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Sellest_töövihikust"/>
  <bookViews>
    <workbookView xWindow="510" yWindow="-90" windowWidth="13560" windowHeight="11685" activeTab="2"/>
  </bookViews>
  <sheets>
    <sheet name="sots" sheetId="52" r:id="rId1"/>
    <sheet name="Mallele" sheetId="31" r:id="rId2"/>
    <sheet name="tulud" sheetId="1" r:id="rId3"/>
    <sheet name="kulud" sheetId="2" r:id="rId4"/>
    <sheet name="hoonestus" sheetId="53" r:id="rId5"/>
    <sheet name="resfond 2013" sheetId="47" r:id="rId6"/>
    <sheet name="resfond 2012" sheetId="30" r:id="rId7"/>
    <sheet name="pooleli 2013" sheetId="49" r:id="rId8"/>
  </sheets>
  <externalReferences>
    <externalReference r:id="rId9"/>
    <externalReference r:id="rId10"/>
  </externalReferences>
  <definedNames>
    <definedName name="ha" localSheetId="4">'[1]Allasutuste tulud arvele võetud'!#REF!</definedName>
    <definedName name="ha" localSheetId="7">'[1]Allasutuste tulud arvele võetud'!#REF!</definedName>
    <definedName name="ha" localSheetId="5">'[1]Allasutuste tulud arvele võetud'!#REF!</definedName>
    <definedName name="ha">'[1]Allasutuste tulud arvele võetud'!#REF!</definedName>
    <definedName name="haridteenused" localSheetId="7">'[1]Allasutuste tulud arvele võetud'!#REF!</definedName>
    <definedName name="haridteenused" localSheetId="5">'[1]Allasutuste tulud arvele võetud'!#REF!</definedName>
    <definedName name="haridteenused">'[1]Allasutuste tulud arvele võetud'!#REF!</definedName>
    <definedName name="Hariduse_teenused" localSheetId="7">'[2]Allasutuste tulud arvele võetud'!#REF!</definedName>
    <definedName name="Hariduse_teenused" localSheetId="5">'[2]Allasutuste tulud arvele võetud'!#REF!</definedName>
    <definedName name="Hariduse_teenused">'[2]Allasutuste tulud arvele võetud'!#REF!</definedName>
    <definedName name="harteen" localSheetId="7">'[1]Allasutuste tulud arvele võetud'!#REF!</definedName>
    <definedName name="harteen" localSheetId="5">'[1]Allasutuste tulud arvele võetud'!#REF!</definedName>
    <definedName name="harteen">'[1]Allasutuste tulud arvele võetud'!#REF!</definedName>
    <definedName name="harteenused" localSheetId="7">'[1]Allasutuste tulud arvele võetud'!#REF!</definedName>
    <definedName name="harteenused" localSheetId="5">'[1]Allasutuste tulud arvele võetud'!#REF!</definedName>
    <definedName name="harteenused">'[1]Allasutuste tulud arvele võetud'!#REF!</definedName>
    <definedName name="hh" localSheetId="7">'[1]Allasutuste tulud arvele võetud'!#REF!</definedName>
    <definedName name="hh" localSheetId="5">'[1]Allasutuste tulud arvele võetud'!#REF!</definedName>
    <definedName name="hh">'[1]Allasutuste tulud arvele võetud'!#REF!</definedName>
  </definedNames>
  <calcPr calcId="145621"/>
</workbook>
</file>

<file path=xl/calcChain.xml><?xml version="1.0" encoding="utf-8"?>
<calcChain xmlns="http://schemas.openxmlformats.org/spreadsheetml/2006/main">
  <c r="N138" i="1" l="1"/>
  <c r="L138" i="1"/>
  <c r="I138" i="1"/>
  <c r="J138" i="1" s="1"/>
  <c r="F138" i="1"/>
  <c r="N28" i="1"/>
  <c r="L28" i="1"/>
  <c r="J28" i="1"/>
  <c r="I28" i="1"/>
  <c r="K28" i="1" s="1"/>
  <c r="F28" i="1"/>
  <c r="N130" i="1"/>
  <c r="L130" i="1"/>
  <c r="J130" i="1"/>
  <c r="I130" i="1"/>
  <c r="K130" i="1" s="1"/>
  <c r="F130" i="1"/>
  <c r="N129" i="1"/>
  <c r="L129" i="1"/>
  <c r="I129" i="1"/>
  <c r="K129" i="1" s="1"/>
  <c r="F129" i="1"/>
  <c r="N133" i="1"/>
  <c r="L133" i="1"/>
  <c r="J133" i="1"/>
  <c r="I133" i="1"/>
  <c r="K133" i="1" s="1"/>
  <c r="F133" i="1"/>
  <c r="N132" i="1"/>
  <c r="L132" i="1"/>
  <c r="I132" i="1"/>
  <c r="K132" i="1" s="1"/>
  <c r="F132" i="1"/>
  <c r="K138" i="1" l="1"/>
  <c r="J129" i="1"/>
  <c r="J132" i="1"/>
  <c r="N134" i="1"/>
  <c r="L134" i="1"/>
  <c r="I134" i="1"/>
  <c r="K134" i="1" s="1"/>
  <c r="F134" i="1"/>
  <c r="J134" i="1" l="1"/>
  <c r="E3" i="52"/>
  <c r="W775" i="2"/>
  <c r="V775" i="2"/>
  <c r="O775" i="2"/>
  <c r="L775" i="2"/>
  <c r="M775" i="2" s="1"/>
  <c r="I775" i="2"/>
  <c r="N775" i="2" l="1"/>
  <c r="S775" i="2"/>
  <c r="DG8" i="53"/>
  <c r="AZ8" i="53" s="1"/>
  <c r="DF8" i="53"/>
  <c r="DE8" i="53"/>
  <c r="AX8" i="53" s="1"/>
  <c r="DD8" i="53"/>
  <c r="DC8" i="53"/>
  <c r="AV8" i="53" s="1"/>
  <c r="DB8" i="53"/>
  <c r="DA8" i="53"/>
  <c r="AT8" i="53" s="1"/>
  <c r="CZ8" i="53"/>
  <c r="CY8" i="53"/>
  <c r="AR8" i="53" s="1"/>
  <c r="CX8" i="53"/>
  <c r="CW8" i="53"/>
  <c r="AP8" i="53" s="1"/>
  <c r="CV8" i="53"/>
  <c r="CU8" i="53"/>
  <c r="AN8" i="53" s="1"/>
  <c r="CT8" i="53"/>
  <c r="CS8" i="53"/>
  <c r="AL8" i="53" s="1"/>
  <c r="CR8" i="53"/>
  <c r="CQ8" i="53"/>
  <c r="AJ8" i="53" s="1"/>
  <c r="CP8" i="53"/>
  <c r="CO8" i="53"/>
  <c r="AH8" i="53" s="1"/>
  <c r="CN8" i="53"/>
  <c r="CM8" i="53"/>
  <c r="AF8" i="53" s="1"/>
  <c r="CL8" i="53"/>
  <c r="CK8" i="53"/>
  <c r="AD8" i="53" s="1"/>
  <c r="CJ8" i="53"/>
  <c r="CI8" i="53"/>
  <c r="AB8" i="53" s="1"/>
  <c r="CH8" i="53"/>
  <c r="CG8" i="53"/>
  <c r="Z8" i="53" s="1"/>
  <c r="CF8" i="53"/>
  <c r="CE8" i="53"/>
  <c r="X8" i="53" s="1"/>
  <c r="CD8" i="53"/>
  <c r="CC8" i="53"/>
  <c r="V8" i="53" s="1"/>
  <c r="CB8" i="53"/>
  <c r="CA8" i="53"/>
  <c r="T8" i="53" s="1"/>
  <c r="BZ8" i="53"/>
  <c r="BY8" i="53"/>
  <c r="R8" i="53" s="1"/>
  <c r="BX8" i="53"/>
  <c r="BW8" i="53"/>
  <c r="P8" i="53" s="1"/>
  <c r="BV8" i="53"/>
  <c r="BU8" i="53"/>
  <c r="N8" i="53" s="1"/>
  <c r="BT8" i="53"/>
  <c r="BS8" i="53"/>
  <c r="L8" i="53" s="1"/>
  <c r="BR8" i="53"/>
  <c r="BQ8" i="53"/>
  <c r="J8" i="53" s="1"/>
  <c r="BP8" i="53"/>
  <c r="BO8" i="53"/>
  <c r="BN8" i="53"/>
  <c r="BM8" i="53"/>
  <c r="BL8" i="53"/>
  <c r="BK8" i="53"/>
  <c r="BJ8" i="53"/>
  <c r="BI8" i="53"/>
  <c r="BH8" i="53"/>
  <c r="BG8" i="53"/>
  <c r="BF8" i="53"/>
  <c r="BE8" i="53"/>
  <c r="BD8" i="53"/>
  <c r="BC8" i="53"/>
  <c r="BB8" i="53"/>
  <c r="BA8" i="53"/>
  <c r="AY8" i="53"/>
  <c r="AW8" i="53"/>
  <c r="AU8" i="53"/>
  <c r="AS8" i="53"/>
  <c r="AQ8" i="53"/>
  <c r="AO8" i="53"/>
  <c r="AM8" i="53"/>
  <c r="AK8" i="53"/>
  <c r="AI8" i="53"/>
  <c r="AG8" i="53"/>
  <c r="AE8" i="53"/>
  <c r="AC8" i="53"/>
  <c r="AA8" i="53"/>
  <c r="Y8" i="53"/>
  <c r="W8" i="53"/>
  <c r="U8" i="53"/>
  <c r="S8" i="53"/>
  <c r="Q8" i="53"/>
  <c r="O8" i="53"/>
  <c r="M8" i="53"/>
  <c r="K8" i="53"/>
  <c r="I8" i="53"/>
  <c r="BK6" i="53"/>
  <c r="H6" i="53"/>
  <c r="G6" i="53"/>
  <c r="F6" i="53"/>
  <c r="E6" i="53"/>
  <c r="BK5" i="53"/>
  <c r="H5" i="53"/>
  <c r="G5" i="53"/>
  <c r="F5" i="53"/>
  <c r="E5" i="53"/>
  <c r="BK4" i="53"/>
  <c r="H4" i="53"/>
  <c r="G4" i="53"/>
  <c r="F4" i="53"/>
  <c r="E4" i="53"/>
  <c r="BK3" i="53"/>
  <c r="H3" i="53"/>
  <c r="G3" i="53"/>
  <c r="G8" i="53" s="1"/>
  <c r="F3" i="53"/>
  <c r="E3" i="53"/>
  <c r="E8" i="53" s="1"/>
  <c r="BK2" i="53"/>
  <c r="H2" i="53"/>
  <c r="H8" i="53" s="1"/>
  <c r="G2" i="53"/>
  <c r="F2" i="53"/>
  <c r="F8" i="53" s="1"/>
  <c r="E2" i="53"/>
  <c r="T775" i="2" l="1"/>
  <c r="U775" i="2"/>
  <c r="W212" i="2"/>
  <c r="V212" i="2"/>
  <c r="O212" i="2"/>
  <c r="L212" i="2"/>
  <c r="M212" i="2" s="1"/>
  <c r="I212" i="2"/>
  <c r="W213" i="2"/>
  <c r="V213" i="2"/>
  <c r="O213" i="2"/>
  <c r="M213" i="2"/>
  <c r="L213" i="2"/>
  <c r="S213" i="2" s="1"/>
  <c r="I213" i="2"/>
  <c r="N212" i="2" l="1"/>
  <c r="S212" i="2"/>
  <c r="U213" i="2"/>
  <c r="T213" i="2"/>
  <c r="N213" i="2"/>
  <c r="E4" i="52"/>
  <c r="E7" i="52"/>
  <c r="E6" i="52"/>
  <c r="T212" i="2" l="1"/>
  <c r="U212" i="2"/>
  <c r="C11" i="52"/>
  <c r="D11" i="52"/>
  <c r="E8" i="52"/>
  <c r="E5" i="52"/>
  <c r="E9" i="52"/>
  <c r="E10" i="52"/>
  <c r="E2" i="52"/>
  <c r="E11" i="52" l="1"/>
  <c r="N13" i="1"/>
  <c r="L13" i="1"/>
  <c r="I13" i="1"/>
  <c r="K13" i="1" s="1"/>
  <c r="F13" i="1"/>
  <c r="J13" i="1" l="1"/>
  <c r="R100" i="2"/>
  <c r="R900" i="2" l="1"/>
  <c r="N157" i="1" l="1"/>
  <c r="L157" i="1"/>
  <c r="I157" i="1"/>
  <c r="K157" i="1" s="1"/>
  <c r="F157" i="1"/>
  <c r="J157" i="1" l="1"/>
  <c r="R258" i="2"/>
  <c r="W58" i="2" l="1"/>
  <c r="V58" i="2"/>
  <c r="O58" i="2"/>
  <c r="L58" i="2"/>
  <c r="S58" i="2" s="1"/>
  <c r="I58" i="2"/>
  <c r="U58" i="2" l="1"/>
  <c r="T58" i="2"/>
  <c r="M58" i="2"/>
  <c r="N58" i="2"/>
  <c r="W835" i="2"/>
  <c r="V835" i="2"/>
  <c r="O835" i="2"/>
  <c r="L835" i="2"/>
  <c r="S835" i="2" s="1"/>
  <c r="I835" i="2"/>
  <c r="W834" i="2"/>
  <c r="V834" i="2"/>
  <c r="O834" i="2"/>
  <c r="L834" i="2"/>
  <c r="S834" i="2" s="1"/>
  <c r="I834" i="2"/>
  <c r="W833" i="2"/>
  <c r="V833" i="2"/>
  <c r="O833" i="2"/>
  <c r="L833" i="2"/>
  <c r="S833" i="2" s="1"/>
  <c r="I833" i="2"/>
  <c r="W829" i="2"/>
  <c r="V829" i="2"/>
  <c r="O829" i="2"/>
  <c r="L829" i="2"/>
  <c r="S829" i="2" s="1"/>
  <c r="I829" i="2"/>
  <c r="W828" i="2"/>
  <c r="V828" i="2"/>
  <c r="O828" i="2"/>
  <c r="L828" i="2"/>
  <c r="S828" i="2" s="1"/>
  <c r="I828" i="2"/>
  <c r="W827" i="2"/>
  <c r="V827" i="2"/>
  <c r="O827" i="2"/>
  <c r="L827" i="2"/>
  <c r="S827" i="2" s="1"/>
  <c r="I827" i="2"/>
  <c r="M833" i="2" l="1"/>
  <c r="M834" i="2"/>
  <c r="U835" i="2"/>
  <c r="T835" i="2"/>
  <c r="M835" i="2"/>
  <c r="N835" i="2"/>
  <c r="U833" i="2"/>
  <c r="T833" i="2"/>
  <c r="U834" i="2"/>
  <c r="T834" i="2"/>
  <c r="N833" i="2"/>
  <c r="N834" i="2"/>
  <c r="M827" i="2"/>
  <c r="M828" i="2"/>
  <c r="M829" i="2"/>
  <c r="U827" i="2"/>
  <c r="T827" i="2"/>
  <c r="U828" i="2"/>
  <c r="T828" i="2"/>
  <c r="U829" i="2"/>
  <c r="T829" i="2"/>
  <c r="N827" i="2"/>
  <c r="N828" i="2"/>
  <c r="N829" i="2"/>
  <c r="W34" i="2"/>
  <c r="V34" i="2"/>
  <c r="O34" i="2"/>
  <c r="L34" i="2"/>
  <c r="M34" i="2" s="1"/>
  <c r="I34" i="2"/>
  <c r="N34" i="2" l="1"/>
  <c r="S34" i="2"/>
  <c r="T34" i="2" l="1"/>
  <c r="U34" i="2"/>
  <c r="R95" i="2"/>
  <c r="R406" i="2"/>
  <c r="R400" i="2"/>
  <c r="R445" i="2"/>
  <c r="W182" i="2"/>
  <c r="V182" i="2"/>
  <c r="O182" i="2"/>
  <c r="L182" i="2"/>
  <c r="S182" i="2" s="1"/>
  <c r="I182" i="2"/>
  <c r="W922" i="2"/>
  <c r="V922" i="2"/>
  <c r="O922" i="2"/>
  <c r="L922" i="2"/>
  <c r="S922" i="2" s="1"/>
  <c r="I922" i="2"/>
  <c r="T922" i="2" l="1"/>
  <c r="U922" i="2"/>
  <c r="U182" i="2"/>
  <c r="T182" i="2"/>
  <c r="N922" i="2"/>
  <c r="N182" i="2"/>
  <c r="M922" i="2"/>
  <c r="M182" i="2"/>
  <c r="W311" i="2" l="1"/>
  <c r="V311" i="2"/>
  <c r="O311" i="2"/>
  <c r="L311" i="2"/>
  <c r="M311" i="2" s="1"/>
  <c r="I311" i="2"/>
  <c r="N311" i="2" l="1"/>
  <c r="S311" i="2"/>
  <c r="R14" i="2"/>
  <c r="R642" i="2"/>
  <c r="R641" i="2"/>
  <c r="T311" i="2" l="1"/>
  <c r="U311" i="2"/>
  <c r="R931" i="2"/>
  <c r="R275" i="2" l="1"/>
  <c r="W837" i="2"/>
  <c r="V837" i="2"/>
  <c r="O837" i="2"/>
  <c r="L837" i="2"/>
  <c r="S837" i="2" s="1"/>
  <c r="I837" i="2"/>
  <c r="M837" i="2" l="1"/>
  <c r="U837" i="2"/>
  <c r="T837" i="2"/>
  <c r="N837" i="2"/>
  <c r="R249" i="2"/>
  <c r="W570" i="2" l="1"/>
  <c r="V570" i="2"/>
  <c r="O570" i="2"/>
  <c r="L570" i="2"/>
  <c r="S570" i="2" s="1"/>
  <c r="I570" i="2"/>
  <c r="W569" i="2"/>
  <c r="V569" i="2"/>
  <c r="O569" i="2"/>
  <c r="L569" i="2"/>
  <c r="S569" i="2" s="1"/>
  <c r="I569" i="2"/>
  <c r="W568" i="2"/>
  <c r="V568" i="2"/>
  <c r="O568" i="2"/>
  <c r="L568" i="2"/>
  <c r="S568" i="2" s="1"/>
  <c r="I568" i="2"/>
  <c r="M568" i="2" l="1"/>
  <c r="M569" i="2"/>
  <c r="M570" i="2"/>
  <c r="U568" i="2"/>
  <c r="T568" i="2"/>
  <c r="U569" i="2"/>
  <c r="T569" i="2"/>
  <c r="U570" i="2"/>
  <c r="T570" i="2"/>
  <c r="N568" i="2"/>
  <c r="N569" i="2"/>
  <c r="N570" i="2"/>
  <c r="N146" i="1"/>
  <c r="L146" i="1"/>
  <c r="I146" i="1"/>
  <c r="K146" i="1" s="1"/>
  <c r="F146" i="1"/>
  <c r="N184" i="1"/>
  <c r="L184" i="1"/>
  <c r="I184" i="1"/>
  <c r="K184" i="1" s="1"/>
  <c r="F184" i="1"/>
  <c r="N131" i="1"/>
  <c r="L131" i="1"/>
  <c r="I131" i="1"/>
  <c r="J131" i="1" s="1"/>
  <c r="F131" i="1"/>
  <c r="J146" i="1" l="1"/>
  <c r="J184" i="1"/>
  <c r="K131" i="1"/>
  <c r="R686" i="2"/>
  <c r="N10" i="1" l="1"/>
  <c r="L10" i="1"/>
  <c r="I10" i="1"/>
  <c r="K10" i="1" s="1"/>
  <c r="F10" i="1"/>
  <c r="J10" i="1" l="1"/>
  <c r="N246" i="1"/>
  <c r="L246" i="1"/>
  <c r="I246" i="1"/>
  <c r="J246" i="1" s="1"/>
  <c r="F246" i="1"/>
  <c r="K246" i="1" l="1"/>
  <c r="W101" i="2" l="1"/>
  <c r="V101" i="2"/>
  <c r="O101" i="2"/>
  <c r="L101" i="2"/>
  <c r="S101" i="2" s="1"/>
  <c r="I101" i="2"/>
  <c r="W921" i="2"/>
  <c r="V921" i="2"/>
  <c r="O921" i="2"/>
  <c r="L921" i="2"/>
  <c r="S921" i="2" s="1"/>
  <c r="I921" i="2"/>
  <c r="W181" i="2"/>
  <c r="V181" i="2"/>
  <c r="O181" i="2"/>
  <c r="L181" i="2"/>
  <c r="S181" i="2" s="1"/>
  <c r="I181" i="2"/>
  <c r="W939" i="2"/>
  <c r="V939" i="2"/>
  <c r="O939" i="2"/>
  <c r="L939" i="2"/>
  <c r="S939" i="2" s="1"/>
  <c r="I939" i="2"/>
  <c r="M101" i="2" l="1"/>
  <c r="U101" i="2"/>
  <c r="T101" i="2"/>
  <c r="N101" i="2"/>
  <c r="M939" i="2"/>
  <c r="M181" i="2"/>
  <c r="M921" i="2"/>
  <c r="U939" i="2"/>
  <c r="T939" i="2"/>
  <c r="U181" i="2"/>
  <c r="T181" i="2"/>
  <c r="U921" i="2"/>
  <c r="T921" i="2"/>
  <c r="N939" i="2"/>
  <c r="N181" i="2"/>
  <c r="N921" i="2"/>
  <c r="W578" i="2"/>
  <c r="V578" i="2"/>
  <c r="O578" i="2"/>
  <c r="L578" i="2"/>
  <c r="S578" i="2" s="1"/>
  <c r="I578" i="2"/>
  <c r="W577" i="2"/>
  <c r="V577" i="2"/>
  <c r="O577" i="2"/>
  <c r="L577" i="2"/>
  <c r="S577" i="2" s="1"/>
  <c r="I577" i="2"/>
  <c r="W576" i="2"/>
  <c r="V576" i="2"/>
  <c r="O576" i="2"/>
  <c r="L576" i="2"/>
  <c r="S576" i="2" s="1"/>
  <c r="I576" i="2"/>
  <c r="M577" i="2" l="1"/>
  <c r="M578" i="2"/>
  <c r="M576" i="2"/>
  <c r="U576" i="2"/>
  <c r="T576" i="2"/>
  <c r="U577" i="2"/>
  <c r="T577" i="2"/>
  <c r="U578" i="2"/>
  <c r="T578" i="2"/>
  <c r="N576" i="2"/>
  <c r="N577" i="2"/>
  <c r="N578" i="2"/>
  <c r="G11" i="31" l="1"/>
  <c r="H11" i="31"/>
  <c r="J11" i="31"/>
  <c r="K11" i="31"/>
  <c r="G12" i="31"/>
  <c r="H12" i="31"/>
  <c r="J12" i="31"/>
  <c r="K12" i="31"/>
  <c r="G13" i="31"/>
  <c r="H13" i="31"/>
  <c r="J13" i="31"/>
  <c r="K13" i="31"/>
  <c r="F11" i="31"/>
  <c r="F12" i="31"/>
  <c r="F13" i="31"/>
  <c r="B11" i="31"/>
  <c r="C11" i="31"/>
  <c r="D11" i="31"/>
  <c r="E11" i="31"/>
  <c r="B12" i="31"/>
  <c r="C12" i="31"/>
  <c r="D12" i="31"/>
  <c r="E12" i="31"/>
  <c r="B13" i="31"/>
  <c r="C13" i="31"/>
  <c r="D13" i="31"/>
  <c r="E13" i="31"/>
  <c r="B3" i="31"/>
  <c r="C3" i="31"/>
  <c r="D3" i="31"/>
  <c r="E3" i="31"/>
  <c r="F3" i="31"/>
  <c r="G3" i="31"/>
  <c r="H3" i="31"/>
  <c r="J3" i="31"/>
  <c r="K3" i="31"/>
  <c r="B4" i="31"/>
  <c r="C4" i="31"/>
  <c r="D4" i="31"/>
  <c r="E4" i="31"/>
  <c r="F4" i="31"/>
  <c r="G4" i="31"/>
  <c r="H4" i="31"/>
  <c r="J4" i="31"/>
  <c r="K4" i="31"/>
  <c r="C2" i="31"/>
  <c r="D2" i="31"/>
  <c r="E2" i="31"/>
  <c r="F2" i="31"/>
  <c r="G2" i="31"/>
  <c r="H2" i="31"/>
  <c r="J2" i="31"/>
  <c r="K2" i="31"/>
  <c r="B2" i="31"/>
  <c r="R3" i="31"/>
  <c r="Q3" i="31"/>
  <c r="P3" i="31"/>
  <c r="G5" i="31"/>
  <c r="H5" i="31"/>
  <c r="J5" i="31"/>
  <c r="K5" i="31"/>
  <c r="G6" i="31"/>
  <c r="H6" i="31"/>
  <c r="J6" i="31"/>
  <c r="K6" i="31"/>
  <c r="G7" i="31"/>
  <c r="H7" i="31"/>
  <c r="J7" i="31"/>
  <c r="K7" i="31"/>
  <c r="G8" i="31"/>
  <c r="H8" i="31"/>
  <c r="J8" i="31"/>
  <c r="K8" i="31"/>
  <c r="F5" i="31"/>
  <c r="F6" i="31"/>
  <c r="F7" i="31"/>
  <c r="B5" i="31"/>
  <c r="B6" i="31"/>
  <c r="B7" i="31"/>
  <c r="E5" i="31"/>
  <c r="E6" i="31"/>
  <c r="E7" i="31"/>
  <c r="O3" i="31" l="1"/>
  <c r="W287" i="2"/>
  <c r="V287" i="2"/>
  <c r="O287" i="2"/>
  <c r="L287" i="2"/>
  <c r="S287" i="2" s="1"/>
  <c r="I287" i="2"/>
  <c r="M287" i="2" l="1"/>
  <c r="U287" i="2"/>
  <c r="T287" i="2"/>
  <c r="N287" i="2"/>
  <c r="W338" i="2" l="1"/>
  <c r="V338" i="2"/>
  <c r="O338" i="2"/>
  <c r="L338" i="2"/>
  <c r="M338" i="2" s="1"/>
  <c r="I338" i="2"/>
  <c r="N338" i="2" l="1"/>
  <c r="S338" i="2"/>
  <c r="N257" i="1"/>
  <c r="L257" i="1"/>
  <c r="I257" i="1"/>
  <c r="K257" i="1" s="1"/>
  <c r="F257" i="1"/>
  <c r="T338" i="2" l="1"/>
  <c r="U338" i="2"/>
  <c r="J257" i="1"/>
  <c r="W507" i="2"/>
  <c r="V507" i="2"/>
  <c r="O507" i="2"/>
  <c r="L507" i="2"/>
  <c r="S507" i="2" s="1"/>
  <c r="I507" i="2"/>
  <c r="W508" i="2"/>
  <c r="V508" i="2"/>
  <c r="O508" i="2"/>
  <c r="L508" i="2"/>
  <c r="S508" i="2" s="1"/>
  <c r="I508" i="2"/>
  <c r="M508" i="2" l="1"/>
  <c r="U507" i="2"/>
  <c r="T507" i="2"/>
  <c r="U508" i="2"/>
  <c r="T508" i="2"/>
  <c r="M507" i="2"/>
  <c r="N508" i="2"/>
  <c r="N507" i="2"/>
  <c r="N230" i="1" l="1"/>
  <c r="L230" i="1"/>
  <c r="I230" i="1"/>
  <c r="K230" i="1" s="1"/>
  <c r="F230" i="1"/>
  <c r="J230" i="1" l="1"/>
  <c r="W282" i="2"/>
  <c r="V282" i="2"/>
  <c r="O282" i="2"/>
  <c r="L282" i="2"/>
  <c r="S282" i="2" s="1"/>
  <c r="I282" i="2"/>
  <c r="M282" i="2" l="1"/>
  <c r="U282" i="2"/>
  <c r="T282" i="2"/>
  <c r="N282" i="2"/>
  <c r="W30" i="2"/>
  <c r="V30" i="2"/>
  <c r="O30" i="2"/>
  <c r="L30" i="2"/>
  <c r="M30" i="2" s="1"/>
  <c r="I30" i="2"/>
  <c r="W29" i="2"/>
  <c r="V29" i="2"/>
  <c r="O29" i="2"/>
  <c r="L29" i="2"/>
  <c r="M29" i="2" s="1"/>
  <c r="I29" i="2"/>
  <c r="W27" i="2"/>
  <c r="V27" i="2"/>
  <c r="O27" i="2"/>
  <c r="L27" i="2"/>
  <c r="S27" i="2" s="1"/>
  <c r="I27" i="2"/>
  <c r="M27" i="2" l="1"/>
  <c r="N29" i="2"/>
  <c r="S29" i="2"/>
  <c r="N30" i="2"/>
  <c r="S30" i="2"/>
  <c r="U27" i="2"/>
  <c r="T27" i="2"/>
  <c r="N27" i="2"/>
  <c r="T30" i="2" l="1"/>
  <c r="U30" i="2"/>
  <c r="T29" i="2"/>
  <c r="U29" i="2"/>
  <c r="I9" i="1"/>
  <c r="N40" i="1" l="1"/>
  <c r="L40" i="1"/>
  <c r="I40" i="1"/>
  <c r="J40" i="1" s="1"/>
  <c r="F40" i="1"/>
  <c r="N192" i="1"/>
  <c r="L192" i="1"/>
  <c r="I192" i="1"/>
  <c r="K192" i="1" s="1"/>
  <c r="F192" i="1"/>
  <c r="N47" i="1"/>
  <c r="L47" i="1"/>
  <c r="I47" i="1"/>
  <c r="K47" i="1" s="1"/>
  <c r="F47" i="1"/>
  <c r="J192" i="1" l="1"/>
  <c r="K40" i="1"/>
  <c r="J47" i="1"/>
  <c r="I425" i="2" l="1"/>
  <c r="L425" i="2"/>
  <c r="M425" i="2" s="1"/>
  <c r="O425" i="2"/>
  <c r="V425" i="2"/>
  <c r="W425" i="2"/>
  <c r="W390" i="2"/>
  <c r="V390" i="2"/>
  <c r="O390" i="2"/>
  <c r="L390" i="2"/>
  <c r="M390" i="2" s="1"/>
  <c r="I390" i="2"/>
  <c r="W414" i="2"/>
  <c r="V414" i="2"/>
  <c r="O414" i="2"/>
  <c r="L414" i="2"/>
  <c r="I414" i="2"/>
  <c r="I6" i="31" s="1"/>
  <c r="W413" i="2"/>
  <c r="V413" i="2"/>
  <c r="O413" i="2"/>
  <c r="L413" i="2"/>
  <c r="I413" i="2"/>
  <c r="I5" i="31" s="1"/>
  <c r="S413" i="2" l="1"/>
  <c r="T413" i="2" s="1"/>
  <c r="L5" i="31"/>
  <c r="M414" i="2"/>
  <c r="M6" i="31" s="1"/>
  <c r="L6" i="31"/>
  <c r="S425" i="2"/>
  <c r="T425" i="2" s="1"/>
  <c r="N425" i="2"/>
  <c r="N390" i="2"/>
  <c r="S390" i="2"/>
  <c r="N414" i="2"/>
  <c r="N6" i="31" s="1"/>
  <c r="S414" i="2"/>
  <c r="U413" i="2"/>
  <c r="M413" i="2"/>
  <c r="M5" i="31" s="1"/>
  <c r="N413" i="2"/>
  <c r="N5" i="31" s="1"/>
  <c r="W294" i="2"/>
  <c r="V294" i="2"/>
  <c r="O294" i="2"/>
  <c r="L294" i="2"/>
  <c r="S294" i="2" s="1"/>
  <c r="I294" i="2"/>
  <c r="I26" i="2"/>
  <c r="L26" i="2"/>
  <c r="M26" i="2" s="1"/>
  <c r="O26" i="2"/>
  <c r="V26" i="2"/>
  <c r="W26" i="2"/>
  <c r="W25" i="2"/>
  <c r="V25" i="2"/>
  <c r="O25" i="2"/>
  <c r="L25" i="2"/>
  <c r="M25" i="2" s="1"/>
  <c r="I25" i="2"/>
  <c r="U425" i="2" l="1"/>
  <c r="T390" i="2"/>
  <c r="U390" i="2"/>
  <c r="T414" i="2"/>
  <c r="U414" i="2"/>
  <c r="S26" i="2"/>
  <c r="T26" i="2" s="1"/>
  <c r="N26" i="2"/>
  <c r="M294" i="2"/>
  <c r="U294" i="2"/>
  <c r="T294" i="2"/>
  <c r="N294" i="2"/>
  <c r="N25" i="2"/>
  <c r="S25" i="2"/>
  <c r="U26" i="2" l="1"/>
  <c r="T25" i="2"/>
  <c r="U25" i="2"/>
  <c r="R901" i="2"/>
  <c r="N232" i="1" l="1"/>
  <c r="L232" i="1"/>
  <c r="I232" i="1"/>
  <c r="K232" i="1" s="1"/>
  <c r="F232" i="1"/>
  <c r="J232" i="1" l="1"/>
  <c r="W885" i="2"/>
  <c r="V885" i="2"/>
  <c r="O885" i="2"/>
  <c r="L885" i="2"/>
  <c r="M885" i="2" s="1"/>
  <c r="I885" i="2"/>
  <c r="W884" i="2"/>
  <c r="V884" i="2"/>
  <c r="O884" i="2"/>
  <c r="L884" i="2"/>
  <c r="S884" i="2" s="1"/>
  <c r="I884" i="2"/>
  <c r="W883" i="2"/>
  <c r="V883" i="2"/>
  <c r="O883" i="2"/>
  <c r="L883" i="2"/>
  <c r="M883" i="2" s="1"/>
  <c r="I883" i="2"/>
  <c r="T884" i="2" l="1"/>
  <c r="U884" i="2"/>
  <c r="N883" i="2"/>
  <c r="S883" i="2"/>
  <c r="N884" i="2"/>
  <c r="N885" i="2"/>
  <c r="S885" i="2"/>
  <c r="M884" i="2"/>
  <c r="N251" i="1"/>
  <c r="L251" i="1"/>
  <c r="I251" i="1"/>
  <c r="K251" i="1" s="1"/>
  <c r="F251" i="1"/>
  <c r="U885" i="2" l="1"/>
  <c r="T885" i="2"/>
  <c r="T883" i="2"/>
  <c r="U883" i="2"/>
  <c r="J251" i="1"/>
  <c r="W412" i="2"/>
  <c r="V412" i="2"/>
  <c r="O412" i="2"/>
  <c r="L412" i="2"/>
  <c r="I412" i="2"/>
  <c r="I4" i="31" s="1"/>
  <c r="S412" i="2" l="1"/>
  <c r="U412" i="2" s="1"/>
  <c r="L4" i="31"/>
  <c r="M412" i="2"/>
  <c r="M4" i="31" s="1"/>
  <c r="N412" i="2"/>
  <c r="N4" i="31" s="1"/>
  <c r="T412" i="2" l="1"/>
  <c r="W535" i="2"/>
  <c r="V535" i="2"/>
  <c r="O535" i="2"/>
  <c r="L535" i="2"/>
  <c r="S535" i="2" s="1"/>
  <c r="I535" i="2"/>
  <c r="M535" i="2" l="1"/>
  <c r="U535" i="2"/>
  <c r="T535" i="2"/>
  <c r="N535" i="2"/>
  <c r="W574" i="2"/>
  <c r="V574" i="2"/>
  <c r="O574" i="2"/>
  <c r="L574" i="2"/>
  <c r="S574" i="2" s="1"/>
  <c r="I574" i="2"/>
  <c r="W573" i="2"/>
  <c r="V573" i="2"/>
  <c r="O573" i="2"/>
  <c r="L573" i="2"/>
  <c r="S573" i="2" s="1"/>
  <c r="I573" i="2"/>
  <c r="W572" i="2"/>
  <c r="V572" i="2"/>
  <c r="O572" i="2"/>
  <c r="L572" i="2"/>
  <c r="S572" i="2" s="1"/>
  <c r="I572" i="2"/>
  <c r="M573" i="2" l="1"/>
  <c r="M574" i="2"/>
  <c r="M572" i="2"/>
  <c r="U572" i="2"/>
  <c r="T572" i="2"/>
  <c r="U573" i="2"/>
  <c r="T573" i="2"/>
  <c r="U574" i="2"/>
  <c r="T574" i="2"/>
  <c r="N572" i="2"/>
  <c r="N573" i="2"/>
  <c r="N574" i="2"/>
  <c r="R458" i="2" l="1"/>
  <c r="N256" i="1"/>
  <c r="L256" i="1"/>
  <c r="I256" i="1"/>
  <c r="J256" i="1" s="1"/>
  <c r="F256" i="1"/>
  <c r="K256" i="1" l="1"/>
  <c r="W534" i="2" l="1"/>
  <c r="V534" i="2"/>
  <c r="O534" i="2"/>
  <c r="L534" i="2"/>
  <c r="S534" i="2" s="1"/>
  <c r="I534" i="2"/>
  <c r="M534" i="2" l="1"/>
  <c r="U534" i="2"/>
  <c r="T534" i="2"/>
  <c r="N534" i="2"/>
  <c r="W180" i="2"/>
  <c r="V180" i="2"/>
  <c r="O180" i="2"/>
  <c r="L180" i="2"/>
  <c r="M180" i="2" s="1"/>
  <c r="I180" i="2"/>
  <c r="W179" i="2"/>
  <c r="V179" i="2"/>
  <c r="O179" i="2"/>
  <c r="L179" i="2"/>
  <c r="M179" i="2" s="1"/>
  <c r="I179" i="2"/>
  <c r="W920" i="2"/>
  <c r="V920" i="2"/>
  <c r="O920" i="2"/>
  <c r="L920" i="2"/>
  <c r="M920" i="2" s="1"/>
  <c r="I920" i="2"/>
  <c r="W178" i="2"/>
  <c r="V178" i="2"/>
  <c r="O178" i="2"/>
  <c r="L178" i="2"/>
  <c r="M178" i="2" s="1"/>
  <c r="I178" i="2"/>
  <c r="W919" i="2"/>
  <c r="V919" i="2"/>
  <c r="O919" i="2"/>
  <c r="L919" i="2"/>
  <c r="M919" i="2" s="1"/>
  <c r="I919" i="2"/>
  <c r="W177" i="2"/>
  <c r="V177" i="2"/>
  <c r="O177" i="2"/>
  <c r="L177" i="2"/>
  <c r="M177" i="2" s="1"/>
  <c r="I177" i="2"/>
  <c r="W176" i="2"/>
  <c r="V176" i="2"/>
  <c r="O176" i="2"/>
  <c r="L176" i="2"/>
  <c r="M176" i="2" s="1"/>
  <c r="I176" i="2"/>
  <c r="N176" i="2" l="1"/>
  <c r="S176" i="2"/>
  <c r="N177" i="2"/>
  <c r="S177" i="2"/>
  <c r="N919" i="2"/>
  <c r="S919" i="2"/>
  <c r="N178" i="2"/>
  <c r="S178" i="2"/>
  <c r="N920" i="2"/>
  <c r="S920" i="2"/>
  <c r="N179" i="2"/>
  <c r="S179" i="2"/>
  <c r="N180" i="2"/>
  <c r="S180" i="2"/>
  <c r="W935" i="2"/>
  <c r="V935" i="2"/>
  <c r="O935" i="2"/>
  <c r="L935" i="2"/>
  <c r="S935" i="2" s="1"/>
  <c r="I935" i="2"/>
  <c r="T180" i="2" l="1"/>
  <c r="U180" i="2"/>
  <c r="T179" i="2"/>
  <c r="U179" i="2"/>
  <c r="T920" i="2"/>
  <c r="U920" i="2"/>
  <c r="T178" i="2"/>
  <c r="U178" i="2"/>
  <c r="T919" i="2"/>
  <c r="U919" i="2"/>
  <c r="T177" i="2"/>
  <c r="U177" i="2"/>
  <c r="T176" i="2"/>
  <c r="U176" i="2"/>
  <c r="M935" i="2"/>
  <c r="U935" i="2"/>
  <c r="T935" i="2"/>
  <c r="N935" i="2"/>
  <c r="J943" i="2" l="1"/>
  <c r="N139" i="1"/>
  <c r="L139" i="1"/>
  <c r="I139" i="1"/>
  <c r="K139" i="1" s="1"/>
  <c r="F139" i="1"/>
  <c r="N27" i="1"/>
  <c r="L27" i="1"/>
  <c r="I27" i="1"/>
  <c r="J27" i="1" s="1"/>
  <c r="F27" i="1"/>
  <c r="N149" i="1"/>
  <c r="L149" i="1"/>
  <c r="I149" i="1"/>
  <c r="K149" i="1" s="1"/>
  <c r="F149" i="1"/>
  <c r="N150" i="1"/>
  <c r="L150" i="1"/>
  <c r="I150" i="1"/>
  <c r="J150" i="1" s="1"/>
  <c r="F150" i="1"/>
  <c r="N151" i="1"/>
  <c r="L151" i="1"/>
  <c r="I151" i="1"/>
  <c r="K151" i="1" s="1"/>
  <c r="F151" i="1"/>
  <c r="K27" i="1" l="1"/>
  <c r="J151" i="1"/>
  <c r="J139" i="1"/>
  <c r="J149" i="1"/>
  <c r="K150" i="1"/>
  <c r="N165" i="1"/>
  <c r="L165" i="1"/>
  <c r="I165" i="1"/>
  <c r="J165" i="1" s="1"/>
  <c r="F165" i="1"/>
  <c r="K165" i="1" l="1"/>
  <c r="N260" i="1"/>
  <c r="L260" i="1"/>
  <c r="I260" i="1"/>
  <c r="J260" i="1" s="1"/>
  <c r="F260" i="1"/>
  <c r="K260" i="1" l="1"/>
  <c r="N85" i="1" l="1"/>
  <c r="L85" i="1"/>
  <c r="I85" i="1"/>
  <c r="J85" i="1" s="1"/>
  <c r="F85" i="1"/>
  <c r="K85" i="1" l="1"/>
  <c r="G947" i="2" l="1"/>
  <c r="D276" i="1"/>
  <c r="W337" i="2"/>
  <c r="V337" i="2"/>
  <c r="O337" i="2"/>
  <c r="L337" i="2"/>
  <c r="S337" i="2" s="1"/>
  <c r="I337" i="2"/>
  <c r="W81" i="2"/>
  <c r="V81" i="2"/>
  <c r="O81" i="2"/>
  <c r="L81" i="2"/>
  <c r="M81" i="2" s="1"/>
  <c r="I81" i="2"/>
  <c r="N180" i="1"/>
  <c r="L180" i="1"/>
  <c r="I180" i="1"/>
  <c r="K180" i="1" s="1"/>
  <c r="F180" i="1"/>
  <c r="N211" i="1"/>
  <c r="L211" i="1"/>
  <c r="I211" i="1"/>
  <c r="K211" i="1" s="1"/>
  <c r="F211" i="1"/>
  <c r="J180" i="1" l="1"/>
  <c r="M337" i="2"/>
  <c r="U337" i="2"/>
  <c r="T337" i="2"/>
  <c r="N337" i="2"/>
  <c r="N81" i="2"/>
  <c r="S81" i="2"/>
  <c r="J211" i="1"/>
  <c r="T81" i="2" l="1"/>
  <c r="U81" i="2"/>
  <c r="W175" i="2"/>
  <c r="V175" i="2"/>
  <c r="O175" i="2"/>
  <c r="L175" i="2"/>
  <c r="M175" i="2" s="1"/>
  <c r="I175" i="2"/>
  <c r="W174" i="2"/>
  <c r="V174" i="2"/>
  <c r="O174" i="2"/>
  <c r="L174" i="2"/>
  <c r="M174" i="2" s="1"/>
  <c r="I174" i="2"/>
  <c r="W173" i="2"/>
  <c r="V173" i="2"/>
  <c r="O173" i="2"/>
  <c r="L173" i="2"/>
  <c r="N173" i="2" s="1"/>
  <c r="I173" i="2"/>
  <c r="W172" i="2"/>
  <c r="V172" i="2"/>
  <c r="O172" i="2"/>
  <c r="L172" i="2"/>
  <c r="M172" i="2" s="1"/>
  <c r="I172" i="2"/>
  <c r="W171" i="2"/>
  <c r="V171" i="2"/>
  <c r="O171" i="2"/>
  <c r="L171" i="2"/>
  <c r="S171" i="2" s="1"/>
  <c r="I171" i="2"/>
  <c r="W170" i="2"/>
  <c r="V170" i="2"/>
  <c r="O170" i="2"/>
  <c r="L170" i="2"/>
  <c r="S170" i="2" s="1"/>
  <c r="I170" i="2"/>
  <c r="T170" i="2" l="1"/>
  <c r="U170" i="2"/>
  <c r="T171" i="2"/>
  <c r="U171" i="2"/>
  <c r="N170" i="2"/>
  <c r="N171" i="2"/>
  <c r="N172" i="2"/>
  <c r="S172" i="2"/>
  <c r="S173" i="2"/>
  <c r="N174" i="2"/>
  <c r="S174" i="2"/>
  <c r="N175" i="2"/>
  <c r="S175" i="2"/>
  <c r="M170" i="2"/>
  <c r="M171" i="2"/>
  <c r="M173" i="2"/>
  <c r="W415" i="2"/>
  <c r="V415" i="2"/>
  <c r="O415" i="2"/>
  <c r="L415" i="2"/>
  <c r="I415" i="2"/>
  <c r="I7" i="31" s="1"/>
  <c r="S415" i="2" l="1"/>
  <c r="U415" i="2" s="1"/>
  <c r="L7" i="31"/>
  <c r="U174" i="2"/>
  <c r="T174" i="2"/>
  <c r="T173" i="2"/>
  <c r="U173" i="2"/>
  <c r="T172" i="2"/>
  <c r="U172" i="2"/>
  <c r="T175" i="2"/>
  <c r="U175" i="2"/>
  <c r="M415" i="2"/>
  <c r="M7" i="31" s="1"/>
  <c r="N415" i="2"/>
  <c r="N7" i="31" s="1"/>
  <c r="T415" i="2" l="1"/>
  <c r="C79" i="49"/>
  <c r="W169" i="2" l="1"/>
  <c r="V169" i="2"/>
  <c r="O169" i="2"/>
  <c r="L169" i="2"/>
  <c r="S169" i="2" s="1"/>
  <c r="I169" i="2"/>
  <c r="W168" i="2"/>
  <c r="V168" i="2"/>
  <c r="O168" i="2"/>
  <c r="L168" i="2"/>
  <c r="S168" i="2" s="1"/>
  <c r="I168" i="2"/>
  <c r="W167" i="2"/>
  <c r="V167" i="2"/>
  <c r="O167" i="2"/>
  <c r="L167" i="2"/>
  <c r="S167" i="2" s="1"/>
  <c r="I167" i="2"/>
  <c r="W938" i="2"/>
  <c r="V938" i="2"/>
  <c r="O938" i="2"/>
  <c r="L938" i="2"/>
  <c r="S938" i="2" s="1"/>
  <c r="I938" i="2"/>
  <c r="W166" i="2"/>
  <c r="V166" i="2"/>
  <c r="O166" i="2"/>
  <c r="L166" i="2"/>
  <c r="S166" i="2" s="1"/>
  <c r="I166" i="2"/>
  <c r="M166" i="2" l="1"/>
  <c r="M938" i="2"/>
  <c r="M167" i="2"/>
  <c r="M168" i="2"/>
  <c r="U166" i="2"/>
  <c r="T166" i="2"/>
  <c r="U938" i="2"/>
  <c r="T938" i="2"/>
  <c r="U167" i="2"/>
  <c r="T167" i="2"/>
  <c r="U168" i="2"/>
  <c r="T168" i="2"/>
  <c r="U169" i="2"/>
  <c r="T169" i="2"/>
  <c r="M169" i="2"/>
  <c r="N166" i="2"/>
  <c r="N938" i="2"/>
  <c r="N167" i="2"/>
  <c r="N168" i="2"/>
  <c r="N169" i="2"/>
  <c r="W389" i="2"/>
  <c r="V389" i="2"/>
  <c r="O389" i="2"/>
  <c r="L389" i="2"/>
  <c r="S389" i="2" s="1"/>
  <c r="I389" i="2"/>
  <c r="W388" i="2"/>
  <c r="V388" i="2"/>
  <c r="O388" i="2"/>
  <c r="L388" i="2"/>
  <c r="S388" i="2" s="1"/>
  <c r="I388" i="2"/>
  <c r="W387" i="2"/>
  <c r="V387" i="2"/>
  <c r="O387" i="2"/>
  <c r="L387" i="2"/>
  <c r="S387" i="2" s="1"/>
  <c r="I387" i="2"/>
  <c r="M387" i="2" l="1"/>
  <c r="M388" i="2"/>
  <c r="M389" i="2"/>
  <c r="U387" i="2"/>
  <c r="T387" i="2"/>
  <c r="U388" i="2"/>
  <c r="T388" i="2"/>
  <c r="U389" i="2"/>
  <c r="T389" i="2"/>
  <c r="N387" i="2"/>
  <c r="N388" i="2"/>
  <c r="N389" i="2"/>
  <c r="N148" i="1" l="1"/>
  <c r="L148" i="1"/>
  <c r="I148" i="1"/>
  <c r="J148" i="1" s="1"/>
  <c r="F148" i="1"/>
  <c r="N137" i="1"/>
  <c r="L137" i="1"/>
  <c r="I137" i="1"/>
  <c r="K137" i="1" s="1"/>
  <c r="F137" i="1"/>
  <c r="K148" i="1" l="1"/>
  <c r="J137" i="1"/>
  <c r="W745" i="2"/>
  <c r="V745" i="2"/>
  <c r="O745" i="2"/>
  <c r="L745" i="2"/>
  <c r="S745" i="2" s="1"/>
  <c r="I745" i="2"/>
  <c r="W744" i="2"/>
  <c r="V744" i="2"/>
  <c r="O744" i="2"/>
  <c r="L744" i="2"/>
  <c r="S744" i="2" s="1"/>
  <c r="I744" i="2"/>
  <c r="W743" i="2"/>
  <c r="V743" i="2"/>
  <c r="O743" i="2"/>
  <c r="L743" i="2"/>
  <c r="S743" i="2" s="1"/>
  <c r="I743" i="2"/>
  <c r="M743" i="2" l="1"/>
  <c r="M744" i="2"/>
  <c r="M745" i="2"/>
  <c r="U743" i="2"/>
  <c r="T743" i="2"/>
  <c r="U744" i="2"/>
  <c r="T744" i="2"/>
  <c r="U745" i="2"/>
  <c r="T745" i="2"/>
  <c r="N743" i="2"/>
  <c r="N744" i="2"/>
  <c r="N745" i="2"/>
  <c r="W918" i="2"/>
  <c r="V918" i="2"/>
  <c r="O918" i="2"/>
  <c r="L918" i="2"/>
  <c r="M918" i="2" s="1"/>
  <c r="I918" i="2"/>
  <c r="W165" i="2"/>
  <c r="V165" i="2"/>
  <c r="O165" i="2"/>
  <c r="L165" i="2"/>
  <c r="S165" i="2" s="1"/>
  <c r="I165" i="2"/>
  <c r="W917" i="2"/>
  <c r="V917" i="2"/>
  <c r="O917" i="2"/>
  <c r="L917" i="2"/>
  <c r="S917" i="2" s="1"/>
  <c r="I917" i="2"/>
  <c r="T165" i="2" l="1"/>
  <c r="U165" i="2"/>
  <c r="T917" i="2"/>
  <c r="U917" i="2"/>
  <c r="N917" i="2"/>
  <c r="N165" i="2"/>
  <c r="N918" i="2"/>
  <c r="S918" i="2"/>
  <c r="M917" i="2"/>
  <c r="M165" i="2"/>
  <c r="W463" i="2"/>
  <c r="V463" i="2"/>
  <c r="O463" i="2"/>
  <c r="L463" i="2"/>
  <c r="S463" i="2" s="1"/>
  <c r="I463" i="2"/>
  <c r="W237" i="2"/>
  <c r="V237" i="2"/>
  <c r="O237" i="2"/>
  <c r="L237" i="2"/>
  <c r="M237" i="2" s="1"/>
  <c r="I237" i="2"/>
  <c r="W430" i="2"/>
  <c r="V430" i="2"/>
  <c r="O430" i="2"/>
  <c r="L430" i="2"/>
  <c r="M430" i="2" s="1"/>
  <c r="I430" i="2"/>
  <c r="W347" i="2"/>
  <c r="V347" i="2"/>
  <c r="O347" i="2"/>
  <c r="L347" i="2"/>
  <c r="M347" i="2" s="1"/>
  <c r="I347" i="2"/>
  <c r="U918" i="2" l="1"/>
  <c r="T918" i="2"/>
  <c r="U463" i="2"/>
  <c r="T463" i="2"/>
  <c r="M463" i="2"/>
  <c r="N463" i="2"/>
  <c r="N237" i="2"/>
  <c r="S237" i="2"/>
  <c r="N430" i="2"/>
  <c r="S430" i="2"/>
  <c r="N347" i="2"/>
  <c r="S347" i="2"/>
  <c r="T237" i="2" l="1"/>
  <c r="U237" i="2"/>
  <c r="T430" i="2"/>
  <c r="U430" i="2"/>
  <c r="T347" i="2"/>
  <c r="U347" i="2"/>
  <c r="W731" i="2" l="1"/>
  <c r="V731" i="2"/>
  <c r="O731" i="2"/>
  <c r="L731" i="2"/>
  <c r="S731" i="2" s="1"/>
  <c r="I731" i="2"/>
  <c r="W583" i="2"/>
  <c r="V583" i="2"/>
  <c r="O583" i="2"/>
  <c r="L583" i="2"/>
  <c r="S583" i="2" s="1"/>
  <c r="I583" i="2"/>
  <c r="M731" i="2" l="1"/>
  <c r="U731" i="2"/>
  <c r="T731" i="2"/>
  <c r="N731" i="2"/>
  <c r="U583" i="2"/>
  <c r="T583" i="2"/>
  <c r="N583" i="2"/>
  <c r="M583" i="2"/>
  <c r="W158" i="2"/>
  <c r="V158" i="2"/>
  <c r="O158" i="2"/>
  <c r="L158" i="2"/>
  <c r="M158" i="2" s="1"/>
  <c r="I158" i="2"/>
  <c r="N158" i="2" l="1"/>
  <c r="S158" i="2"/>
  <c r="W681" i="2"/>
  <c r="V681" i="2"/>
  <c r="O681" i="2"/>
  <c r="L681" i="2"/>
  <c r="M681" i="2" s="1"/>
  <c r="I681" i="2"/>
  <c r="W164" i="2"/>
  <c r="V164" i="2"/>
  <c r="O164" i="2"/>
  <c r="L164" i="2"/>
  <c r="S164" i="2" s="1"/>
  <c r="I164" i="2"/>
  <c r="W937" i="2"/>
  <c r="V937" i="2"/>
  <c r="O937" i="2"/>
  <c r="L937" i="2"/>
  <c r="S937" i="2" s="1"/>
  <c r="I937" i="2"/>
  <c r="W163" i="2"/>
  <c r="V163" i="2"/>
  <c r="O163" i="2"/>
  <c r="L163" i="2"/>
  <c r="S163" i="2" s="1"/>
  <c r="I163" i="2"/>
  <c r="T158" i="2" l="1"/>
  <c r="U158" i="2"/>
  <c r="N681" i="2"/>
  <c r="S681" i="2"/>
  <c r="U937" i="2"/>
  <c r="T937" i="2"/>
  <c r="U163" i="2"/>
  <c r="T163" i="2"/>
  <c r="U164" i="2"/>
  <c r="T164" i="2"/>
  <c r="M163" i="2"/>
  <c r="M937" i="2"/>
  <c r="M164" i="2"/>
  <c r="N163" i="2"/>
  <c r="N937" i="2"/>
  <c r="N164" i="2"/>
  <c r="W740" i="2"/>
  <c r="V740" i="2"/>
  <c r="O740" i="2"/>
  <c r="L740" i="2"/>
  <c r="S740" i="2" s="1"/>
  <c r="I740" i="2"/>
  <c r="W741" i="2"/>
  <c r="V741" i="2"/>
  <c r="O741" i="2"/>
  <c r="L741" i="2"/>
  <c r="S741" i="2" s="1"/>
  <c r="I741" i="2"/>
  <c r="W738" i="2"/>
  <c r="V738" i="2"/>
  <c r="O738" i="2"/>
  <c r="L738" i="2"/>
  <c r="M738" i="2" s="1"/>
  <c r="I738" i="2"/>
  <c r="N159" i="1"/>
  <c r="L159" i="1"/>
  <c r="I159" i="1"/>
  <c r="K159" i="1" s="1"/>
  <c r="F159" i="1"/>
  <c r="J159" i="1" l="1"/>
  <c r="T681" i="2"/>
  <c r="U681" i="2"/>
  <c r="M741" i="2"/>
  <c r="M740" i="2"/>
  <c r="U740" i="2"/>
  <c r="T740" i="2"/>
  <c r="N740" i="2"/>
  <c r="U741" i="2"/>
  <c r="T741" i="2"/>
  <c r="N741" i="2"/>
  <c r="N738" i="2"/>
  <c r="S738" i="2"/>
  <c r="T738" i="2" l="1"/>
  <c r="U738" i="2"/>
  <c r="N79" i="1" l="1"/>
  <c r="L79" i="1"/>
  <c r="I79" i="1"/>
  <c r="J79" i="1" s="1"/>
  <c r="F79" i="1"/>
  <c r="N183" i="1"/>
  <c r="L183" i="1"/>
  <c r="I183" i="1"/>
  <c r="J183" i="1" s="1"/>
  <c r="F183" i="1"/>
  <c r="K79" i="1" l="1"/>
  <c r="K183" i="1"/>
  <c r="W162" i="2" l="1"/>
  <c r="V162" i="2"/>
  <c r="O162" i="2"/>
  <c r="L162" i="2"/>
  <c r="S162" i="2" s="1"/>
  <c r="I162" i="2"/>
  <c r="W161" i="2"/>
  <c r="V161" i="2"/>
  <c r="O161" i="2"/>
  <c r="L161" i="2"/>
  <c r="S161" i="2" s="1"/>
  <c r="I161" i="2"/>
  <c r="W160" i="2"/>
  <c r="V160" i="2"/>
  <c r="O160" i="2"/>
  <c r="L160" i="2"/>
  <c r="S160" i="2" s="1"/>
  <c r="I160" i="2"/>
  <c r="U160" i="2" l="1"/>
  <c r="T160" i="2"/>
  <c r="U162" i="2"/>
  <c r="T162" i="2"/>
  <c r="U161" i="2"/>
  <c r="T161" i="2"/>
  <c r="N160" i="2"/>
  <c r="M160" i="2"/>
  <c r="M161" i="2"/>
  <c r="M162" i="2"/>
  <c r="N161" i="2"/>
  <c r="N162" i="2"/>
  <c r="W239" i="2"/>
  <c r="V239" i="2"/>
  <c r="O239" i="2"/>
  <c r="L239" i="2"/>
  <c r="S239" i="2" s="1"/>
  <c r="I239" i="2"/>
  <c r="M239" i="2" l="1"/>
  <c r="U239" i="2"/>
  <c r="T239" i="2"/>
  <c r="N239" i="2"/>
  <c r="W82" i="2"/>
  <c r="V82" i="2"/>
  <c r="O82" i="2"/>
  <c r="L82" i="2"/>
  <c r="S82" i="2" s="1"/>
  <c r="I82" i="2"/>
  <c r="M82" i="2" l="1"/>
  <c r="U82" i="2"/>
  <c r="T82" i="2"/>
  <c r="N82" i="2"/>
  <c r="N98" i="1" l="1"/>
  <c r="L98" i="1"/>
  <c r="I98" i="1"/>
  <c r="K98" i="1" s="1"/>
  <c r="F98" i="1"/>
  <c r="J98" i="1" l="1"/>
  <c r="W159" i="2"/>
  <c r="V159" i="2"/>
  <c r="O159" i="2"/>
  <c r="L159" i="2"/>
  <c r="S159" i="2" s="1"/>
  <c r="I159" i="2"/>
  <c r="W157" i="2"/>
  <c r="V157" i="2"/>
  <c r="O157" i="2"/>
  <c r="L157" i="2"/>
  <c r="N157" i="2" s="1"/>
  <c r="I157" i="2"/>
  <c r="W924" i="2"/>
  <c r="V924" i="2"/>
  <c r="O924" i="2"/>
  <c r="L924" i="2"/>
  <c r="S924" i="2" s="1"/>
  <c r="I924" i="2"/>
  <c r="W156" i="2"/>
  <c r="V156" i="2"/>
  <c r="O156" i="2"/>
  <c r="L156" i="2"/>
  <c r="M156" i="2" s="1"/>
  <c r="I156" i="2"/>
  <c r="T924" i="2" l="1"/>
  <c r="U924" i="2"/>
  <c r="U159" i="2"/>
  <c r="T159" i="2"/>
  <c r="N156" i="2"/>
  <c r="S156" i="2"/>
  <c r="N924" i="2"/>
  <c r="S157" i="2"/>
  <c r="N159" i="2"/>
  <c r="M924" i="2"/>
  <c r="M157" i="2"/>
  <c r="M159" i="2"/>
  <c r="T157" i="2" l="1"/>
  <c r="U157" i="2"/>
  <c r="U156" i="2"/>
  <c r="T156" i="2"/>
  <c r="N225" i="1" l="1"/>
  <c r="L225" i="1"/>
  <c r="I225" i="1"/>
  <c r="K225" i="1" s="1"/>
  <c r="F225" i="1"/>
  <c r="J225" i="1" l="1"/>
  <c r="N203" i="1"/>
  <c r="L203" i="1"/>
  <c r="I203" i="1"/>
  <c r="J203" i="1" s="1"/>
  <c r="F203" i="1"/>
  <c r="K203" i="1" l="1"/>
  <c r="N156" i="1" l="1"/>
  <c r="L156" i="1"/>
  <c r="I156" i="1"/>
  <c r="K156" i="1" s="1"/>
  <c r="F156" i="1"/>
  <c r="W85" i="2"/>
  <c r="V85" i="2"/>
  <c r="O85" i="2"/>
  <c r="L85" i="2"/>
  <c r="M85" i="2" s="1"/>
  <c r="I85" i="2"/>
  <c r="I70" i="2"/>
  <c r="J156" i="1" l="1"/>
  <c r="N85" i="2"/>
  <c r="S85" i="2"/>
  <c r="T85" i="2" l="1"/>
  <c r="U85" i="2"/>
  <c r="W431" i="2" l="1"/>
  <c r="V431" i="2"/>
  <c r="O431" i="2"/>
  <c r="L431" i="2"/>
  <c r="M431" i="2" s="1"/>
  <c r="I431" i="2"/>
  <c r="N259" i="1"/>
  <c r="L259" i="1"/>
  <c r="I259" i="1"/>
  <c r="J259" i="1" s="1"/>
  <c r="F259" i="1"/>
  <c r="N249" i="1"/>
  <c r="L249" i="1"/>
  <c r="I249" i="1"/>
  <c r="J249" i="1" s="1"/>
  <c r="F249" i="1"/>
  <c r="N210" i="1"/>
  <c r="L210" i="1"/>
  <c r="I210" i="1"/>
  <c r="J210" i="1" s="1"/>
  <c r="F210" i="1"/>
  <c r="N431" i="2" l="1"/>
  <c r="S431" i="2"/>
  <c r="K259" i="1"/>
  <c r="K249" i="1"/>
  <c r="K210" i="1"/>
  <c r="W266" i="2"/>
  <c r="V266" i="2"/>
  <c r="O266" i="2"/>
  <c r="L266" i="2"/>
  <c r="S266" i="2" s="1"/>
  <c r="I266" i="2"/>
  <c r="W265" i="2"/>
  <c r="V265" i="2"/>
  <c r="O265" i="2"/>
  <c r="L265" i="2"/>
  <c r="S265" i="2" s="1"/>
  <c r="I265" i="2"/>
  <c r="W264" i="2"/>
  <c r="V264" i="2"/>
  <c r="O264" i="2"/>
  <c r="L264" i="2"/>
  <c r="S264" i="2" s="1"/>
  <c r="I264" i="2"/>
  <c r="W155" i="2"/>
  <c r="V155" i="2"/>
  <c r="O155" i="2"/>
  <c r="L155" i="2"/>
  <c r="S155" i="2" s="1"/>
  <c r="I155" i="2"/>
  <c r="W154" i="2"/>
  <c r="V154" i="2"/>
  <c r="O154" i="2"/>
  <c r="L154" i="2"/>
  <c r="S154" i="2" s="1"/>
  <c r="I154" i="2"/>
  <c r="W153" i="2"/>
  <c r="V153" i="2"/>
  <c r="O153" i="2"/>
  <c r="L153" i="2"/>
  <c r="S153" i="2" s="1"/>
  <c r="I153" i="2"/>
  <c r="W152" i="2"/>
  <c r="V152" i="2"/>
  <c r="O152" i="2"/>
  <c r="L152" i="2"/>
  <c r="S152" i="2" s="1"/>
  <c r="I152" i="2"/>
  <c r="W151" i="2"/>
  <c r="V151" i="2"/>
  <c r="O151" i="2"/>
  <c r="L151" i="2"/>
  <c r="S151" i="2" s="1"/>
  <c r="I151" i="2"/>
  <c r="W150" i="2"/>
  <c r="V150" i="2"/>
  <c r="O150" i="2"/>
  <c r="L150" i="2"/>
  <c r="S150" i="2" s="1"/>
  <c r="I150" i="2"/>
  <c r="T431" i="2" l="1"/>
  <c r="U431" i="2"/>
  <c r="U264" i="2"/>
  <c r="T264" i="2"/>
  <c r="U265" i="2"/>
  <c r="T265" i="2"/>
  <c r="U266" i="2"/>
  <c r="T266" i="2"/>
  <c r="M150" i="2"/>
  <c r="M151" i="2"/>
  <c r="M152" i="2"/>
  <c r="M153" i="2"/>
  <c r="M154" i="2"/>
  <c r="M155" i="2"/>
  <c r="M264" i="2"/>
  <c r="M265" i="2"/>
  <c r="M266" i="2"/>
  <c r="N264" i="2"/>
  <c r="N265" i="2"/>
  <c r="N266" i="2"/>
  <c r="U152" i="2"/>
  <c r="T152" i="2"/>
  <c r="U153" i="2"/>
  <c r="T153" i="2"/>
  <c r="U154" i="2"/>
  <c r="T154" i="2"/>
  <c r="U155" i="2"/>
  <c r="T155" i="2"/>
  <c r="N152" i="2"/>
  <c r="N153" i="2"/>
  <c r="N154" i="2"/>
  <c r="N155" i="2"/>
  <c r="U150" i="2"/>
  <c r="T150" i="2"/>
  <c r="U151" i="2"/>
  <c r="T151" i="2"/>
  <c r="N150" i="2"/>
  <c r="N151" i="2"/>
  <c r="W353" i="2" l="1"/>
  <c r="V353" i="2"/>
  <c r="O353" i="2"/>
  <c r="L353" i="2"/>
  <c r="M353" i="2" s="1"/>
  <c r="I353" i="2"/>
  <c r="W354" i="2"/>
  <c r="V354" i="2"/>
  <c r="O354" i="2"/>
  <c r="L354" i="2"/>
  <c r="M354" i="2" s="1"/>
  <c r="I354" i="2"/>
  <c r="W352" i="2"/>
  <c r="V352" i="2"/>
  <c r="O352" i="2"/>
  <c r="L352" i="2"/>
  <c r="S352" i="2" s="1"/>
  <c r="I352" i="2"/>
  <c r="M352" i="2" l="1"/>
  <c r="N353" i="2"/>
  <c r="S353" i="2"/>
  <c r="N354" i="2"/>
  <c r="S354" i="2"/>
  <c r="U352" i="2"/>
  <c r="T352" i="2"/>
  <c r="N352" i="2"/>
  <c r="T353" i="2" l="1"/>
  <c r="U353" i="2"/>
  <c r="T354" i="2"/>
  <c r="U354" i="2"/>
  <c r="W818" i="2"/>
  <c r="V818" i="2"/>
  <c r="O818" i="2"/>
  <c r="L818" i="2"/>
  <c r="S818" i="2" s="1"/>
  <c r="I818" i="2"/>
  <c r="M818" i="2" l="1"/>
  <c r="U818" i="2"/>
  <c r="T818" i="2"/>
  <c r="N818" i="2"/>
  <c r="N123" i="1" l="1"/>
  <c r="L123" i="1"/>
  <c r="I123" i="1"/>
  <c r="K123" i="1" s="1"/>
  <c r="F123" i="1"/>
  <c r="J123" i="1" l="1"/>
  <c r="N26" i="1"/>
  <c r="L26" i="1"/>
  <c r="I26" i="1"/>
  <c r="K26" i="1" s="1"/>
  <c r="F26" i="1"/>
  <c r="N214" i="1"/>
  <c r="L214" i="1"/>
  <c r="I214" i="1"/>
  <c r="K214" i="1" s="1"/>
  <c r="F214" i="1"/>
  <c r="N182" i="1"/>
  <c r="L182" i="1"/>
  <c r="I182" i="1"/>
  <c r="J182" i="1" s="1"/>
  <c r="F182" i="1"/>
  <c r="N205" i="1"/>
  <c r="L205" i="1"/>
  <c r="I205" i="1"/>
  <c r="J205" i="1" s="1"/>
  <c r="F205" i="1"/>
  <c r="N68" i="1"/>
  <c r="L68" i="1"/>
  <c r="I68" i="1"/>
  <c r="K68" i="1" s="1"/>
  <c r="F68" i="1"/>
  <c r="J214" i="1" l="1"/>
  <c r="J68" i="1"/>
  <c r="J26" i="1"/>
  <c r="K182" i="1"/>
  <c r="K205" i="1"/>
  <c r="N103" i="1" l="1"/>
  <c r="L103" i="1"/>
  <c r="I103" i="1"/>
  <c r="K103" i="1" s="1"/>
  <c r="F103" i="1"/>
  <c r="W343" i="2"/>
  <c r="V343" i="2"/>
  <c r="O343" i="2"/>
  <c r="L343" i="2"/>
  <c r="S343" i="2" s="1"/>
  <c r="I343" i="2"/>
  <c r="W149" i="2"/>
  <c r="V149" i="2"/>
  <c r="O149" i="2"/>
  <c r="L149" i="2"/>
  <c r="M149" i="2" s="1"/>
  <c r="I149" i="2"/>
  <c r="W148" i="2"/>
  <c r="V148" i="2"/>
  <c r="O148" i="2"/>
  <c r="L148" i="2"/>
  <c r="M148" i="2" s="1"/>
  <c r="I148" i="2"/>
  <c r="W147" i="2"/>
  <c r="V147" i="2"/>
  <c r="O147" i="2"/>
  <c r="L147" i="2"/>
  <c r="M147" i="2" s="1"/>
  <c r="I147" i="2"/>
  <c r="W916" i="2"/>
  <c r="V916" i="2"/>
  <c r="O916" i="2"/>
  <c r="L916" i="2"/>
  <c r="S916" i="2" s="1"/>
  <c r="I916" i="2"/>
  <c r="W915" i="2"/>
  <c r="V915" i="2"/>
  <c r="O915" i="2"/>
  <c r="L915" i="2"/>
  <c r="N915" i="2" s="1"/>
  <c r="I915" i="2"/>
  <c r="N126" i="1"/>
  <c r="L126" i="1"/>
  <c r="I126" i="1"/>
  <c r="K126" i="1" s="1"/>
  <c r="F126" i="1"/>
  <c r="J103" i="1" l="1"/>
  <c r="M343" i="2"/>
  <c r="U343" i="2"/>
  <c r="T343" i="2"/>
  <c r="N343" i="2"/>
  <c r="N147" i="2"/>
  <c r="S147" i="2"/>
  <c r="N148" i="2"/>
  <c r="S148" i="2"/>
  <c r="N149" i="2"/>
  <c r="S149" i="2"/>
  <c r="U916" i="2"/>
  <c r="T916" i="2"/>
  <c r="S915" i="2"/>
  <c r="M915" i="2"/>
  <c r="M916" i="2"/>
  <c r="N916" i="2"/>
  <c r="J126" i="1"/>
  <c r="T149" i="2" l="1"/>
  <c r="U149" i="2"/>
  <c r="T148" i="2"/>
  <c r="U148" i="2"/>
  <c r="T147" i="2"/>
  <c r="U147" i="2"/>
  <c r="T915" i="2"/>
  <c r="U915" i="2"/>
  <c r="W421" i="2"/>
  <c r="V421" i="2"/>
  <c r="O421" i="2"/>
  <c r="L421" i="2"/>
  <c r="I421" i="2"/>
  <c r="I13" i="31" s="1"/>
  <c r="W420" i="2"/>
  <c r="V420" i="2"/>
  <c r="O420" i="2"/>
  <c r="L420" i="2"/>
  <c r="I420" i="2"/>
  <c r="I12" i="31" s="1"/>
  <c r="W419" i="2"/>
  <c r="V419" i="2"/>
  <c r="O419" i="2"/>
  <c r="L419" i="2"/>
  <c r="I419" i="2"/>
  <c r="I11" i="31" s="1"/>
  <c r="S419" i="2" l="1"/>
  <c r="U419" i="2" s="1"/>
  <c r="L11" i="31"/>
  <c r="S421" i="2"/>
  <c r="U421" i="2" s="1"/>
  <c r="L13" i="31"/>
  <c r="S420" i="2"/>
  <c r="U420" i="2" s="1"/>
  <c r="L12" i="31"/>
  <c r="M419" i="2"/>
  <c r="M11" i="31" s="1"/>
  <c r="M420" i="2"/>
  <c r="M12" i="31" s="1"/>
  <c r="M421" i="2"/>
  <c r="M13" i="31" s="1"/>
  <c r="N419" i="2"/>
  <c r="N11" i="31" s="1"/>
  <c r="N420" i="2"/>
  <c r="N12" i="31" s="1"/>
  <c r="N421" i="2"/>
  <c r="N13" i="31" s="1"/>
  <c r="T421" i="2" l="1"/>
  <c r="T420" i="2"/>
  <c r="T419" i="2"/>
  <c r="W321" i="2"/>
  <c r="V321" i="2"/>
  <c r="O321" i="2"/>
  <c r="L321" i="2"/>
  <c r="M321" i="2" s="1"/>
  <c r="I321" i="2"/>
  <c r="W320" i="2"/>
  <c r="V320" i="2"/>
  <c r="O320" i="2"/>
  <c r="L320" i="2"/>
  <c r="M320" i="2" s="1"/>
  <c r="I320" i="2"/>
  <c r="W319" i="2"/>
  <c r="V319" i="2"/>
  <c r="O319" i="2"/>
  <c r="L319" i="2"/>
  <c r="M319" i="2" s="1"/>
  <c r="I319" i="2"/>
  <c r="R685" i="2"/>
  <c r="N319" i="2" l="1"/>
  <c r="S319" i="2"/>
  <c r="N320" i="2"/>
  <c r="S320" i="2"/>
  <c r="N321" i="2"/>
  <c r="S321" i="2"/>
  <c r="W146" i="2"/>
  <c r="V146" i="2"/>
  <c r="O146" i="2"/>
  <c r="L146" i="2"/>
  <c r="S146" i="2" s="1"/>
  <c r="I146" i="2"/>
  <c r="W914" i="2"/>
  <c r="V914" i="2"/>
  <c r="O914" i="2"/>
  <c r="L914" i="2"/>
  <c r="S914" i="2" s="1"/>
  <c r="I914" i="2"/>
  <c r="W913" i="2"/>
  <c r="V913" i="2"/>
  <c r="O913" i="2"/>
  <c r="L913" i="2"/>
  <c r="S913" i="2" s="1"/>
  <c r="I913" i="2"/>
  <c r="N127" i="1"/>
  <c r="L127" i="1"/>
  <c r="I127" i="1"/>
  <c r="J127" i="1" s="1"/>
  <c r="F127" i="1"/>
  <c r="M913" i="2" l="1"/>
  <c r="M914" i="2"/>
  <c r="M146" i="2"/>
  <c r="T321" i="2"/>
  <c r="U321" i="2"/>
  <c r="T320" i="2"/>
  <c r="U320" i="2"/>
  <c r="T319" i="2"/>
  <c r="U319" i="2"/>
  <c r="U913" i="2"/>
  <c r="T913" i="2"/>
  <c r="U914" i="2"/>
  <c r="T914" i="2"/>
  <c r="U146" i="2"/>
  <c r="T146" i="2"/>
  <c r="N913" i="2"/>
  <c r="N914" i="2"/>
  <c r="N146" i="2"/>
  <c r="K127" i="1"/>
  <c r="R608" i="2" l="1"/>
  <c r="W270" i="2" l="1"/>
  <c r="V270" i="2"/>
  <c r="O270" i="2"/>
  <c r="L270" i="2"/>
  <c r="M270" i="2" s="1"/>
  <c r="I270" i="2"/>
  <c r="W269" i="2"/>
  <c r="V269" i="2"/>
  <c r="O269" i="2"/>
  <c r="L269" i="2"/>
  <c r="M269" i="2" s="1"/>
  <c r="I269" i="2"/>
  <c r="W268" i="2"/>
  <c r="V268" i="2"/>
  <c r="O268" i="2"/>
  <c r="L268" i="2"/>
  <c r="M268" i="2" s="1"/>
  <c r="I268" i="2"/>
  <c r="W664" i="2"/>
  <c r="V664" i="2"/>
  <c r="O664" i="2"/>
  <c r="L664" i="2"/>
  <c r="M664" i="2" s="1"/>
  <c r="I664" i="2"/>
  <c r="N268" i="2" l="1"/>
  <c r="S268" i="2"/>
  <c r="N269" i="2"/>
  <c r="S269" i="2"/>
  <c r="N270" i="2"/>
  <c r="S270" i="2"/>
  <c r="N664" i="2"/>
  <c r="S664" i="2"/>
  <c r="N208" i="1"/>
  <c r="L208" i="1"/>
  <c r="I208" i="1"/>
  <c r="J208" i="1" s="1"/>
  <c r="F208" i="1"/>
  <c r="N209" i="1"/>
  <c r="L209" i="1"/>
  <c r="I209" i="1"/>
  <c r="J209" i="1" s="1"/>
  <c r="F209" i="1"/>
  <c r="N124" i="1"/>
  <c r="L124" i="1"/>
  <c r="I124" i="1"/>
  <c r="K124" i="1" s="1"/>
  <c r="F124" i="1"/>
  <c r="N64" i="1"/>
  <c r="L64" i="1"/>
  <c r="I64" i="1"/>
  <c r="J64" i="1" s="1"/>
  <c r="F64" i="1"/>
  <c r="N213" i="1"/>
  <c r="L213" i="1"/>
  <c r="I213" i="1"/>
  <c r="K213" i="1" s="1"/>
  <c r="F213" i="1"/>
  <c r="J213" i="1" l="1"/>
  <c r="T270" i="2"/>
  <c r="U270" i="2"/>
  <c r="T269" i="2"/>
  <c r="U269" i="2"/>
  <c r="T268" i="2"/>
  <c r="U268" i="2"/>
  <c r="T664" i="2"/>
  <c r="U664" i="2"/>
  <c r="J124" i="1"/>
  <c r="K208" i="1"/>
  <c r="K209" i="1"/>
  <c r="K64" i="1"/>
  <c r="N135" i="1" l="1"/>
  <c r="L135" i="1"/>
  <c r="I135" i="1"/>
  <c r="K135" i="1" s="1"/>
  <c r="F135" i="1"/>
  <c r="J135" i="1" l="1"/>
  <c r="W286" i="2"/>
  <c r="V286" i="2"/>
  <c r="O286" i="2"/>
  <c r="L286" i="2"/>
  <c r="M286" i="2" s="1"/>
  <c r="I286" i="2"/>
  <c r="W285" i="2"/>
  <c r="V285" i="2"/>
  <c r="O285" i="2"/>
  <c r="L285" i="2"/>
  <c r="M285" i="2" s="1"/>
  <c r="I285" i="2"/>
  <c r="W284" i="2"/>
  <c r="V284" i="2"/>
  <c r="O284" i="2"/>
  <c r="L284" i="2"/>
  <c r="M284" i="2" s="1"/>
  <c r="I284" i="2"/>
  <c r="N285" i="2" l="1"/>
  <c r="S285" i="2"/>
  <c r="N286" i="2"/>
  <c r="S286" i="2"/>
  <c r="N284" i="2"/>
  <c r="S284" i="2"/>
  <c r="N254" i="1"/>
  <c r="L254" i="1"/>
  <c r="I254" i="1"/>
  <c r="K254" i="1" s="1"/>
  <c r="F254" i="1"/>
  <c r="T286" i="2" l="1"/>
  <c r="U286" i="2"/>
  <c r="T285" i="2"/>
  <c r="U285" i="2"/>
  <c r="T284" i="2"/>
  <c r="U284" i="2"/>
  <c r="J254" i="1"/>
  <c r="W297" i="2" l="1"/>
  <c r="V297" i="2"/>
  <c r="O297" i="2"/>
  <c r="L297" i="2"/>
  <c r="M297" i="2" s="1"/>
  <c r="I297" i="2"/>
  <c r="N297" i="2" l="1"/>
  <c r="S297" i="2"/>
  <c r="T297" i="2" l="1"/>
  <c r="U297" i="2"/>
  <c r="L262" i="1" l="1"/>
  <c r="W252" i="2"/>
  <c r="V252" i="2"/>
  <c r="O252" i="2"/>
  <c r="L252" i="2"/>
  <c r="S252" i="2" s="1"/>
  <c r="I252" i="2"/>
  <c r="W145" i="2"/>
  <c r="V145" i="2"/>
  <c r="O145" i="2"/>
  <c r="L145" i="2"/>
  <c r="M145" i="2" s="1"/>
  <c r="I145" i="2"/>
  <c r="W144" i="2"/>
  <c r="V144" i="2"/>
  <c r="O144" i="2"/>
  <c r="L144" i="2"/>
  <c r="M144" i="2" s="1"/>
  <c r="I144" i="2"/>
  <c r="W143" i="2"/>
  <c r="V143" i="2"/>
  <c r="O143" i="2"/>
  <c r="L143" i="2"/>
  <c r="M143" i="2" s="1"/>
  <c r="I143" i="2"/>
  <c r="W142" i="2"/>
  <c r="V142" i="2"/>
  <c r="O142" i="2"/>
  <c r="L142" i="2"/>
  <c r="M142" i="2" s="1"/>
  <c r="I142" i="2"/>
  <c r="W141" i="2"/>
  <c r="V141" i="2"/>
  <c r="O141" i="2"/>
  <c r="L141" i="2"/>
  <c r="S141" i="2" s="1"/>
  <c r="I141" i="2"/>
  <c r="W140" i="2"/>
  <c r="V140" i="2"/>
  <c r="O140" i="2"/>
  <c r="L140" i="2"/>
  <c r="S140" i="2" s="1"/>
  <c r="I140" i="2"/>
  <c r="M252" i="2" l="1"/>
  <c r="U252" i="2"/>
  <c r="T252" i="2"/>
  <c r="N252" i="2"/>
  <c r="N142" i="2"/>
  <c r="S142" i="2"/>
  <c r="N143" i="2"/>
  <c r="S143" i="2"/>
  <c r="N144" i="2"/>
  <c r="S144" i="2"/>
  <c r="N145" i="2"/>
  <c r="S145" i="2"/>
  <c r="M140" i="2"/>
  <c r="M141" i="2"/>
  <c r="U140" i="2"/>
  <c r="T140" i="2"/>
  <c r="U141" i="2"/>
  <c r="T141" i="2"/>
  <c r="N140" i="2"/>
  <c r="N141" i="2"/>
  <c r="T145" i="2" l="1"/>
  <c r="U145" i="2"/>
  <c r="T144" i="2"/>
  <c r="U144" i="2"/>
  <c r="T143" i="2"/>
  <c r="U143" i="2"/>
  <c r="T142" i="2"/>
  <c r="U142" i="2"/>
  <c r="W139" i="2" l="1"/>
  <c r="V139" i="2"/>
  <c r="O139" i="2"/>
  <c r="L139" i="2"/>
  <c r="S139" i="2" s="1"/>
  <c r="I139" i="2"/>
  <c r="W138" i="2"/>
  <c r="V138" i="2"/>
  <c r="O138" i="2"/>
  <c r="L138" i="2"/>
  <c r="S138" i="2" s="1"/>
  <c r="I138" i="2"/>
  <c r="W911" i="2"/>
  <c r="V911" i="2"/>
  <c r="O911" i="2"/>
  <c r="L911" i="2"/>
  <c r="S911" i="2" s="1"/>
  <c r="I911" i="2"/>
  <c r="M911" i="2" l="1"/>
  <c r="M138" i="2"/>
  <c r="M139" i="2"/>
  <c r="U911" i="2"/>
  <c r="T911" i="2"/>
  <c r="U138" i="2"/>
  <c r="T138" i="2"/>
  <c r="U139" i="2"/>
  <c r="T139" i="2"/>
  <c r="N911" i="2"/>
  <c r="N138" i="2"/>
  <c r="N139" i="2"/>
  <c r="N83" i="1" l="1"/>
  <c r="L83" i="1"/>
  <c r="I83" i="1"/>
  <c r="K83" i="1" s="1"/>
  <c r="F83" i="1"/>
  <c r="J83" i="1" l="1"/>
  <c r="W23" i="2" l="1"/>
  <c r="V23" i="2"/>
  <c r="O23" i="2"/>
  <c r="L23" i="2"/>
  <c r="M23" i="2" s="1"/>
  <c r="I23" i="2"/>
  <c r="N23" i="2" l="1"/>
  <c r="S23" i="2"/>
  <c r="T23" i="2" l="1"/>
  <c r="U23" i="2"/>
  <c r="N145" i="1"/>
  <c r="L145" i="1"/>
  <c r="I145" i="1"/>
  <c r="J145" i="1" s="1"/>
  <c r="F145" i="1"/>
  <c r="K145" i="1" l="1"/>
  <c r="L550" i="2"/>
  <c r="W291" i="2" l="1"/>
  <c r="V291" i="2"/>
  <c r="O291" i="2"/>
  <c r="L291" i="2"/>
  <c r="S291" i="2" s="1"/>
  <c r="I291" i="2"/>
  <c r="W290" i="2"/>
  <c r="V290" i="2"/>
  <c r="O290" i="2"/>
  <c r="L290" i="2"/>
  <c r="S290" i="2" s="1"/>
  <c r="I290" i="2"/>
  <c r="M290" i="2" l="1"/>
  <c r="M291" i="2"/>
  <c r="U290" i="2"/>
  <c r="T290" i="2"/>
  <c r="U291" i="2"/>
  <c r="T291" i="2"/>
  <c r="N290" i="2"/>
  <c r="N291" i="2"/>
  <c r="N55" i="1"/>
  <c r="L55" i="1"/>
  <c r="I55" i="1"/>
  <c r="J55" i="1" s="1"/>
  <c r="F55" i="1"/>
  <c r="N56" i="1"/>
  <c r="L56" i="1"/>
  <c r="I56" i="1"/>
  <c r="J56" i="1" s="1"/>
  <c r="F56" i="1"/>
  <c r="W932" i="2"/>
  <c r="V932" i="2"/>
  <c r="O932" i="2"/>
  <c r="L932" i="2"/>
  <c r="S932" i="2" s="1"/>
  <c r="I932" i="2"/>
  <c r="N202" i="1"/>
  <c r="L202" i="1"/>
  <c r="I202" i="1"/>
  <c r="J202" i="1" s="1"/>
  <c r="F202" i="1"/>
  <c r="K55" i="1" l="1"/>
  <c r="K56" i="1"/>
  <c r="M932" i="2"/>
  <c r="U932" i="2"/>
  <c r="T932" i="2"/>
  <c r="N932" i="2"/>
  <c r="K202" i="1"/>
  <c r="W16" i="2"/>
  <c r="V16" i="2"/>
  <c r="O16" i="2"/>
  <c r="L16" i="2"/>
  <c r="S16" i="2" s="1"/>
  <c r="I16" i="2"/>
  <c r="M16" i="2" l="1"/>
  <c r="U16" i="2"/>
  <c r="T16" i="2"/>
  <c r="N16" i="2"/>
  <c r="N235" i="1" l="1"/>
  <c r="L235" i="1"/>
  <c r="I235" i="1"/>
  <c r="K235" i="1" s="1"/>
  <c r="F235" i="1"/>
  <c r="J235" i="1" l="1"/>
  <c r="W316" i="2" l="1"/>
  <c r="V316" i="2"/>
  <c r="O316" i="2"/>
  <c r="L316" i="2"/>
  <c r="S316" i="2" s="1"/>
  <c r="I316" i="2"/>
  <c r="W315" i="2"/>
  <c r="V315" i="2"/>
  <c r="O315" i="2"/>
  <c r="L315" i="2"/>
  <c r="S315" i="2" s="1"/>
  <c r="I315" i="2"/>
  <c r="W314" i="2"/>
  <c r="V314" i="2"/>
  <c r="O314" i="2"/>
  <c r="L314" i="2"/>
  <c r="S314" i="2" s="1"/>
  <c r="I314" i="2"/>
  <c r="M315" i="2" l="1"/>
  <c r="M316" i="2"/>
  <c r="U316" i="2"/>
  <c r="T316" i="2"/>
  <c r="N316" i="2"/>
  <c r="U315" i="2"/>
  <c r="T315" i="2"/>
  <c r="N315" i="2"/>
  <c r="U314" i="2"/>
  <c r="T314" i="2"/>
  <c r="M314" i="2"/>
  <c r="N314" i="2"/>
  <c r="N258" i="1"/>
  <c r="L258" i="1"/>
  <c r="I258" i="1"/>
  <c r="J258" i="1" s="1"/>
  <c r="F258" i="1"/>
  <c r="K258" i="1" l="1"/>
  <c r="W259" i="2"/>
  <c r="V259" i="2"/>
  <c r="O259" i="2"/>
  <c r="L259" i="2"/>
  <c r="M259" i="2" s="1"/>
  <c r="I259" i="2"/>
  <c r="N259" i="2" l="1"/>
  <c r="S259" i="2"/>
  <c r="T259" i="2" l="1"/>
  <c r="U259" i="2"/>
  <c r="N195" i="1"/>
  <c r="L195" i="1"/>
  <c r="I195" i="1"/>
  <c r="J195" i="1" s="1"/>
  <c r="F195" i="1"/>
  <c r="F196" i="1"/>
  <c r="I196" i="1"/>
  <c r="J196" i="1" s="1"/>
  <c r="L196" i="1"/>
  <c r="N196" i="1"/>
  <c r="K196" i="1" l="1"/>
  <c r="K195" i="1"/>
  <c r="W910" i="2"/>
  <c r="V910" i="2"/>
  <c r="O910" i="2"/>
  <c r="L910" i="2"/>
  <c r="S910" i="2" s="1"/>
  <c r="I910" i="2"/>
  <c r="W909" i="2"/>
  <c r="V909" i="2"/>
  <c r="O909" i="2"/>
  <c r="L909" i="2"/>
  <c r="S909" i="2" s="1"/>
  <c r="I909" i="2"/>
  <c r="W135" i="2"/>
  <c r="V135" i="2"/>
  <c r="O135" i="2"/>
  <c r="L135" i="2"/>
  <c r="S135" i="2" s="1"/>
  <c r="I135" i="2"/>
  <c r="M135" i="2" l="1"/>
  <c r="M909" i="2"/>
  <c r="U135" i="2"/>
  <c r="T135" i="2"/>
  <c r="U909" i="2"/>
  <c r="T909" i="2"/>
  <c r="U910" i="2"/>
  <c r="T910" i="2"/>
  <c r="M910" i="2"/>
  <c r="N135" i="2"/>
  <c r="N909" i="2"/>
  <c r="N910" i="2"/>
  <c r="W652" i="2"/>
  <c r="V652" i="2"/>
  <c r="O652" i="2"/>
  <c r="L652" i="2"/>
  <c r="M652" i="2" s="1"/>
  <c r="I652" i="2"/>
  <c r="W651" i="2"/>
  <c r="V651" i="2"/>
  <c r="O651" i="2"/>
  <c r="L651" i="2"/>
  <c r="S651" i="2" s="1"/>
  <c r="I651" i="2"/>
  <c r="N652" i="2" l="1"/>
  <c r="S652" i="2"/>
  <c r="M651" i="2"/>
  <c r="U651" i="2"/>
  <c r="T651" i="2"/>
  <c r="N651" i="2"/>
  <c r="T652" i="2" l="1"/>
  <c r="U652" i="2"/>
  <c r="G903" i="2" l="1"/>
  <c r="N253" i="1" l="1"/>
  <c r="L253" i="1"/>
  <c r="I253" i="1"/>
  <c r="J253" i="1" s="1"/>
  <c r="F253" i="1"/>
  <c r="K253" i="1" l="1"/>
  <c r="W24" i="2" l="1"/>
  <c r="V24" i="2"/>
  <c r="O24" i="2"/>
  <c r="L24" i="2"/>
  <c r="M24" i="2" s="1"/>
  <c r="I24" i="2"/>
  <c r="W18" i="2"/>
  <c r="V18" i="2"/>
  <c r="O18" i="2"/>
  <c r="L18" i="2"/>
  <c r="M18" i="2" s="1"/>
  <c r="I18" i="2"/>
  <c r="N18" i="2" l="1"/>
  <c r="S18" i="2"/>
  <c r="N24" i="2"/>
  <c r="S24" i="2"/>
  <c r="T24" i="2" l="1"/>
  <c r="U24" i="2"/>
  <c r="T18" i="2"/>
  <c r="U18" i="2"/>
  <c r="N178" i="1" l="1"/>
  <c r="L178" i="1"/>
  <c r="I178" i="1"/>
  <c r="J178" i="1" s="1"/>
  <c r="F178" i="1"/>
  <c r="K178" i="1" l="1"/>
  <c r="N236" i="1"/>
  <c r="L236" i="1"/>
  <c r="I236" i="1"/>
  <c r="K236" i="1" s="1"/>
  <c r="F236" i="1"/>
  <c r="J236" i="1" l="1"/>
  <c r="W384" i="2"/>
  <c r="W385" i="2"/>
  <c r="W386" i="2"/>
  <c r="W391" i="2"/>
  <c r="W392" i="2"/>
  <c r="W22" i="2" l="1"/>
  <c r="V22" i="2"/>
  <c r="O22" i="2"/>
  <c r="L22" i="2"/>
  <c r="M22" i="2" s="1"/>
  <c r="I22" i="2"/>
  <c r="W21" i="2"/>
  <c r="V21" i="2"/>
  <c r="O21" i="2"/>
  <c r="L21" i="2"/>
  <c r="S21" i="2" s="1"/>
  <c r="I21" i="2"/>
  <c r="W20" i="2"/>
  <c r="V20" i="2"/>
  <c r="O20" i="2"/>
  <c r="L20" i="2"/>
  <c r="S20" i="2" s="1"/>
  <c r="I20" i="2"/>
  <c r="N22" i="2" l="1"/>
  <c r="S22" i="2"/>
  <c r="U20" i="2"/>
  <c r="T20" i="2"/>
  <c r="U21" i="2"/>
  <c r="T21" i="2"/>
  <c r="M20" i="2"/>
  <c r="M21" i="2"/>
  <c r="N20" i="2"/>
  <c r="N21" i="2"/>
  <c r="T22" i="2" l="1"/>
  <c r="U22" i="2"/>
  <c r="N224" i="1" l="1"/>
  <c r="L224" i="1"/>
  <c r="I224" i="1"/>
  <c r="K224" i="1" s="1"/>
  <c r="F224" i="1"/>
  <c r="J224" i="1" l="1"/>
  <c r="N35" i="1"/>
  <c r="L35" i="1"/>
  <c r="I35" i="1"/>
  <c r="K35" i="1" s="1"/>
  <c r="F35" i="1"/>
  <c r="N261" i="1"/>
  <c r="L261" i="1"/>
  <c r="I261" i="1"/>
  <c r="J261" i="1" s="1"/>
  <c r="F261" i="1"/>
  <c r="N69" i="1"/>
  <c r="L69" i="1"/>
  <c r="I69" i="1"/>
  <c r="J69" i="1" s="1"/>
  <c r="F69" i="1"/>
  <c r="N234" i="1"/>
  <c r="L234" i="1"/>
  <c r="I234" i="1"/>
  <c r="K234" i="1" s="1"/>
  <c r="F234" i="1"/>
  <c r="N32" i="1"/>
  <c r="L32" i="1"/>
  <c r="I32" i="1"/>
  <c r="J32" i="1" s="1"/>
  <c r="F32" i="1"/>
  <c r="J234" i="1" l="1"/>
  <c r="J35" i="1"/>
  <c r="K261" i="1"/>
  <c r="K69" i="1"/>
  <c r="K32" i="1"/>
  <c r="N33" i="1"/>
  <c r="L33" i="1"/>
  <c r="I33" i="1"/>
  <c r="J33" i="1" s="1"/>
  <c r="F33" i="1"/>
  <c r="F34" i="1"/>
  <c r="I34" i="1"/>
  <c r="J34" i="1" s="1"/>
  <c r="L34" i="1"/>
  <c r="N34" i="1"/>
  <c r="N154" i="1"/>
  <c r="L154" i="1"/>
  <c r="I154" i="1"/>
  <c r="K154" i="1" s="1"/>
  <c r="F154" i="1"/>
  <c r="K34" i="1" l="1"/>
  <c r="J154" i="1"/>
  <c r="K33" i="1"/>
  <c r="N37" i="1" l="1"/>
  <c r="L37" i="1"/>
  <c r="I37" i="1"/>
  <c r="K37" i="1" s="1"/>
  <c r="F37" i="1"/>
  <c r="J37" i="1" l="1"/>
  <c r="C18" i="49" l="1"/>
  <c r="C84" i="49" s="1"/>
  <c r="N97" i="1" l="1"/>
  <c r="L97" i="1"/>
  <c r="I97" i="1"/>
  <c r="K97" i="1" s="1"/>
  <c r="F97" i="1"/>
  <c r="J97" i="1" l="1"/>
  <c r="W279" i="2"/>
  <c r="V279" i="2"/>
  <c r="O279" i="2"/>
  <c r="L279" i="2"/>
  <c r="M279" i="2" s="1"/>
  <c r="I279" i="2"/>
  <c r="W280" i="2"/>
  <c r="V280" i="2"/>
  <c r="O280" i="2"/>
  <c r="L280" i="2"/>
  <c r="S280" i="2" s="1"/>
  <c r="I280" i="2"/>
  <c r="W278" i="2"/>
  <c r="V278" i="2"/>
  <c r="O278" i="2"/>
  <c r="L278" i="2"/>
  <c r="M278" i="2" s="1"/>
  <c r="I278" i="2"/>
  <c r="N279" i="2" l="1"/>
  <c r="S279" i="2"/>
  <c r="U280" i="2"/>
  <c r="T280" i="2"/>
  <c r="M280" i="2"/>
  <c r="N280" i="2"/>
  <c r="N278" i="2"/>
  <c r="S278" i="2"/>
  <c r="T279" i="2" l="1"/>
  <c r="U279" i="2"/>
  <c r="T278" i="2"/>
  <c r="U278" i="2"/>
  <c r="G85" i="47" l="1"/>
  <c r="W659" i="2" l="1"/>
  <c r="V659" i="2"/>
  <c r="O659" i="2"/>
  <c r="L659" i="2"/>
  <c r="M659" i="2" s="1"/>
  <c r="I659" i="2"/>
  <c r="W879" i="2"/>
  <c r="V879" i="2"/>
  <c r="O879" i="2"/>
  <c r="L879" i="2"/>
  <c r="S879" i="2" s="1"/>
  <c r="I879" i="2"/>
  <c r="W805" i="2"/>
  <c r="V805" i="2"/>
  <c r="O805" i="2"/>
  <c r="L805" i="2"/>
  <c r="N805" i="2" s="1"/>
  <c r="I805" i="2"/>
  <c r="W779" i="2"/>
  <c r="V779" i="2"/>
  <c r="O779" i="2"/>
  <c r="L779" i="2"/>
  <c r="M779" i="2" s="1"/>
  <c r="I779" i="2"/>
  <c r="N659" i="2" l="1"/>
  <c r="S659" i="2"/>
  <c r="M805" i="2"/>
  <c r="S805" i="2"/>
  <c r="T805" i="2" s="1"/>
  <c r="U879" i="2"/>
  <c r="T879" i="2"/>
  <c r="M879" i="2"/>
  <c r="N879" i="2"/>
  <c r="N779" i="2"/>
  <c r="S779" i="2"/>
  <c r="N99" i="1"/>
  <c r="L99" i="1"/>
  <c r="I99" i="1"/>
  <c r="K99" i="1" s="1"/>
  <c r="F99" i="1"/>
  <c r="J99" i="1" l="1"/>
  <c r="U805" i="2"/>
  <c r="T659" i="2"/>
  <c r="U659" i="2"/>
  <c r="T779" i="2"/>
  <c r="U779" i="2"/>
  <c r="W410" i="2" l="1"/>
  <c r="V410" i="2"/>
  <c r="O410" i="2"/>
  <c r="L410" i="2"/>
  <c r="I410" i="2"/>
  <c r="I2" i="31" s="1"/>
  <c r="W250" i="2"/>
  <c r="V250" i="2"/>
  <c r="O250" i="2"/>
  <c r="L250" i="2"/>
  <c r="S250" i="2" s="1"/>
  <c r="I250" i="2"/>
  <c r="S410" i="2" l="1"/>
  <c r="T410" i="2" s="1"/>
  <c r="L2" i="31"/>
  <c r="M250" i="2"/>
  <c r="M410" i="2"/>
  <c r="M2" i="31" s="1"/>
  <c r="U410" i="2"/>
  <c r="N410" i="2"/>
  <c r="N2" i="31" s="1"/>
  <c r="U250" i="2"/>
  <c r="T250" i="2"/>
  <c r="N250" i="2"/>
  <c r="H9" i="31"/>
  <c r="J9" i="31"/>
  <c r="K9" i="31"/>
  <c r="H10" i="31"/>
  <c r="J10" i="31"/>
  <c r="K10" i="31"/>
  <c r="H14" i="31"/>
  <c r="J14" i="31"/>
  <c r="K14" i="31"/>
  <c r="H15" i="31"/>
  <c r="J15" i="31"/>
  <c r="K15" i="31"/>
  <c r="G9" i="31"/>
  <c r="G10" i="31"/>
  <c r="G14" i="31"/>
  <c r="G15" i="31"/>
  <c r="F8" i="31"/>
  <c r="F9" i="31"/>
  <c r="F10" i="31"/>
  <c r="F14" i="31"/>
  <c r="F15" i="31"/>
  <c r="B8" i="31"/>
  <c r="C8" i="31"/>
  <c r="D8" i="31"/>
  <c r="E8" i="31"/>
  <c r="B9" i="31"/>
  <c r="C9" i="31"/>
  <c r="D9" i="31"/>
  <c r="E9" i="31"/>
  <c r="B10" i="31"/>
  <c r="C10" i="31"/>
  <c r="D10" i="31"/>
  <c r="E10" i="31"/>
  <c r="B14" i="31"/>
  <c r="C14" i="31"/>
  <c r="D14" i="31"/>
  <c r="E14" i="31"/>
  <c r="B15" i="31"/>
  <c r="C15" i="31"/>
  <c r="D15" i="31"/>
  <c r="E15" i="31"/>
  <c r="H1" i="31"/>
  <c r="I1" i="31"/>
  <c r="J1" i="31"/>
  <c r="K1" i="31"/>
  <c r="L1" i="31"/>
  <c r="M1" i="31"/>
  <c r="N1" i="31"/>
  <c r="G1" i="31"/>
  <c r="W900" i="2" l="1"/>
  <c r="V900" i="2"/>
  <c r="O900" i="2"/>
  <c r="L900" i="2"/>
  <c r="N900" i="2" s="1"/>
  <c r="I900" i="2"/>
  <c r="S900" i="2" l="1"/>
  <c r="T900" i="2" s="1"/>
  <c r="M900" i="2"/>
  <c r="W251" i="2"/>
  <c r="V251" i="2"/>
  <c r="O251" i="2"/>
  <c r="L251" i="2"/>
  <c r="M251" i="2" s="1"/>
  <c r="I251" i="2"/>
  <c r="U900" i="2" l="1"/>
  <c r="N251" i="2"/>
  <c r="S251" i="2"/>
  <c r="I199" i="2"/>
  <c r="T251" i="2" l="1"/>
  <c r="U251" i="2"/>
  <c r="N162" i="1"/>
  <c r="L162" i="1"/>
  <c r="I162" i="1"/>
  <c r="J162" i="1" s="1"/>
  <c r="F162" i="1"/>
  <c r="N163" i="1"/>
  <c r="L163" i="1"/>
  <c r="I163" i="1"/>
  <c r="J163" i="1" s="1"/>
  <c r="F163" i="1"/>
  <c r="N166" i="1"/>
  <c r="L166" i="1"/>
  <c r="I166" i="1"/>
  <c r="J166" i="1" s="1"/>
  <c r="F166" i="1"/>
  <c r="N161" i="1"/>
  <c r="L161" i="1"/>
  <c r="I161" i="1"/>
  <c r="K161" i="1" s="1"/>
  <c r="F161" i="1"/>
  <c r="J161" i="1" l="1"/>
  <c r="K162" i="1"/>
  <c r="K163" i="1"/>
  <c r="K166" i="1"/>
  <c r="W936" i="2"/>
  <c r="V936" i="2"/>
  <c r="O936" i="2"/>
  <c r="L936" i="2"/>
  <c r="S936" i="2" s="1"/>
  <c r="I936" i="2"/>
  <c r="W650" i="2"/>
  <c r="V650" i="2"/>
  <c r="O650" i="2"/>
  <c r="L650" i="2"/>
  <c r="N650" i="2" s="1"/>
  <c r="I650" i="2"/>
  <c r="W241" i="2"/>
  <c r="V241" i="2"/>
  <c r="O241" i="2"/>
  <c r="L241" i="2"/>
  <c r="S241" i="2" s="1"/>
  <c r="I241" i="2"/>
  <c r="M936" i="2" l="1"/>
  <c r="U936" i="2"/>
  <c r="T936" i="2"/>
  <c r="N936" i="2"/>
  <c r="S650" i="2"/>
  <c r="M650" i="2"/>
  <c r="U241" i="2"/>
  <c r="T241" i="2"/>
  <c r="M241" i="2"/>
  <c r="N241" i="2"/>
  <c r="W891" i="2"/>
  <c r="V891" i="2"/>
  <c r="O891" i="2"/>
  <c r="L891" i="2"/>
  <c r="N891" i="2" s="1"/>
  <c r="I891" i="2"/>
  <c r="I888" i="2"/>
  <c r="L888" i="2"/>
  <c r="M888" i="2" s="1"/>
  <c r="O888" i="2"/>
  <c r="V888" i="2"/>
  <c r="W888" i="2"/>
  <c r="I889" i="2"/>
  <c r="L889" i="2"/>
  <c r="M889" i="2" s="1"/>
  <c r="O889" i="2"/>
  <c r="V889" i="2"/>
  <c r="W889" i="2"/>
  <c r="I890" i="2"/>
  <c r="L890" i="2"/>
  <c r="M890" i="2" s="1"/>
  <c r="O890" i="2"/>
  <c r="V890" i="2"/>
  <c r="W890" i="2"/>
  <c r="W854" i="2"/>
  <c r="V854" i="2"/>
  <c r="O854" i="2"/>
  <c r="L854" i="2"/>
  <c r="S854" i="2" s="1"/>
  <c r="I854" i="2"/>
  <c r="W853" i="2"/>
  <c r="V853" i="2"/>
  <c r="O853" i="2"/>
  <c r="L853" i="2"/>
  <c r="S853" i="2" s="1"/>
  <c r="I853" i="2"/>
  <c r="W851" i="2"/>
  <c r="V851" i="2"/>
  <c r="O851" i="2"/>
  <c r="L851" i="2"/>
  <c r="S851" i="2" s="1"/>
  <c r="I851" i="2"/>
  <c r="W863" i="2"/>
  <c r="V863" i="2"/>
  <c r="O863" i="2"/>
  <c r="L863" i="2"/>
  <c r="M863" i="2" s="1"/>
  <c r="I863" i="2"/>
  <c r="W862" i="2"/>
  <c r="V862" i="2"/>
  <c r="O862" i="2"/>
  <c r="L862" i="2"/>
  <c r="M862" i="2" s="1"/>
  <c r="I862" i="2"/>
  <c r="W860" i="2"/>
  <c r="V860" i="2"/>
  <c r="O860" i="2"/>
  <c r="L860" i="2"/>
  <c r="S860" i="2" s="1"/>
  <c r="I860" i="2"/>
  <c r="T650" i="2" l="1"/>
  <c r="U650" i="2"/>
  <c r="S889" i="2"/>
  <c r="T889" i="2" s="1"/>
  <c r="N889" i="2"/>
  <c r="S890" i="2"/>
  <c r="T890" i="2" s="1"/>
  <c r="N890" i="2"/>
  <c r="S888" i="2"/>
  <c r="T888" i="2" s="1"/>
  <c r="N888" i="2"/>
  <c r="S891" i="2"/>
  <c r="M891" i="2"/>
  <c r="M860" i="2"/>
  <c r="M851" i="2"/>
  <c r="T853" i="2"/>
  <c r="U853" i="2"/>
  <c r="T854" i="2"/>
  <c r="U854" i="2"/>
  <c r="N853" i="2"/>
  <c r="N854" i="2"/>
  <c r="M853" i="2"/>
  <c r="M854" i="2"/>
  <c r="U851" i="2"/>
  <c r="T851" i="2"/>
  <c r="N851" i="2"/>
  <c r="N862" i="2"/>
  <c r="S862" i="2"/>
  <c r="N863" i="2"/>
  <c r="S863" i="2"/>
  <c r="U860" i="2"/>
  <c r="T860" i="2"/>
  <c r="N860" i="2"/>
  <c r="W773" i="2"/>
  <c r="V773" i="2"/>
  <c r="O773" i="2"/>
  <c r="L773" i="2"/>
  <c r="M773" i="2" s="1"/>
  <c r="I773" i="2"/>
  <c r="I758" i="2"/>
  <c r="L758" i="2"/>
  <c r="M758" i="2" s="1"/>
  <c r="O758" i="2"/>
  <c r="V758" i="2"/>
  <c r="W758" i="2"/>
  <c r="I759" i="2"/>
  <c r="L759" i="2"/>
  <c r="M759" i="2" s="1"/>
  <c r="O759" i="2"/>
  <c r="V759" i="2"/>
  <c r="W759" i="2"/>
  <c r="W742" i="2"/>
  <c r="V742" i="2"/>
  <c r="O742" i="2"/>
  <c r="L742" i="2"/>
  <c r="S742" i="2" s="1"/>
  <c r="I742" i="2"/>
  <c r="W558" i="2"/>
  <c r="V558" i="2"/>
  <c r="O558" i="2"/>
  <c r="L558" i="2"/>
  <c r="S558" i="2" s="1"/>
  <c r="I558" i="2"/>
  <c r="W660" i="2"/>
  <c r="V660" i="2"/>
  <c r="O660" i="2"/>
  <c r="L660" i="2"/>
  <c r="S660" i="2" s="1"/>
  <c r="I660" i="2"/>
  <c r="W496" i="2"/>
  <c r="V496" i="2"/>
  <c r="O496" i="2"/>
  <c r="L496" i="2"/>
  <c r="M496" i="2" s="1"/>
  <c r="I496" i="2"/>
  <c r="W497" i="2"/>
  <c r="V497" i="2"/>
  <c r="O497" i="2"/>
  <c r="L497" i="2"/>
  <c r="M497" i="2" s="1"/>
  <c r="I497" i="2"/>
  <c r="W446" i="2"/>
  <c r="V446" i="2"/>
  <c r="O446" i="2"/>
  <c r="L446" i="2"/>
  <c r="M446" i="2" s="1"/>
  <c r="I446" i="2"/>
  <c r="W423" i="2"/>
  <c r="V423" i="2"/>
  <c r="O423" i="2"/>
  <c r="L423" i="2"/>
  <c r="I423" i="2"/>
  <c r="I15" i="31" s="1"/>
  <c r="I346" i="2"/>
  <c r="L346" i="2"/>
  <c r="M346" i="2" s="1"/>
  <c r="O346" i="2"/>
  <c r="V346" i="2"/>
  <c r="W346" i="2"/>
  <c r="I357" i="2"/>
  <c r="L357" i="2"/>
  <c r="M357" i="2" s="1"/>
  <c r="O357" i="2"/>
  <c r="V357" i="2"/>
  <c r="W357" i="2"/>
  <c r="I359" i="2"/>
  <c r="L359" i="2"/>
  <c r="M359" i="2" s="1"/>
  <c r="O359" i="2"/>
  <c r="V359" i="2"/>
  <c r="W359" i="2"/>
  <c r="I360" i="2"/>
  <c r="L360" i="2"/>
  <c r="M360" i="2" s="1"/>
  <c r="O360" i="2"/>
  <c r="V360" i="2"/>
  <c r="W360" i="2"/>
  <c r="I361" i="2"/>
  <c r="L361" i="2"/>
  <c r="M361" i="2" s="1"/>
  <c r="O361" i="2"/>
  <c r="V361" i="2"/>
  <c r="W361" i="2"/>
  <c r="I363" i="2"/>
  <c r="L363" i="2"/>
  <c r="M363" i="2" s="1"/>
  <c r="O363" i="2"/>
  <c r="V363" i="2"/>
  <c r="W363" i="2"/>
  <c r="M423" i="2" l="1"/>
  <c r="M15" i="31" s="1"/>
  <c r="L15" i="31"/>
  <c r="U889" i="2"/>
  <c r="U888" i="2"/>
  <c r="U890" i="2"/>
  <c r="T891" i="2"/>
  <c r="U891" i="2"/>
  <c r="T863" i="2"/>
  <c r="U863" i="2"/>
  <c r="T862" i="2"/>
  <c r="U862" i="2"/>
  <c r="N773" i="2"/>
  <c r="S773" i="2"/>
  <c r="S759" i="2"/>
  <c r="N759" i="2"/>
  <c r="S758" i="2"/>
  <c r="N758" i="2"/>
  <c r="U742" i="2"/>
  <c r="T742" i="2"/>
  <c r="M742" i="2"/>
  <c r="N742" i="2"/>
  <c r="M558" i="2"/>
  <c r="U558" i="2"/>
  <c r="T558" i="2"/>
  <c r="N558" i="2"/>
  <c r="M660" i="2"/>
  <c r="U660" i="2"/>
  <c r="T660" i="2"/>
  <c r="N660" i="2"/>
  <c r="N496" i="2"/>
  <c r="S496" i="2"/>
  <c r="N497" i="2"/>
  <c r="S497" i="2"/>
  <c r="N446" i="2"/>
  <c r="S446" i="2"/>
  <c r="N423" i="2"/>
  <c r="N15" i="31" s="1"/>
  <c r="S423" i="2"/>
  <c r="S346" i="2"/>
  <c r="N346" i="2"/>
  <c r="S357" i="2"/>
  <c r="N357" i="2"/>
  <c r="S361" i="2"/>
  <c r="N361" i="2"/>
  <c r="S360" i="2"/>
  <c r="N360" i="2"/>
  <c r="S359" i="2"/>
  <c r="N359" i="2"/>
  <c r="S363" i="2"/>
  <c r="N363" i="2"/>
  <c r="N42" i="1"/>
  <c r="L42" i="1"/>
  <c r="I42" i="1"/>
  <c r="K42" i="1" s="1"/>
  <c r="F42" i="1"/>
  <c r="N30" i="1"/>
  <c r="L30" i="1"/>
  <c r="I30" i="1"/>
  <c r="J30" i="1" s="1"/>
  <c r="F30" i="1"/>
  <c r="F31" i="1"/>
  <c r="I31" i="1"/>
  <c r="J31" i="1" s="1"/>
  <c r="L31" i="1"/>
  <c r="N31" i="1"/>
  <c r="F29" i="1"/>
  <c r="I29" i="1"/>
  <c r="J29" i="1" s="1"/>
  <c r="L29" i="1"/>
  <c r="N29" i="1"/>
  <c r="F16" i="1"/>
  <c r="I16" i="1"/>
  <c r="J16" i="1" s="1"/>
  <c r="L16" i="1"/>
  <c r="N16" i="1"/>
  <c r="F17" i="1"/>
  <c r="I17" i="1"/>
  <c r="J17" i="1" s="1"/>
  <c r="L17" i="1"/>
  <c r="N17" i="1"/>
  <c r="K16" i="1" l="1"/>
  <c r="K17" i="1"/>
  <c r="K29" i="1"/>
  <c r="T773" i="2"/>
  <c r="U773" i="2"/>
  <c r="T759" i="2"/>
  <c r="U759" i="2"/>
  <c r="T758" i="2"/>
  <c r="U758" i="2"/>
  <c r="T496" i="2"/>
  <c r="U496" i="2"/>
  <c r="T497" i="2"/>
  <c r="U497" i="2"/>
  <c r="T446" i="2"/>
  <c r="U446" i="2"/>
  <c r="T423" i="2"/>
  <c r="U423" i="2"/>
  <c r="T346" i="2"/>
  <c r="U346" i="2"/>
  <c r="T357" i="2"/>
  <c r="U357" i="2"/>
  <c r="T359" i="2"/>
  <c r="U359" i="2"/>
  <c r="T360" i="2"/>
  <c r="U360" i="2"/>
  <c r="T361" i="2"/>
  <c r="U361" i="2"/>
  <c r="T363" i="2"/>
  <c r="U363" i="2"/>
  <c r="K31" i="1"/>
  <c r="J42" i="1"/>
  <c r="K30" i="1"/>
  <c r="N250" i="1"/>
  <c r="L250" i="1"/>
  <c r="I250" i="1"/>
  <c r="K250" i="1" s="1"/>
  <c r="F250" i="1"/>
  <c r="N245" i="1"/>
  <c r="L245" i="1"/>
  <c r="I245" i="1"/>
  <c r="J245" i="1" s="1"/>
  <c r="F245" i="1"/>
  <c r="N247" i="1"/>
  <c r="L247" i="1"/>
  <c r="I247" i="1"/>
  <c r="J247" i="1" s="1"/>
  <c r="F247" i="1"/>
  <c r="N231" i="1"/>
  <c r="L231" i="1"/>
  <c r="I231" i="1"/>
  <c r="K231" i="1" s="1"/>
  <c r="F231" i="1"/>
  <c r="N167" i="1"/>
  <c r="L167" i="1"/>
  <c r="I167" i="1"/>
  <c r="J167" i="1" s="1"/>
  <c r="F167" i="1"/>
  <c r="J250" i="1" l="1"/>
  <c r="K245" i="1"/>
  <c r="K247" i="1"/>
  <c r="J231" i="1"/>
  <c r="K167" i="1"/>
  <c r="W17" i="2" l="1"/>
  <c r="V17" i="2"/>
  <c r="O17" i="2"/>
  <c r="L17" i="2"/>
  <c r="S17" i="2" s="1"/>
  <c r="I17" i="2"/>
  <c r="W658" i="2"/>
  <c r="V658" i="2"/>
  <c r="O658" i="2"/>
  <c r="L658" i="2"/>
  <c r="M658" i="2" s="1"/>
  <c r="I658" i="2"/>
  <c r="W656" i="2"/>
  <c r="V656" i="2"/>
  <c r="O656" i="2"/>
  <c r="L656" i="2"/>
  <c r="S656" i="2" s="1"/>
  <c r="I656" i="2"/>
  <c r="W655" i="2"/>
  <c r="V655" i="2"/>
  <c r="O655" i="2"/>
  <c r="L655" i="2"/>
  <c r="M655" i="2" s="1"/>
  <c r="I655" i="2"/>
  <c r="W657" i="2"/>
  <c r="V657" i="2"/>
  <c r="O657" i="2"/>
  <c r="L657" i="2"/>
  <c r="M657" i="2" s="1"/>
  <c r="I657" i="2"/>
  <c r="N73" i="1"/>
  <c r="L73" i="1"/>
  <c r="I73" i="1"/>
  <c r="K73" i="1" s="1"/>
  <c r="F73" i="1"/>
  <c r="J73" i="1" l="1"/>
  <c r="U17" i="2"/>
  <c r="T17" i="2"/>
  <c r="M17" i="2"/>
  <c r="N17" i="2"/>
  <c r="N658" i="2"/>
  <c r="S658" i="2"/>
  <c r="M656" i="2"/>
  <c r="U656" i="2"/>
  <c r="T656" i="2"/>
  <c r="N656" i="2"/>
  <c r="N655" i="2"/>
  <c r="S655" i="2"/>
  <c r="N657" i="2"/>
  <c r="S657" i="2"/>
  <c r="W661" i="2"/>
  <c r="V661" i="2"/>
  <c r="O661" i="2"/>
  <c r="L661" i="2"/>
  <c r="M661" i="2" s="1"/>
  <c r="I661" i="2"/>
  <c r="W665" i="2"/>
  <c r="V665" i="2"/>
  <c r="O665" i="2"/>
  <c r="L665" i="2"/>
  <c r="M665" i="2" s="1"/>
  <c r="I665" i="2"/>
  <c r="W663" i="2"/>
  <c r="V663" i="2"/>
  <c r="O663" i="2"/>
  <c r="L663" i="2"/>
  <c r="S663" i="2" s="1"/>
  <c r="I663" i="2"/>
  <c r="T658" i="2" l="1"/>
  <c r="U658" i="2"/>
  <c r="T655" i="2"/>
  <c r="U655" i="2"/>
  <c r="T657" i="2"/>
  <c r="U657" i="2"/>
  <c r="N661" i="2"/>
  <c r="S661" i="2"/>
  <c r="N665" i="2"/>
  <c r="S665" i="2"/>
  <c r="U663" i="2"/>
  <c r="T663" i="2"/>
  <c r="M663" i="2"/>
  <c r="N663" i="2"/>
  <c r="W267" i="2"/>
  <c r="V267" i="2"/>
  <c r="O267" i="2"/>
  <c r="L267" i="2"/>
  <c r="S267" i="2" s="1"/>
  <c r="I267" i="2"/>
  <c r="T661" i="2" l="1"/>
  <c r="U661" i="2"/>
  <c r="T665" i="2"/>
  <c r="U665" i="2"/>
  <c r="M267" i="2"/>
  <c r="U267" i="2"/>
  <c r="T267" i="2"/>
  <c r="N267" i="2"/>
  <c r="N187" i="1"/>
  <c r="L187" i="1"/>
  <c r="I187" i="1"/>
  <c r="K187" i="1" s="1"/>
  <c r="F187" i="1"/>
  <c r="J187" i="1" l="1"/>
  <c r="W678" i="2"/>
  <c r="V678" i="2"/>
  <c r="R678" i="2"/>
  <c r="O678" i="2"/>
  <c r="L678" i="2"/>
  <c r="I678" i="2"/>
  <c r="W666" i="2"/>
  <c r="V666" i="2"/>
  <c r="O666" i="2"/>
  <c r="L666" i="2"/>
  <c r="S666" i="2" s="1"/>
  <c r="I666" i="2"/>
  <c r="W667" i="2"/>
  <c r="V667" i="2"/>
  <c r="O667" i="2"/>
  <c r="L667" i="2"/>
  <c r="S667" i="2" s="1"/>
  <c r="I667" i="2"/>
  <c r="S678" i="2" l="1"/>
  <c r="T678" i="2" s="1"/>
  <c r="M678" i="2"/>
  <c r="N678" i="2"/>
  <c r="U666" i="2"/>
  <c r="T666" i="2"/>
  <c r="N666" i="2"/>
  <c r="M666" i="2"/>
  <c r="U667" i="2"/>
  <c r="T667" i="2"/>
  <c r="N667" i="2"/>
  <c r="M667" i="2"/>
  <c r="W312" i="2"/>
  <c r="V312" i="2"/>
  <c r="O312" i="2"/>
  <c r="L312" i="2"/>
  <c r="M312" i="2" s="1"/>
  <c r="I312" i="2"/>
  <c r="U678" i="2" l="1"/>
  <c r="N312" i="2"/>
  <c r="S312" i="2"/>
  <c r="W256" i="2"/>
  <c r="V256" i="2"/>
  <c r="O256" i="2"/>
  <c r="L256" i="2"/>
  <c r="S256" i="2" s="1"/>
  <c r="I256" i="2"/>
  <c r="W255" i="2"/>
  <c r="V255" i="2"/>
  <c r="O255" i="2"/>
  <c r="L255" i="2"/>
  <c r="S255" i="2" s="1"/>
  <c r="I255" i="2"/>
  <c r="W254" i="2"/>
  <c r="V254" i="2"/>
  <c r="O254" i="2"/>
  <c r="L254" i="2"/>
  <c r="S254" i="2" s="1"/>
  <c r="I254" i="2"/>
  <c r="U312" i="2" l="1"/>
  <c r="T312" i="2"/>
  <c r="M255" i="2"/>
  <c r="M256" i="2"/>
  <c r="M254" i="2"/>
  <c r="U254" i="2"/>
  <c r="T254" i="2"/>
  <c r="U255" i="2"/>
  <c r="T255" i="2"/>
  <c r="U256" i="2"/>
  <c r="T256" i="2"/>
  <c r="N254" i="2"/>
  <c r="N255" i="2"/>
  <c r="N256" i="2"/>
  <c r="W309" i="2" l="1"/>
  <c r="V309" i="2"/>
  <c r="O309" i="2"/>
  <c r="L309" i="2"/>
  <c r="S309" i="2" s="1"/>
  <c r="I309" i="2"/>
  <c r="U309" i="2" l="1"/>
  <c r="T309" i="2"/>
  <c r="M309" i="2"/>
  <c r="N309" i="2"/>
  <c r="W677" i="2"/>
  <c r="V677" i="2"/>
  <c r="R677" i="2"/>
  <c r="O677" i="2"/>
  <c r="L677" i="2"/>
  <c r="I677" i="2"/>
  <c r="S677" i="2" l="1"/>
  <c r="T677" i="2" s="1"/>
  <c r="M677" i="2"/>
  <c r="N677" i="2"/>
  <c r="U677" i="2" l="1"/>
  <c r="I892" i="2"/>
  <c r="L892" i="2"/>
  <c r="M892" i="2" s="1"/>
  <c r="O892" i="2"/>
  <c r="V892" i="2"/>
  <c r="W892" i="2"/>
  <c r="N228" i="1"/>
  <c r="L228" i="1"/>
  <c r="I228" i="1"/>
  <c r="K228" i="1" s="1"/>
  <c r="F228" i="1"/>
  <c r="S892" i="2" l="1"/>
  <c r="T892" i="2" s="1"/>
  <c r="N892" i="2"/>
  <c r="J228" i="1"/>
  <c r="U892" i="2" l="1"/>
  <c r="W662" i="2" l="1"/>
  <c r="V662" i="2"/>
  <c r="O662" i="2"/>
  <c r="L662" i="2"/>
  <c r="S662" i="2" s="1"/>
  <c r="I662" i="2"/>
  <c r="U662" i="2" l="1"/>
  <c r="T662" i="2"/>
  <c r="N662" i="2"/>
  <c r="M662" i="2"/>
  <c r="W498" i="2" l="1"/>
  <c r="V498" i="2"/>
  <c r="O498" i="2"/>
  <c r="L498" i="2"/>
  <c r="S498" i="2" s="1"/>
  <c r="I498" i="2"/>
  <c r="M498" i="2" l="1"/>
  <c r="U498" i="2"/>
  <c r="T498" i="2"/>
  <c r="N498" i="2"/>
  <c r="W400" i="2" l="1"/>
  <c r="V400" i="2"/>
  <c r="O400" i="2"/>
  <c r="L400" i="2"/>
  <c r="S400" i="2" s="1"/>
  <c r="I400" i="2"/>
  <c r="U400" i="2" l="1"/>
  <c r="T400" i="2"/>
  <c r="N400" i="2"/>
  <c r="M400" i="2"/>
  <c r="W824" i="2"/>
  <c r="V824" i="2"/>
  <c r="O824" i="2"/>
  <c r="L824" i="2"/>
  <c r="N824" i="2" s="1"/>
  <c r="I824" i="2"/>
  <c r="M824" i="2" l="1"/>
  <c r="S824" i="2"/>
  <c r="T824" i="2" s="1"/>
  <c r="U824" i="2" l="1"/>
  <c r="O907" i="2"/>
  <c r="N100" i="1" l="1"/>
  <c r="L100" i="1"/>
  <c r="I100" i="1"/>
  <c r="J100" i="1" s="1"/>
  <c r="F100" i="1"/>
  <c r="K100" i="1" l="1"/>
  <c r="W836" i="2" l="1"/>
  <c r="V836" i="2"/>
  <c r="O836" i="2"/>
  <c r="L836" i="2"/>
  <c r="S836" i="2" s="1"/>
  <c r="I836" i="2"/>
  <c r="M836" i="2" l="1"/>
  <c r="U836" i="2"/>
  <c r="T836" i="2"/>
  <c r="N836" i="2"/>
  <c r="W838" i="2" l="1"/>
  <c r="V838" i="2"/>
  <c r="O838" i="2"/>
  <c r="L838" i="2"/>
  <c r="N838" i="2" s="1"/>
  <c r="I838" i="2"/>
  <c r="I840" i="2"/>
  <c r="L840" i="2"/>
  <c r="M840" i="2" s="1"/>
  <c r="O840" i="2"/>
  <c r="V840" i="2"/>
  <c r="W840" i="2"/>
  <c r="L424" i="2"/>
  <c r="S840" i="2" l="1"/>
  <c r="T840" i="2" s="1"/>
  <c r="N840" i="2"/>
  <c r="S838" i="2"/>
  <c r="M838" i="2"/>
  <c r="W839" i="2"/>
  <c r="V839" i="2"/>
  <c r="O839" i="2"/>
  <c r="L839" i="2"/>
  <c r="M839" i="2" s="1"/>
  <c r="I839" i="2"/>
  <c r="U840" i="2" l="1"/>
  <c r="U838" i="2"/>
  <c r="T838" i="2"/>
  <c r="N839" i="2"/>
  <c r="S839" i="2"/>
  <c r="T839" i="2" l="1"/>
  <c r="U839" i="2"/>
  <c r="R405" i="2"/>
  <c r="W813" i="2" l="1"/>
  <c r="V813" i="2"/>
  <c r="O813" i="2"/>
  <c r="L813" i="2"/>
  <c r="M813" i="2" s="1"/>
  <c r="I813" i="2"/>
  <c r="W814" i="2"/>
  <c r="V814" i="2"/>
  <c r="O814" i="2"/>
  <c r="L814" i="2"/>
  <c r="S814" i="2" s="1"/>
  <c r="I814" i="2"/>
  <c r="W815" i="2"/>
  <c r="V815" i="2"/>
  <c r="O815" i="2"/>
  <c r="L815" i="2"/>
  <c r="S815" i="2" s="1"/>
  <c r="I815" i="2"/>
  <c r="N46" i="1"/>
  <c r="L46" i="1"/>
  <c r="I46" i="1"/>
  <c r="J46" i="1" s="1"/>
  <c r="F46" i="1"/>
  <c r="N813" i="2" l="1"/>
  <c r="S813" i="2"/>
  <c r="M814" i="2"/>
  <c r="U814" i="2"/>
  <c r="T814" i="2"/>
  <c r="N814" i="2"/>
  <c r="M815" i="2"/>
  <c r="U815" i="2"/>
  <c r="T815" i="2"/>
  <c r="N815" i="2"/>
  <c r="K46" i="1"/>
  <c r="N268" i="1"/>
  <c r="L268" i="1"/>
  <c r="I268" i="1"/>
  <c r="T813" i="2" l="1"/>
  <c r="U813" i="2"/>
  <c r="N181" i="1" l="1"/>
  <c r="L181" i="1"/>
  <c r="I181" i="1"/>
  <c r="K181" i="1" s="1"/>
  <c r="F181" i="1"/>
  <c r="J181" i="1" l="1"/>
  <c r="W303" i="2"/>
  <c r="V303" i="2"/>
  <c r="O303" i="2"/>
  <c r="L303" i="2"/>
  <c r="M303" i="2" s="1"/>
  <c r="I303" i="2"/>
  <c r="N303" i="2" l="1"/>
  <c r="S303" i="2"/>
  <c r="N62" i="1"/>
  <c r="L62" i="1"/>
  <c r="I62" i="1"/>
  <c r="J62" i="1" s="1"/>
  <c r="F62" i="1"/>
  <c r="T303" i="2" l="1"/>
  <c r="U303" i="2"/>
  <c r="K62" i="1"/>
  <c r="N153" i="1" l="1"/>
  <c r="L153" i="1"/>
  <c r="I153" i="1"/>
  <c r="K153" i="1" s="1"/>
  <c r="F153" i="1"/>
  <c r="J153" i="1" l="1"/>
  <c r="N84" i="1" l="1"/>
  <c r="L84" i="1"/>
  <c r="I84" i="1"/>
  <c r="J84" i="1" s="1"/>
  <c r="F84" i="1"/>
  <c r="N48" i="1"/>
  <c r="L48" i="1"/>
  <c r="I48" i="1"/>
  <c r="K48" i="1" s="1"/>
  <c r="F48" i="1"/>
  <c r="J48" i="1" l="1"/>
  <c r="K84" i="1"/>
  <c r="W418" i="2" l="1"/>
  <c r="V418" i="2"/>
  <c r="O418" i="2"/>
  <c r="L418" i="2"/>
  <c r="I418" i="2"/>
  <c r="I10" i="31" s="1"/>
  <c r="S418" i="2" l="1"/>
  <c r="U418" i="2" s="1"/>
  <c r="L10" i="31"/>
  <c r="M418" i="2"/>
  <c r="M10" i="31" s="1"/>
  <c r="N418" i="2"/>
  <c r="N10" i="31" s="1"/>
  <c r="W283" i="2"/>
  <c r="V283" i="2"/>
  <c r="O283" i="2"/>
  <c r="L283" i="2"/>
  <c r="S283" i="2" s="1"/>
  <c r="I283" i="2"/>
  <c r="T418" i="2" l="1"/>
  <c r="M283" i="2"/>
  <c r="U283" i="2"/>
  <c r="T283" i="2"/>
  <c r="N283" i="2"/>
  <c r="N125" i="1"/>
  <c r="L125" i="1"/>
  <c r="I125" i="1"/>
  <c r="J125" i="1" s="1"/>
  <c r="F125" i="1"/>
  <c r="K125" i="1" l="1"/>
  <c r="W59" i="2" l="1"/>
  <c r="V59" i="2"/>
  <c r="O59" i="2"/>
  <c r="L59" i="2"/>
  <c r="S59" i="2" s="1"/>
  <c r="I59" i="2"/>
  <c r="M59" i="2" l="1"/>
  <c r="U59" i="2"/>
  <c r="T59" i="2"/>
  <c r="N59" i="2"/>
  <c r="W820" i="2" l="1"/>
  <c r="V820" i="2"/>
  <c r="O820" i="2"/>
  <c r="L820" i="2"/>
  <c r="M820" i="2" s="1"/>
  <c r="I820" i="2"/>
  <c r="W821" i="2"/>
  <c r="V821" i="2"/>
  <c r="O821" i="2"/>
  <c r="L821" i="2"/>
  <c r="M821" i="2" s="1"/>
  <c r="I821" i="2"/>
  <c r="W822" i="2"/>
  <c r="V822" i="2"/>
  <c r="O822" i="2"/>
  <c r="L822" i="2"/>
  <c r="M822" i="2" s="1"/>
  <c r="I822" i="2"/>
  <c r="N820" i="2" l="1"/>
  <c r="S820" i="2"/>
  <c r="N821" i="2"/>
  <c r="S821" i="2"/>
  <c r="N822" i="2"/>
  <c r="S822" i="2"/>
  <c r="T820" i="2" l="1"/>
  <c r="U820" i="2"/>
  <c r="T821" i="2"/>
  <c r="U821" i="2"/>
  <c r="T822" i="2"/>
  <c r="U822" i="2"/>
  <c r="W261" i="2"/>
  <c r="V261" i="2"/>
  <c r="O261" i="2"/>
  <c r="L261" i="2"/>
  <c r="M261" i="2" s="1"/>
  <c r="I261" i="2"/>
  <c r="W262" i="2"/>
  <c r="V262" i="2"/>
  <c r="O262" i="2"/>
  <c r="L262" i="2"/>
  <c r="M262" i="2" s="1"/>
  <c r="I262" i="2"/>
  <c r="W263" i="2"/>
  <c r="V263" i="2"/>
  <c r="O263" i="2"/>
  <c r="L263" i="2"/>
  <c r="M263" i="2" s="1"/>
  <c r="I263" i="2"/>
  <c r="N261" i="2" l="1"/>
  <c r="S261" i="2"/>
  <c r="N262" i="2"/>
  <c r="S262" i="2"/>
  <c r="N263" i="2"/>
  <c r="S263" i="2"/>
  <c r="T261" i="2" l="1"/>
  <c r="U261" i="2"/>
  <c r="T262" i="2"/>
  <c r="U262" i="2"/>
  <c r="T263" i="2"/>
  <c r="U263" i="2"/>
  <c r="N90" i="1"/>
  <c r="L90" i="1"/>
  <c r="I90" i="1"/>
  <c r="J90" i="1" s="1"/>
  <c r="F90" i="1"/>
  <c r="N54" i="1"/>
  <c r="L54" i="1"/>
  <c r="I54" i="1"/>
  <c r="J54" i="1" s="1"/>
  <c r="F54" i="1"/>
  <c r="N57" i="1"/>
  <c r="L57" i="1"/>
  <c r="I57" i="1"/>
  <c r="K57" i="1" s="1"/>
  <c r="F57" i="1"/>
  <c r="N53" i="1"/>
  <c r="L53" i="1"/>
  <c r="I53" i="1"/>
  <c r="K53" i="1" s="1"/>
  <c r="F53" i="1"/>
  <c r="N52" i="1"/>
  <c r="L52" i="1"/>
  <c r="I52" i="1"/>
  <c r="K52" i="1" s="1"/>
  <c r="F52" i="1"/>
  <c r="K90" i="1" l="1"/>
  <c r="K54" i="1"/>
  <c r="J57" i="1"/>
  <c r="J52" i="1"/>
  <c r="J53" i="1"/>
  <c r="W756" i="2" l="1"/>
  <c r="V756" i="2"/>
  <c r="O756" i="2"/>
  <c r="L756" i="2"/>
  <c r="M756" i="2" s="1"/>
  <c r="I756" i="2"/>
  <c r="N756" i="2" l="1"/>
  <c r="S756" i="2"/>
  <c r="T756" i="2" l="1"/>
  <c r="U756" i="2"/>
  <c r="W757" i="2" l="1"/>
  <c r="V757" i="2"/>
  <c r="O757" i="2"/>
  <c r="L757" i="2"/>
  <c r="M757" i="2" s="1"/>
  <c r="I757" i="2"/>
  <c r="W495" i="2"/>
  <c r="V495" i="2"/>
  <c r="O495" i="2"/>
  <c r="L495" i="2"/>
  <c r="S495" i="2" s="1"/>
  <c r="I495" i="2"/>
  <c r="N757" i="2" l="1"/>
  <c r="S757" i="2"/>
  <c r="U495" i="2"/>
  <c r="T495" i="2"/>
  <c r="M495" i="2"/>
  <c r="N495" i="2"/>
  <c r="N142" i="1"/>
  <c r="L142" i="1"/>
  <c r="I142" i="1"/>
  <c r="J142" i="1" s="1"/>
  <c r="F142" i="1"/>
  <c r="T757" i="2" l="1"/>
  <c r="U757" i="2"/>
  <c r="K142" i="1"/>
  <c r="W895" i="2" l="1"/>
  <c r="V895" i="2"/>
  <c r="O895" i="2"/>
  <c r="L895" i="2"/>
  <c r="M895" i="2" s="1"/>
  <c r="I895" i="2"/>
  <c r="N895" i="2" l="1"/>
  <c r="S895" i="2"/>
  <c r="T895" i="2" l="1"/>
  <c r="U895" i="2"/>
  <c r="W929" i="2" l="1"/>
  <c r="V929" i="2"/>
  <c r="O929" i="2"/>
  <c r="L929" i="2"/>
  <c r="S929" i="2" s="1"/>
  <c r="I929" i="2"/>
  <c r="W928" i="2"/>
  <c r="V928" i="2"/>
  <c r="O928" i="2"/>
  <c r="L928" i="2"/>
  <c r="S928" i="2" s="1"/>
  <c r="I928" i="2"/>
  <c r="W925" i="2"/>
  <c r="V925" i="2"/>
  <c r="O925" i="2"/>
  <c r="L925" i="2"/>
  <c r="S925" i="2" s="1"/>
  <c r="I925" i="2"/>
  <c r="W923" i="2"/>
  <c r="V923" i="2"/>
  <c r="O923" i="2"/>
  <c r="L923" i="2"/>
  <c r="S923" i="2" s="1"/>
  <c r="I923" i="2"/>
  <c r="U929" i="2" l="1"/>
  <c r="T929" i="2"/>
  <c r="U928" i="2"/>
  <c r="T928" i="2"/>
  <c r="M928" i="2"/>
  <c r="M929" i="2"/>
  <c r="N928" i="2"/>
  <c r="N929" i="2"/>
  <c r="U925" i="2"/>
  <c r="T925" i="2"/>
  <c r="M923" i="2"/>
  <c r="M925" i="2"/>
  <c r="N925" i="2"/>
  <c r="U923" i="2"/>
  <c r="T923" i="2"/>
  <c r="N923" i="2"/>
  <c r="N152" i="1"/>
  <c r="L152" i="1"/>
  <c r="I152" i="1"/>
  <c r="K152" i="1" s="1"/>
  <c r="F152" i="1"/>
  <c r="J152" i="1" l="1"/>
  <c r="N172" i="1" l="1"/>
  <c r="L172" i="1"/>
  <c r="I172" i="1"/>
  <c r="K172" i="1" s="1"/>
  <c r="F172" i="1"/>
  <c r="J172" i="1" l="1"/>
  <c r="W730" i="2"/>
  <c r="V730" i="2"/>
  <c r="O730" i="2"/>
  <c r="L730" i="2"/>
  <c r="S730" i="2" s="1"/>
  <c r="I730" i="2"/>
  <c r="U730" i="2" l="1"/>
  <c r="T730" i="2"/>
  <c r="M730" i="2"/>
  <c r="N730" i="2"/>
  <c r="W301" i="2"/>
  <c r="V301" i="2"/>
  <c r="O301" i="2"/>
  <c r="L301" i="2"/>
  <c r="S301" i="2" s="1"/>
  <c r="I301" i="2"/>
  <c r="U301" i="2" l="1"/>
  <c r="T301" i="2"/>
  <c r="M301" i="2"/>
  <c r="N301" i="2"/>
  <c r="W676" i="2" l="1"/>
  <c r="V676" i="2"/>
  <c r="O676" i="2"/>
  <c r="L676" i="2"/>
  <c r="S676" i="2" s="1"/>
  <c r="I676" i="2"/>
  <c r="U676" i="2" l="1"/>
  <c r="T676" i="2"/>
  <c r="M676" i="2"/>
  <c r="N676" i="2"/>
  <c r="L92" i="1" l="1"/>
  <c r="L93" i="1"/>
  <c r="L94" i="1"/>
  <c r="L95" i="1"/>
  <c r="L96" i="1"/>
  <c r="L101" i="1"/>
  <c r="L102" i="1"/>
  <c r="L104" i="1"/>
  <c r="L105" i="1"/>
  <c r="L106" i="1"/>
  <c r="L107" i="1"/>
  <c r="L108" i="1"/>
  <c r="L109" i="1"/>
  <c r="L110" i="1"/>
  <c r="W88" i="2" l="1"/>
  <c r="V88" i="2"/>
  <c r="O88" i="2"/>
  <c r="L88" i="2"/>
  <c r="S88" i="2" s="1"/>
  <c r="I88" i="2"/>
  <c r="U88" i="2" l="1"/>
  <c r="T88" i="2"/>
  <c r="M88" i="2"/>
  <c r="N88" i="2"/>
  <c r="N49" i="1" l="1"/>
  <c r="L49" i="1"/>
  <c r="I49" i="1"/>
  <c r="K49" i="1" s="1"/>
  <c r="F49" i="1"/>
  <c r="W368" i="2"/>
  <c r="V368" i="2"/>
  <c r="O368" i="2"/>
  <c r="L368" i="2"/>
  <c r="S368" i="2" s="1"/>
  <c r="I368" i="2"/>
  <c r="J49" i="1" l="1"/>
  <c r="U368" i="2"/>
  <c r="T368" i="2"/>
  <c r="M368" i="2"/>
  <c r="N368" i="2"/>
  <c r="N50" i="1" l="1"/>
  <c r="L50" i="1"/>
  <c r="I50" i="1"/>
  <c r="K50" i="1" s="1"/>
  <c r="F50" i="1"/>
  <c r="J50" i="1" l="1"/>
  <c r="N179" i="1"/>
  <c r="L179" i="1"/>
  <c r="I179" i="1"/>
  <c r="K179" i="1" s="1"/>
  <c r="F179" i="1"/>
  <c r="N111" i="1"/>
  <c r="L111" i="1"/>
  <c r="I111" i="1"/>
  <c r="K111" i="1" s="1"/>
  <c r="F111" i="1"/>
  <c r="J179" i="1" l="1"/>
  <c r="J111" i="1"/>
  <c r="N193" i="1" l="1"/>
  <c r="L193" i="1"/>
  <c r="I193" i="1"/>
  <c r="K193" i="1" s="1"/>
  <c r="F193" i="1"/>
  <c r="N200" i="1"/>
  <c r="L200" i="1"/>
  <c r="I200" i="1"/>
  <c r="K200" i="1" s="1"/>
  <c r="F200" i="1"/>
  <c r="J193" i="1" l="1"/>
  <c r="J200" i="1"/>
  <c r="W272" i="2"/>
  <c r="V272" i="2"/>
  <c r="O272" i="2"/>
  <c r="L272" i="2"/>
  <c r="S272" i="2" s="1"/>
  <c r="I272" i="2"/>
  <c r="U272" i="2" l="1"/>
  <c r="T272" i="2"/>
  <c r="M272" i="2"/>
  <c r="N272" i="2"/>
  <c r="W289" i="2" l="1"/>
  <c r="V289" i="2"/>
  <c r="O289" i="2"/>
  <c r="L289" i="2"/>
  <c r="S289" i="2" s="1"/>
  <c r="I289" i="2"/>
  <c r="M289" i="2" l="1"/>
  <c r="U289" i="2"/>
  <c r="T289" i="2"/>
  <c r="N289" i="2"/>
  <c r="R679" i="2" l="1"/>
  <c r="L263" i="1"/>
  <c r="L264" i="1"/>
  <c r="M265" i="1"/>
  <c r="L269" i="1"/>
  <c r="L270" i="1"/>
  <c r="L271" i="1"/>
  <c r="L272" i="1"/>
  <c r="L273" i="1"/>
  <c r="M274" i="1"/>
  <c r="N115" i="1"/>
  <c r="L115" i="1"/>
  <c r="I115" i="1"/>
  <c r="K115" i="1" s="1"/>
  <c r="F115" i="1"/>
  <c r="L274" i="1" l="1"/>
  <c r="J115" i="1"/>
  <c r="N87" i="1"/>
  <c r="L87" i="1"/>
  <c r="I87" i="1"/>
  <c r="K87" i="1" s="1"/>
  <c r="F87" i="1"/>
  <c r="R825" i="2"/>
  <c r="R807" i="2"/>
  <c r="R619" i="2"/>
  <c r="J87" i="1" l="1"/>
  <c r="N204" i="1" l="1"/>
  <c r="L204" i="1"/>
  <c r="I204" i="1"/>
  <c r="K204" i="1" s="1"/>
  <c r="F204" i="1"/>
  <c r="N173" i="1"/>
  <c r="L173" i="1"/>
  <c r="I173" i="1"/>
  <c r="K173" i="1" s="1"/>
  <c r="F173" i="1"/>
  <c r="N171" i="1"/>
  <c r="L171" i="1"/>
  <c r="I171" i="1"/>
  <c r="K171" i="1" s="1"/>
  <c r="F171" i="1"/>
  <c r="N177" i="1"/>
  <c r="L177" i="1"/>
  <c r="I177" i="1"/>
  <c r="K177" i="1" s="1"/>
  <c r="F177" i="1"/>
  <c r="W643" i="2"/>
  <c r="V643" i="2"/>
  <c r="O643" i="2"/>
  <c r="L643" i="2"/>
  <c r="S643" i="2" s="1"/>
  <c r="I643" i="2"/>
  <c r="N189" i="1"/>
  <c r="L189" i="1"/>
  <c r="I189" i="1"/>
  <c r="K189" i="1" s="1"/>
  <c r="F189" i="1"/>
  <c r="N207" i="1"/>
  <c r="L207" i="1"/>
  <c r="I207" i="1"/>
  <c r="K207" i="1" s="1"/>
  <c r="F207" i="1"/>
  <c r="N243" i="1"/>
  <c r="L243" i="1"/>
  <c r="I243" i="1"/>
  <c r="K243" i="1" s="1"/>
  <c r="F243" i="1"/>
  <c r="N248" i="1"/>
  <c r="L248" i="1"/>
  <c r="I248" i="1"/>
  <c r="K248" i="1" s="1"/>
  <c r="F248" i="1"/>
  <c r="J204" i="1" l="1"/>
  <c r="J173" i="1"/>
  <c r="J171" i="1"/>
  <c r="J177" i="1"/>
  <c r="U643" i="2"/>
  <c r="T643" i="2"/>
  <c r="M643" i="2"/>
  <c r="N643" i="2"/>
  <c r="J189" i="1"/>
  <c r="J207" i="1"/>
  <c r="J248" i="1"/>
  <c r="J243" i="1"/>
  <c r="N242" i="1" l="1"/>
  <c r="L242" i="1"/>
  <c r="I242" i="1"/>
  <c r="K242" i="1" s="1"/>
  <c r="F242" i="1"/>
  <c r="N176" i="1"/>
  <c r="L176" i="1"/>
  <c r="I176" i="1"/>
  <c r="K176" i="1" s="1"/>
  <c r="F176" i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9" i="2"/>
  <c r="O28" i="2"/>
  <c r="O31" i="2"/>
  <c r="O32" i="2"/>
  <c r="O33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3" i="2"/>
  <c r="O84" i="2"/>
  <c r="O86" i="2"/>
  <c r="O87" i="2"/>
  <c r="O89" i="2"/>
  <c r="O90" i="2"/>
  <c r="O91" i="2"/>
  <c r="O92" i="2"/>
  <c r="O93" i="2"/>
  <c r="O94" i="2"/>
  <c r="O95" i="2"/>
  <c r="O96" i="2"/>
  <c r="O97" i="2"/>
  <c r="O98" i="2"/>
  <c r="O99" i="2"/>
  <c r="O100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908" i="2"/>
  <c r="O132" i="2"/>
  <c r="O133" i="2"/>
  <c r="O134" i="2"/>
  <c r="O136" i="2"/>
  <c r="O137" i="2"/>
  <c r="O912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8" i="2"/>
  <c r="O240" i="2"/>
  <c r="O242" i="2"/>
  <c r="O243" i="2"/>
  <c r="O244" i="2"/>
  <c r="O245" i="2"/>
  <c r="O246" i="2"/>
  <c r="O247" i="2"/>
  <c r="O248" i="2"/>
  <c r="O249" i="2"/>
  <c r="O253" i="2"/>
  <c r="O257" i="2"/>
  <c r="O258" i="2"/>
  <c r="O260" i="2"/>
  <c r="O271" i="2"/>
  <c r="O273" i="2"/>
  <c r="O274" i="2"/>
  <c r="O275" i="2"/>
  <c r="O276" i="2"/>
  <c r="O277" i="2"/>
  <c r="O281" i="2"/>
  <c r="O288" i="2"/>
  <c r="O292" i="2"/>
  <c r="O293" i="2"/>
  <c r="O295" i="2"/>
  <c r="O296" i="2"/>
  <c r="O298" i="2"/>
  <c r="O299" i="2"/>
  <c r="O300" i="2"/>
  <c r="O302" i="2"/>
  <c r="O304" i="2"/>
  <c r="O305" i="2"/>
  <c r="O306" i="2"/>
  <c r="O307" i="2"/>
  <c r="O308" i="2"/>
  <c r="O310" i="2"/>
  <c r="O313" i="2"/>
  <c r="O317" i="2"/>
  <c r="O318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9" i="2"/>
  <c r="O342" i="2"/>
  <c r="O340" i="2"/>
  <c r="O341" i="2"/>
  <c r="O344" i="2"/>
  <c r="O345" i="2"/>
  <c r="O348" i="2"/>
  <c r="O349" i="2"/>
  <c r="O350" i="2"/>
  <c r="O351" i="2"/>
  <c r="O355" i="2"/>
  <c r="O356" i="2"/>
  <c r="O358" i="2"/>
  <c r="O362" i="2"/>
  <c r="O364" i="2"/>
  <c r="O365" i="2"/>
  <c r="O366" i="2"/>
  <c r="O367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3" i="2"/>
  <c r="O382" i="2"/>
  <c r="O384" i="2"/>
  <c r="O385" i="2"/>
  <c r="O386" i="2"/>
  <c r="O391" i="2"/>
  <c r="O392" i="2"/>
  <c r="O393" i="2"/>
  <c r="O394" i="2"/>
  <c r="O395" i="2"/>
  <c r="O396" i="2"/>
  <c r="O397" i="2"/>
  <c r="O398" i="2"/>
  <c r="O399" i="2"/>
  <c r="O401" i="2"/>
  <c r="O402" i="2"/>
  <c r="O403" i="2"/>
  <c r="O404" i="2"/>
  <c r="O405" i="2"/>
  <c r="O406" i="2"/>
  <c r="O407" i="2"/>
  <c r="O408" i="2"/>
  <c r="O409" i="2"/>
  <c r="O411" i="2"/>
  <c r="O416" i="2"/>
  <c r="O417" i="2"/>
  <c r="O422" i="2"/>
  <c r="O424" i="2"/>
  <c r="O426" i="2"/>
  <c r="O427" i="2"/>
  <c r="O428" i="2"/>
  <c r="O429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9" i="2"/>
  <c r="O500" i="2"/>
  <c r="O501" i="2"/>
  <c r="O502" i="2"/>
  <c r="O503" i="2"/>
  <c r="O504" i="2"/>
  <c r="O505" i="2"/>
  <c r="O506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9" i="2"/>
  <c r="O560" i="2"/>
  <c r="O561" i="2"/>
  <c r="O562" i="2"/>
  <c r="O563" i="2"/>
  <c r="O564" i="2"/>
  <c r="O565" i="2"/>
  <c r="O566" i="2"/>
  <c r="O567" i="2"/>
  <c r="O571" i="2"/>
  <c r="O575" i="2"/>
  <c r="O579" i="2"/>
  <c r="O580" i="2"/>
  <c r="O581" i="2"/>
  <c r="O582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4" i="2"/>
  <c r="O645" i="2"/>
  <c r="O646" i="2"/>
  <c r="O647" i="2"/>
  <c r="O648" i="2"/>
  <c r="O649" i="2"/>
  <c r="O653" i="2"/>
  <c r="O654" i="2"/>
  <c r="O668" i="2"/>
  <c r="O669" i="2"/>
  <c r="O670" i="2"/>
  <c r="O671" i="2"/>
  <c r="O672" i="2"/>
  <c r="O673" i="2"/>
  <c r="O674" i="2"/>
  <c r="O675" i="2"/>
  <c r="O679" i="2"/>
  <c r="O680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2" i="2"/>
  <c r="O733" i="2"/>
  <c r="O734" i="2"/>
  <c r="O735" i="2"/>
  <c r="O736" i="2"/>
  <c r="O737" i="2"/>
  <c r="O739" i="2"/>
  <c r="O746" i="2"/>
  <c r="O747" i="2"/>
  <c r="O748" i="2"/>
  <c r="O749" i="2"/>
  <c r="O750" i="2"/>
  <c r="O751" i="2"/>
  <c r="O752" i="2"/>
  <c r="O753" i="2"/>
  <c r="O754" i="2"/>
  <c r="O755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4" i="2"/>
  <c r="O776" i="2"/>
  <c r="O777" i="2"/>
  <c r="O778" i="2"/>
  <c r="O780" i="2"/>
  <c r="O781" i="2"/>
  <c r="O782" i="2"/>
  <c r="O783" i="2"/>
  <c r="O784" i="2"/>
  <c r="O785" i="2"/>
  <c r="O786" i="2"/>
  <c r="O787" i="2"/>
  <c r="O788" i="2"/>
  <c r="O790" i="2"/>
  <c r="O789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6" i="2"/>
  <c r="O807" i="2"/>
  <c r="O808" i="2"/>
  <c r="O809" i="2"/>
  <c r="O810" i="2"/>
  <c r="O811" i="2"/>
  <c r="O812" i="2"/>
  <c r="O816" i="2"/>
  <c r="O817" i="2"/>
  <c r="O819" i="2"/>
  <c r="O823" i="2"/>
  <c r="O825" i="2"/>
  <c r="O826" i="2"/>
  <c r="O830" i="2"/>
  <c r="O831" i="2"/>
  <c r="O832" i="2"/>
  <c r="O841" i="2"/>
  <c r="O842" i="2"/>
  <c r="O843" i="2"/>
  <c r="O844" i="2"/>
  <c r="O845" i="2"/>
  <c r="O846" i="2"/>
  <c r="O847" i="2"/>
  <c r="O848" i="2"/>
  <c r="O849" i="2"/>
  <c r="O850" i="2"/>
  <c r="O852" i="2"/>
  <c r="O855" i="2"/>
  <c r="O856" i="2"/>
  <c r="O857" i="2"/>
  <c r="O858" i="2"/>
  <c r="O859" i="2"/>
  <c r="O861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80" i="2"/>
  <c r="O881" i="2"/>
  <c r="O882" i="2"/>
  <c r="O886" i="2"/>
  <c r="O887" i="2"/>
  <c r="H238" i="1"/>
  <c r="G238" i="1"/>
  <c r="J242" i="1" l="1"/>
  <c r="J176" i="1"/>
  <c r="N170" i="1" l="1"/>
  <c r="L170" i="1"/>
  <c r="I170" i="1"/>
  <c r="K170" i="1" s="1"/>
  <c r="F170" i="1"/>
  <c r="N140" i="1"/>
  <c r="L140" i="1"/>
  <c r="I140" i="1"/>
  <c r="K140" i="1" s="1"/>
  <c r="F140" i="1"/>
  <c r="J170" i="1" l="1"/>
  <c r="J140" i="1"/>
  <c r="N44" i="1"/>
  <c r="L44" i="1"/>
  <c r="I44" i="1"/>
  <c r="K44" i="1" s="1"/>
  <c r="F44" i="1"/>
  <c r="W893" i="2"/>
  <c r="V893" i="2"/>
  <c r="O893" i="2"/>
  <c r="L893" i="2"/>
  <c r="S893" i="2" s="1"/>
  <c r="I893" i="2"/>
  <c r="W894" i="2"/>
  <c r="V894" i="2"/>
  <c r="O894" i="2"/>
  <c r="L894" i="2"/>
  <c r="S894" i="2" s="1"/>
  <c r="I894" i="2"/>
  <c r="J44" i="1" l="1"/>
  <c r="U893" i="2"/>
  <c r="T893" i="2"/>
  <c r="M893" i="2"/>
  <c r="N893" i="2"/>
  <c r="U894" i="2"/>
  <c r="T894" i="2"/>
  <c r="M894" i="2"/>
  <c r="N894" i="2"/>
  <c r="L195" i="2"/>
  <c r="M195" i="2" l="1"/>
  <c r="N195" i="2"/>
  <c r="L381" i="2"/>
  <c r="N381" i="2" s="1"/>
  <c r="W365" i="2" l="1"/>
  <c r="V365" i="2"/>
  <c r="L365" i="2"/>
  <c r="S365" i="2" s="1"/>
  <c r="I365" i="2"/>
  <c r="U365" i="2" l="1"/>
  <c r="T365" i="2"/>
  <c r="M365" i="2"/>
  <c r="N365" i="2"/>
  <c r="W912" i="2"/>
  <c r="V912" i="2"/>
  <c r="L912" i="2"/>
  <c r="S912" i="2" s="1"/>
  <c r="I912" i="2"/>
  <c r="W137" i="2"/>
  <c r="V137" i="2"/>
  <c r="L137" i="2"/>
  <c r="S137" i="2" s="1"/>
  <c r="I137" i="2"/>
  <c r="W136" i="2"/>
  <c r="V136" i="2"/>
  <c r="L136" i="2"/>
  <c r="S136" i="2" s="1"/>
  <c r="I136" i="2"/>
  <c r="M136" i="2" l="1"/>
  <c r="M137" i="2"/>
  <c r="U912" i="2"/>
  <c r="T912" i="2"/>
  <c r="U136" i="2"/>
  <c r="T136" i="2"/>
  <c r="U137" i="2"/>
  <c r="T137" i="2"/>
  <c r="M912" i="2"/>
  <c r="N136" i="2"/>
  <c r="N137" i="2"/>
  <c r="N912" i="2"/>
  <c r="N4" i="1"/>
  <c r="L4" i="1"/>
  <c r="I4" i="1"/>
  <c r="K4" i="1" s="1"/>
  <c r="F4" i="1"/>
  <c r="J4" i="1" l="1"/>
  <c r="N191" i="1"/>
  <c r="L191" i="1"/>
  <c r="I191" i="1"/>
  <c r="K191" i="1" s="1"/>
  <c r="F191" i="1"/>
  <c r="J191" i="1" l="1"/>
  <c r="N226" i="1" l="1"/>
  <c r="L226" i="1"/>
  <c r="I226" i="1"/>
  <c r="K226" i="1" s="1"/>
  <c r="F226" i="1"/>
  <c r="J226" i="1" l="1"/>
  <c r="N128" i="1"/>
  <c r="L128" i="1"/>
  <c r="I128" i="1"/>
  <c r="K128" i="1" s="1"/>
  <c r="F128" i="1"/>
  <c r="J128" i="1" l="1"/>
  <c r="N122" i="1" l="1"/>
  <c r="L122" i="1"/>
  <c r="I122" i="1"/>
  <c r="K122" i="1" s="1"/>
  <c r="F122" i="1"/>
  <c r="J122" i="1" l="1"/>
  <c r="N190" i="1" l="1"/>
  <c r="L190" i="1"/>
  <c r="I190" i="1"/>
  <c r="K190" i="1" s="1"/>
  <c r="F190" i="1"/>
  <c r="J190" i="1" l="1"/>
  <c r="F216" i="1" l="1"/>
  <c r="I216" i="1"/>
  <c r="J216" i="1" s="1"/>
  <c r="L216" i="1"/>
  <c r="N216" i="1"/>
  <c r="K216" i="1" l="1"/>
  <c r="N206" i="1" l="1"/>
  <c r="L206" i="1"/>
  <c r="I206" i="1"/>
  <c r="K206" i="1" s="1"/>
  <c r="F206" i="1"/>
  <c r="N45" i="1"/>
  <c r="L45" i="1"/>
  <c r="I45" i="1"/>
  <c r="K45" i="1" s="1"/>
  <c r="F45" i="1"/>
  <c r="J206" i="1" l="1"/>
  <c r="J45" i="1"/>
  <c r="N198" i="1" l="1"/>
  <c r="L198" i="1"/>
  <c r="I198" i="1"/>
  <c r="K198" i="1" s="1"/>
  <c r="F198" i="1"/>
  <c r="N72" i="1"/>
  <c r="L72" i="1"/>
  <c r="I72" i="1"/>
  <c r="K72" i="1" s="1"/>
  <c r="F72" i="1"/>
  <c r="N18" i="1"/>
  <c r="L18" i="1"/>
  <c r="I18" i="1"/>
  <c r="K18" i="1" s="1"/>
  <c r="F18" i="1"/>
  <c r="J198" i="1" l="1"/>
  <c r="J72" i="1"/>
  <c r="J18" i="1"/>
  <c r="W111" i="2"/>
  <c r="W112" i="2"/>
  <c r="L111" i="2"/>
  <c r="L112" i="2"/>
  <c r="N112" i="2" s="1"/>
  <c r="W134" i="2"/>
  <c r="V134" i="2"/>
  <c r="L134" i="2"/>
  <c r="S134" i="2" s="1"/>
  <c r="I134" i="2"/>
  <c r="W858" i="2"/>
  <c r="V858" i="2"/>
  <c r="L858" i="2"/>
  <c r="S858" i="2" s="1"/>
  <c r="U858" i="2" s="1"/>
  <c r="I858" i="2"/>
  <c r="N212" i="1"/>
  <c r="L212" i="1"/>
  <c r="I212" i="1"/>
  <c r="K212" i="1" s="1"/>
  <c r="F212" i="1"/>
  <c r="N65" i="1"/>
  <c r="L65" i="1"/>
  <c r="I65" i="1"/>
  <c r="K65" i="1" s="1"/>
  <c r="F65" i="1"/>
  <c r="N136" i="1"/>
  <c r="L136" i="1"/>
  <c r="I136" i="1"/>
  <c r="K136" i="1" s="1"/>
  <c r="F136" i="1"/>
  <c r="N78" i="1"/>
  <c r="L78" i="1"/>
  <c r="I78" i="1"/>
  <c r="K78" i="1" s="1"/>
  <c r="F78" i="1"/>
  <c r="N61" i="1"/>
  <c r="L61" i="1"/>
  <c r="I61" i="1"/>
  <c r="K61" i="1" s="1"/>
  <c r="F61" i="1"/>
  <c r="Q2" i="31"/>
  <c r="R2" i="31"/>
  <c r="Q8" i="31"/>
  <c r="R8" i="31"/>
  <c r="Q9" i="31"/>
  <c r="R9" i="31"/>
  <c r="Q10" i="31"/>
  <c r="R10" i="31"/>
  <c r="Q14" i="31"/>
  <c r="R14" i="31"/>
  <c r="Q15" i="31"/>
  <c r="R15" i="31"/>
  <c r="Q16" i="31"/>
  <c r="R16" i="31"/>
  <c r="Q17" i="31"/>
  <c r="R17" i="31"/>
  <c r="Q18" i="31"/>
  <c r="R18" i="31"/>
  <c r="P18" i="31"/>
  <c r="P17" i="31"/>
  <c r="P16" i="31"/>
  <c r="P15" i="31"/>
  <c r="P14" i="31"/>
  <c r="P10" i="31"/>
  <c r="P9" i="31"/>
  <c r="P8" i="31"/>
  <c r="P2" i="31"/>
  <c r="S19" i="31"/>
  <c r="L385" i="2"/>
  <c r="S385" i="2" s="1"/>
  <c r="N255" i="1"/>
  <c r="L255" i="1"/>
  <c r="I255" i="1"/>
  <c r="K255" i="1" s="1"/>
  <c r="F255" i="1"/>
  <c r="N141" i="1"/>
  <c r="L141" i="1"/>
  <c r="I141" i="1"/>
  <c r="K141" i="1" s="1"/>
  <c r="F141" i="1"/>
  <c r="N143" i="1"/>
  <c r="L143" i="1"/>
  <c r="I143" i="1"/>
  <c r="K143" i="1" s="1"/>
  <c r="F143" i="1"/>
  <c r="N155" i="1"/>
  <c r="L155" i="1"/>
  <c r="I155" i="1"/>
  <c r="K155" i="1" s="1"/>
  <c r="F155" i="1"/>
  <c r="N77" i="1"/>
  <c r="L77" i="1"/>
  <c r="I77" i="1"/>
  <c r="K77" i="1" s="1"/>
  <c r="F77" i="1"/>
  <c r="N121" i="1"/>
  <c r="L121" i="1"/>
  <c r="I121" i="1"/>
  <c r="K121" i="1" s="1"/>
  <c r="F121" i="1"/>
  <c r="N199" i="1"/>
  <c r="L199" i="1"/>
  <c r="I199" i="1"/>
  <c r="K199" i="1" s="1"/>
  <c r="F199" i="1"/>
  <c r="N169" i="1"/>
  <c r="L169" i="1"/>
  <c r="I169" i="1"/>
  <c r="K169" i="1" s="1"/>
  <c r="F169" i="1"/>
  <c r="N194" i="1"/>
  <c r="L194" i="1"/>
  <c r="I194" i="1"/>
  <c r="K194" i="1" s="1"/>
  <c r="F194" i="1"/>
  <c r="N71" i="1"/>
  <c r="L71" i="1"/>
  <c r="I71" i="1"/>
  <c r="K71" i="1" s="1"/>
  <c r="F71" i="1"/>
  <c r="N14" i="1"/>
  <c r="L14" i="1"/>
  <c r="I14" i="1"/>
  <c r="K14" i="1" s="1"/>
  <c r="F14" i="1"/>
  <c r="N197" i="1"/>
  <c r="L197" i="1"/>
  <c r="I197" i="1"/>
  <c r="K197" i="1" s="1"/>
  <c r="F197" i="1"/>
  <c r="N168" i="1"/>
  <c r="L168" i="1"/>
  <c r="I168" i="1"/>
  <c r="K168" i="1" s="1"/>
  <c r="F168" i="1"/>
  <c r="W933" i="2"/>
  <c r="V933" i="2"/>
  <c r="L933" i="2"/>
  <c r="S933" i="2" s="1"/>
  <c r="O933" i="2"/>
  <c r="M933" i="2"/>
  <c r="I933" i="2"/>
  <c r="N11" i="1"/>
  <c r="L11" i="1"/>
  <c r="I11" i="1"/>
  <c r="K11" i="1" s="1"/>
  <c r="F11" i="1"/>
  <c r="W687" i="2"/>
  <c r="V687" i="2"/>
  <c r="L687" i="2"/>
  <c r="I687" i="2"/>
  <c r="W746" i="2"/>
  <c r="V746" i="2"/>
  <c r="L746" i="2"/>
  <c r="S746" i="2" s="1"/>
  <c r="I746" i="2"/>
  <c r="W591" i="2"/>
  <c r="V591" i="2"/>
  <c r="L591" i="2"/>
  <c r="S591" i="2" s="1"/>
  <c r="I591" i="2"/>
  <c r="N120" i="1"/>
  <c r="L120" i="1"/>
  <c r="I120" i="1"/>
  <c r="K120" i="1" s="1"/>
  <c r="F120" i="1"/>
  <c r="N114" i="1"/>
  <c r="L114" i="1"/>
  <c r="I114" i="1"/>
  <c r="K114" i="1" s="1"/>
  <c r="F114" i="1"/>
  <c r="W133" i="2"/>
  <c r="V133" i="2"/>
  <c r="L133" i="2"/>
  <c r="S133" i="2" s="1"/>
  <c r="T133" i="2" s="1"/>
  <c r="I133" i="2"/>
  <c r="W132" i="2"/>
  <c r="V132" i="2"/>
  <c r="L132" i="2"/>
  <c r="S132" i="2" s="1"/>
  <c r="T132" i="2" s="1"/>
  <c r="I132" i="2"/>
  <c r="W908" i="2"/>
  <c r="V908" i="2"/>
  <c r="L908" i="2"/>
  <c r="S908" i="2" s="1"/>
  <c r="T908" i="2" s="1"/>
  <c r="I908" i="2"/>
  <c r="N119" i="1"/>
  <c r="L119" i="1"/>
  <c r="I119" i="1"/>
  <c r="K119" i="1" s="1"/>
  <c r="F119" i="1"/>
  <c r="W581" i="2"/>
  <c r="V581" i="2"/>
  <c r="L581" i="2"/>
  <c r="S581" i="2" s="1"/>
  <c r="U581" i="2" s="1"/>
  <c r="I581" i="2"/>
  <c r="N229" i="1"/>
  <c r="L229" i="1"/>
  <c r="I229" i="1"/>
  <c r="K229" i="1" s="1"/>
  <c r="F229" i="1"/>
  <c r="N113" i="1"/>
  <c r="L113" i="1"/>
  <c r="I113" i="1"/>
  <c r="K113" i="1" s="1"/>
  <c r="F113" i="1"/>
  <c r="G70" i="30"/>
  <c r="W131" i="2"/>
  <c r="V131" i="2"/>
  <c r="L131" i="2"/>
  <c r="S131" i="2" s="1"/>
  <c r="I131" i="2"/>
  <c r="N117" i="1"/>
  <c r="L117" i="1"/>
  <c r="I117" i="1"/>
  <c r="K117" i="1" s="1"/>
  <c r="F117" i="1"/>
  <c r="N118" i="1"/>
  <c r="L118" i="1"/>
  <c r="I118" i="1"/>
  <c r="K118" i="1" s="1"/>
  <c r="F118" i="1"/>
  <c r="N112" i="1"/>
  <c r="L112" i="1"/>
  <c r="I112" i="1"/>
  <c r="K112" i="1" s="1"/>
  <c r="F112" i="1"/>
  <c r="N227" i="1"/>
  <c r="L227" i="1"/>
  <c r="I227" i="1"/>
  <c r="K227" i="1" s="1"/>
  <c r="F227" i="1"/>
  <c r="N263" i="1"/>
  <c r="I263" i="1"/>
  <c r="K263" i="1" s="1"/>
  <c r="F263" i="1"/>
  <c r="N252" i="1"/>
  <c r="L252" i="1"/>
  <c r="I252" i="1"/>
  <c r="K252" i="1" s="1"/>
  <c r="F252" i="1"/>
  <c r="N116" i="1"/>
  <c r="L116" i="1"/>
  <c r="I116" i="1"/>
  <c r="K116" i="1" s="1"/>
  <c r="F116" i="1"/>
  <c r="N86" i="1"/>
  <c r="N8" i="1"/>
  <c r="N2" i="1"/>
  <c r="N3" i="1"/>
  <c r="N5" i="1"/>
  <c r="N6" i="1"/>
  <c r="N7" i="1"/>
  <c r="N9" i="1"/>
  <c r="N12" i="1"/>
  <c r="N15" i="1"/>
  <c r="N19" i="1"/>
  <c r="N20" i="1"/>
  <c r="N21" i="1"/>
  <c r="N22" i="1"/>
  <c r="N23" i="1"/>
  <c r="N24" i="1"/>
  <c r="N25" i="1"/>
  <c r="N36" i="1"/>
  <c r="N38" i="1"/>
  <c r="N39" i="1"/>
  <c r="N41" i="1"/>
  <c r="N43" i="1"/>
  <c r="N51" i="1"/>
  <c r="N58" i="1"/>
  <c r="N59" i="1"/>
  <c r="N60" i="1"/>
  <c r="N63" i="1"/>
  <c r="N66" i="1"/>
  <c r="N67" i="1"/>
  <c r="N70" i="1"/>
  <c r="N74" i="1"/>
  <c r="N75" i="1"/>
  <c r="N76" i="1"/>
  <c r="N80" i="1"/>
  <c r="N81" i="1"/>
  <c r="N82" i="1"/>
  <c r="N88" i="1"/>
  <c r="N89" i="1"/>
  <c r="N91" i="1"/>
  <c r="N92" i="1"/>
  <c r="N93" i="1"/>
  <c r="N94" i="1"/>
  <c r="N95" i="1"/>
  <c r="N96" i="1"/>
  <c r="N101" i="1"/>
  <c r="N102" i="1"/>
  <c r="N104" i="1"/>
  <c r="N105" i="1"/>
  <c r="N106" i="1"/>
  <c r="N107" i="1"/>
  <c r="N108" i="1"/>
  <c r="N109" i="1"/>
  <c r="N110" i="1"/>
  <c r="N144" i="1"/>
  <c r="N147" i="1"/>
  <c r="N158" i="1"/>
  <c r="N160" i="1"/>
  <c r="N164" i="1"/>
  <c r="N174" i="1"/>
  <c r="N175" i="1"/>
  <c r="N185" i="1"/>
  <c r="N188" i="1"/>
  <c r="N201" i="1"/>
  <c r="N215" i="1"/>
  <c r="N217" i="1"/>
  <c r="N218" i="1"/>
  <c r="N219" i="1"/>
  <c r="N220" i="1"/>
  <c r="N221" i="1"/>
  <c r="N222" i="1"/>
  <c r="N223" i="1"/>
  <c r="N233" i="1"/>
  <c r="N269" i="1"/>
  <c r="N270" i="1"/>
  <c r="N271" i="1"/>
  <c r="N272" i="1"/>
  <c r="N273" i="1"/>
  <c r="N262" i="1"/>
  <c r="N240" i="1"/>
  <c r="N186" i="1"/>
  <c r="N241" i="1"/>
  <c r="N244" i="1"/>
  <c r="N264" i="1"/>
  <c r="L86" i="1"/>
  <c r="L8" i="1"/>
  <c r="L5" i="1"/>
  <c r="L6" i="1"/>
  <c r="L7" i="1"/>
  <c r="L9" i="1"/>
  <c r="L12" i="1"/>
  <c r="L15" i="1"/>
  <c r="L19" i="1"/>
  <c r="L20" i="1"/>
  <c r="L21" i="1"/>
  <c r="L22" i="1"/>
  <c r="L23" i="1"/>
  <c r="L24" i="1"/>
  <c r="L25" i="1"/>
  <c r="L36" i="1"/>
  <c r="L38" i="1"/>
  <c r="L39" i="1"/>
  <c r="L41" i="1"/>
  <c r="L43" i="1"/>
  <c r="L51" i="1"/>
  <c r="L58" i="1"/>
  <c r="L59" i="1"/>
  <c r="L60" i="1"/>
  <c r="L63" i="1"/>
  <c r="L66" i="1"/>
  <c r="L67" i="1"/>
  <c r="L70" i="1"/>
  <c r="L74" i="1"/>
  <c r="L75" i="1"/>
  <c r="L76" i="1"/>
  <c r="L80" i="1"/>
  <c r="L81" i="1"/>
  <c r="L82" i="1"/>
  <c r="L88" i="1"/>
  <c r="L89" i="1"/>
  <c r="L91" i="1"/>
  <c r="L144" i="1"/>
  <c r="L147" i="1"/>
  <c r="L158" i="1"/>
  <c r="L160" i="1"/>
  <c r="L164" i="1"/>
  <c r="L174" i="1"/>
  <c r="L175" i="1"/>
  <c r="L185" i="1"/>
  <c r="L188" i="1"/>
  <c r="L201" i="1"/>
  <c r="L215" i="1"/>
  <c r="L217" i="1"/>
  <c r="L218" i="1"/>
  <c r="L219" i="1"/>
  <c r="L220" i="1"/>
  <c r="L221" i="1"/>
  <c r="L222" i="1"/>
  <c r="L223" i="1"/>
  <c r="L233" i="1"/>
  <c r="L2" i="1"/>
  <c r="L3" i="1"/>
  <c r="L186" i="1"/>
  <c r="L240" i="1"/>
  <c r="L241" i="1"/>
  <c r="L244" i="1"/>
  <c r="I86" i="1"/>
  <c r="K86" i="1" s="1"/>
  <c r="I8" i="1"/>
  <c r="K8" i="1" s="1"/>
  <c r="I2" i="1"/>
  <c r="K2" i="1" s="1"/>
  <c r="I3" i="1"/>
  <c r="K3" i="1" s="1"/>
  <c r="I5" i="1"/>
  <c r="K5" i="1" s="1"/>
  <c r="I6" i="1"/>
  <c r="K6" i="1" s="1"/>
  <c r="I7" i="1"/>
  <c r="K7" i="1" s="1"/>
  <c r="K9" i="1"/>
  <c r="I12" i="1"/>
  <c r="K12" i="1" s="1"/>
  <c r="I15" i="1"/>
  <c r="K15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36" i="1"/>
  <c r="K36" i="1" s="1"/>
  <c r="I38" i="1"/>
  <c r="K38" i="1" s="1"/>
  <c r="I39" i="1"/>
  <c r="K39" i="1" s="1"/>
  <c r="I41" i="1"/>
  <c r="K41" i="1" s="1"/>
  <c r="I43" i="1"/>
  <c r="K43" i="1" s="1"/>
  <c r="I51" i="1"/>
  <c r="K51" i="1" s="1"/>
  <c r="I58" i="1"/>
  <c r="K58" i="1" s="1"/>
  <c r="I59" i="1"/>
  <c r="K59" i="1" s="1"/>
  <c r="I60" i="1"/>
  <c r="K60" i="1" s="1"/>
  <c r="I63" i="1"/>
  <c r="K63" i="1" s="1"/>
  <c r="I66" i="1"/>
  <c r="K66" i="1" s="1"/>
  <c r="I67" i="1"/>
  <c r="K67" i="1" s="1"/>
  <c r="I70" i="1"/>
  <c r="K70" i="1" s="1"/>
  <c r="I74" i="1"/>
  <c r="K74" i="1" s="1"/>
  <c r="I75" i="1"/>
  <c r="K75" i="1" s="1"/>
  <c r="I76" i="1"/>
  <c r="K76" i="1" s="1"/>
  <c r="I80" i="1"/>
  <c r="K80" i="1" s="1"/>
  <c r="I81" i="1"/>
  <c r="K81" i="1" s="1"/>
  <c r="I82" i="1"/>
  <c r="K82" i="1" s="1"/>
  <c r="I88" i="1"/>
  <c r="K88" i="1" s="1"/>
  <c r="I89" i="1"/>
  <c r="K89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101" i="1"/>
  <c r="K101" i="1" s="1"/>
  <c r="I102" i="1"/>
  <c r="K102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44" i="1"/>
  <c r="K144" i="1" s="1"/>
  <c r="I147" i="1"/>
  <c r="K147" i="1" s="1"/>
  <c r="I158" i="1"/>
  <c r="K158" i="1" s="1"/>
  <c r="I160" i="1"/>
  <c r="K160" i="1" s="1"/>
  <c r="I164" i="1"/>
  <c r="K164" i="1" s="1"/>
  <c r="I174" i="1"/>
  <c r="K174" i="1" s="1"/>
  <c r="I175" i="1"/>
  <c r="K175" i="1" s="1"/>
  <c r="I185" i="1"/>
  <c r="K185" i="1" s="1"/>
  <c r="I188" i="1"/>
  <c r="K188" i="1" s="1"/>
  <c r="I201" i="1"/>
  <c r="K201" i="1" s="1"/>
  <c r="I215" i="1"/>
  <c r="K215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33" i="1"/>
  <c r="K233" i="1" s="1"/>
  <c r="I262" i="1"/>
  <c r="K262" i="1" s="1"/>
  <c r="I240" i="1"/>
  <c r="K240" i="1" s="1"/>
  <c r="I186" i="1"/>
  <c r="K186" i="1" s="1"/>
  <c r="I241" i="1"/>
  <c r="K241" i="1" s="1"/>
  <c r="I244" i="1"/>
  <c r="K244" i="1" s="1"/>
  <c r="I264" i="1"/>
  <c r="K264" i="1" s="1"/>
  <c r="I269" i="1"/>
  <c r="K269" i="1" s="1"/>
  <c r="I270" i="1"/>
  <c r="K270" i="1" s="1"/>
  <c r="I271" i="1"/>
  <c r="K271" i="1" s="1"/>
  <c r="I272" i="1"/>
  <c r="K272" i="1" s="1"/>
  <c r="I273" i="1"/>
  <c r="K273" i="1" s="1"/>
  <c r="H274" i="1"/>
  <c r="H265" i="1"/>
  <c r="H266" i="1" s="1"/>
  <c r="J268" i="1"/>
  <c r="E274" i="1"/>
  <c r="E265" i="1"/>
  <c r="E238" i="1"/>
  <c r="G274" i="1"/>
  <c r="G265" i="1"/>
  <c r="G266" i="1" s="1"/>
  <c r="L907" i="2"/>
  <c r="M907" i="2" s="1"/>
  <c r="L926" i="2"/>
  <c r="N926" i="2" s="1"/>
  <c r="L927" i="2"/>
  <c r="N927" i="2" s="1"/>
  <c r="L930" i="2"/>
  <c r="N930" i="2" s="1"/>
  <c r="L931" i="2"/>
  <c r="M931" i="2" s="1"/>
  <c r="L934" i="2"/>
  <c r="M934" i="2" s="1"/>
  <c r="L940" i="2"/>
  <c r="M940" i="2" s="1"/>
  <c r="L941" i="2"/>
  <c r="M941" i="2" s="1"/>
  <c r="L2" i="2"/>
  <c r="N2" i="2" s="1"/>
  <c r="L3" i="2"/>
  <c r="S3" i="2" s="1"/>
  <c r="L4" i="2"/>
  <c r="M4" i="2" s="1"/>
  <c r="L5" i="2"/>
  <c r="L6" i="2"/>
  <c r="M6" i="2" s="1"/>
  <c r="L7" i="2"/>
  <c r="L8" i="2"/>
  <c r="N8" i="2" s="1"/>
  <c r="L9" i="2"/>
  <c r="L10" i="2"/>
  <c r="N10" i="2" s="1"/>
  <c r="L11" i="2"/>
  <c r="L12" i="2"/>
  <c r="N12" i="2" s="1"/>
  <c r="L13" i="2"/>
  <c r="N13" i="2" s="1"/>
  <c r="L14" i="2"/>
  <c r="L15" i="2"/>
  <c r="L19" i="2"/>
  <c r="N19" i="2" s="1"/>
  <c r="L28" i="2"/>
  <c r="N28" i="2" s="1"/>
  <c r="L31" i="2"/>
  <c r="N31" i="2" s="1"/>
  <c r="L32" i="2"/>
  <c r="N32" i="2" s="1"/>
  <c r="L33" i="2"/>
  <c r="N33" i="2" s="1"/>
  <c r="L35" i="2"/>
  <c r="L36" i="2"/>
  <c r="N36" i="2" s="1"/>
  <c r="L37" i="2"/>
  <c r="N37" i="2" s="1"/>
  <c r="L38" i="2"/>
  <c r="N38" i="2" s="1"/>
  <c r="L39" i="2"/>
  <c r="L40" i="2"/>
  <c r="N40" i="2" s="1"/>
  <c r="L41" i="2"/>
  <c r="N41" i="2" s="1"/>
  <c r="L42" i="2"/>
  <c r="N42" i="2" s="1"/>
  <c r="L43" i="2"/>
  <c r="N43" i="2" s="1"/>
  <c r="L44" i="2"/>
  <c r="N44" i="2" s="1"/>
  <c r="L45" i="2"/>
  <c r="N45" i="2" s="1"/>
  <c r="L46" i="2"/>
  <c r="L47" i="2"/>
  <c r="N47" i="2" s="1"/>
  <c r="L48" i="2"/>
  <c r="N48" i="2" s="1"/>
  <c r="L49" i="2"/>
  <c r="L50" i="2"/>
  <c r="N50" i="2" s="1"/>
  <c r="L51" i="2"/>
  <c r="N51" i="2" s="1"/>
  <c r="L52" i="2"/>
  <c r="N52" i="2" s="1"/>
  <c r="L53" i="2"/>
  <c r="L54" i="2"/>
  <c r="N54" i="2" s="1"/>
  <c r="L55" i="2"/>
  <c r="N55" i="2" s="1"/>
  <c r="L56" i="2"/>
  <c r="N56" i="2" s="1"/>
  <c r="L57" i="2"/>
  <c r="L60" i="2"/>
  <c r="N60" i="2" s="1"/>
  <c r="L61" i="2"/>
  <c r="L62" i="2"/>
  <c r="L63" i="2"/>
  <c r="M63" i="2" s="1"/>
  <c r="L64" i="2"/>
  <c r="L65" i="2"/>
  <c r="L66" i="2"/>
  <c r="N66" i="2" s="1"/>
  <c r="L67" i="2"/>
  <c r="L68" i="2"/>
  <c r="N68" i="2" s="1"/>
  <c r="L69" i="2"/>
  <c r="L70" i="2"/>
  <c r="N70" i="2" s="1"/>
  <c r="L71" i="2"/>
  <c r="M71" i="2" s="1"/>
  <c r="L72" i="2"/>
  <c r="N72" i="2" s="1"/>
  <c r="L73" i="2"/>
  <c r="L74" i="2"/>
  <c r="N74" i="2" s="1"/>
  <c r="L75" i="2"/>
  <c r="L76" i="2"/>
  <c r="M76" i="2" s="1"/>
  <c r="L77" i="2"/>
  <c r="L78" i="2"/>
  <c r="N78" i="2" s="1"/>
  <c r="L79" i="2"/>
  <c r="L80" i="2"/>
  <c r="N80" i="2" s="1"/>
  <c r="L83" i="2"/>
  <c r="N83" i="2" s="1"/>
  <c r="L84" i="2"/>
  <c r="L86" i="2"/>
  <c r="N86" i="2" s="1"/>
  <c r="L87" i="2"/>
  <c r="L89" i="2"/>
  <c r="L90" i="2"/>
  <c r="N90" i="2" s="1"/>
  <c r="L91" i="2"/>
  <c r="L92" i="2"/>
  <c r="N92" i="2" s="1"/>
  <c r="L93" i="2"/>
  <c r="L94" i="2"/>
  <c r="N94" i="2" s="1"/>
  <c r="L95" i="2"/>
  <c r="L96" i="2"/>
  <c r="N96" i="2" s="1"/>
  <c r="L97" i="2"/>
  <c r="L98" i="2"/>
  <c r="N98" i="2" s="1"/>
  <c r="L99" i="2"/>
  <c r="L100" i="2"/>
  <c r="N100" i="2" s="1"/>
  <c r="L102" i="2"/>
  <c r="L103" i="2"/>
  <c r="N103" i="2" s="1"/>
  <c r="L104" i="2"/>
  <c r="L105" i="2"/>
  <c r="N105" i="2" s="1"/>
  <c r="L106" i="2"/>
  <c r="L107" i="2"/>
  <c r="N107" i="2" s="1"/>
  <c r="L108" i="2"/>
  <c r="L109" i="2"/>
  <c r="N109" i="2" s="1"/>
  <c r="L110" i="2"/>
  <c r="L113" i="2"/>
  <c r="N113" i="2" s="1"/>
  <c r="L114" i="2"/>
  <c r="N114" i="2" s="1"/>
  <c r="L115" i="2"/>
  <c r="N115" i="2" s="1"/>
  <c r="L116" i="2"/>
  <c r="N116" i="2" s="1"/>
  <c r="L117" i="2"/>
  <c r="N117" i="2" s="1"/>
  <c r="L118" i="2"/>
  <c r="N118" i="2" s="1"/>
  <c r="L119" i="2"/>
  <c r="M119" i="2" s="1"/>
  <c r="L120" i="2"/>
  <c r="N120" i="2" s="1"/>
  <c r="L121" i="2"/>
  <c r="M121" i="2" s="1"/>
  <c r="L122" i="2"/>
  <c r="N122" i="2" s="1"/>
  <c r="L123" i="2"/>
  <c r="M123" i="2" s="1"/>
  <c r="L124" i="2"/>
  <c r="N124" i="2" s="1"/>
  <c r="L125" i="2"/>
  <c r="M125" i="2" s="1"/>
  <c r="L126" i="2"/>
  <c r="N126" i="2" s="1"/>
  <c r="L127" i="2"/>
  <c r="M127" i="2" s="1"/>
  <c r="L128" i="2"/>
  <c r="N128" i="2" s="1"/>
  <c r="L129" i="2"/>
  <c r="M129" i="2" s="1"/>
  <c r="L130" i="2"/>
  <c r="N130" i="2" s="1"/>
  <c r="L184" i="2"/>
  <c r="N184" i="2" s="1"/>
  <c r="L185" i="2"/>
  <c r="M185" i="2" s="1"/>
  <c r="L186" i="2"/>
  <c r="N186" i="2" s="1"/>
  <c r="L187" i="2"/>
  <c r="M187" i="2" s="1"/>
  <c r="L188" i="2"/>
  <c r="N188" i="2" s="1"/>
  <c r="L189" i="2"/>
  <c r="S189" i="2" s="1"/>
  <c r="U189" i="2" s="1"/>
  <c r="L190" i="2"/>
  <c r="S190" i="2" s="1"/>
  <c r="U190" i="2" s="1"/>
  <c r="L191" i="2"/>
  <c r="N191" i="2" s="1"/>
  <c r="L192" i="2"/>
  <c r="S192" i="2" s="1"/>
  <c r="U192" i="2" s="1"/>
  <c r="L193" i="2"/>
  <c r="N193" i="2" s="1"/>
  <c r="L194" i="2"/>
  <c r="L196" i="2"/>
  <c r="L197" i="2"/>
  <c r="N197" i="2" s="1"/>
  <c r="L198" i="2"/>
  <c r="L199" i="2"/>
  <c r="L200" i="2"/>
  <c r="M200" i="2" s="1"/>
  <c r="L201" i="2"/>
  <c r="S201" i="2" s="1"/>
  <c r="U201" i="2" s="1"/>
  <c r="L202" i="2"/>
  <c r="M202" i="2" s="1"/>
  <c r="L203" i="2"/>
  <c r="S203" i="2" s="1"/>
  <c r="U203" i="2" s="1"/>
  <c r="L204" i="2"/>
  <c r="M204" i="2" s="1"/>
  <c r="L205" i="2"/>
  <c r="S205" i="2" s="1"/>
  <c r="U205" i="2" s="1"/>
  <c r="L206" i="2"/>
  <c r="S206" i="2" s="1"/>
  <c r="U206" i="2" s="1"/>
  <c r="L207" i="2"/>
  <c r="N207" i="2" s="1"/>
  <c r="L208" i="2"/>
  <c r="S208" i="2" s="1"/>
  <c r="L209" i="2"/>
  <c r="N209" i="2" s="1"/>
  <c r="L210" i="2"/>
  <c r="M210" i="2" s="1"/>
  <c r="L211" i="2"/>
  <c r="L214" i="2"/>
  <c r="N214" i="2" s="1"/>
  <c r="L215" i="2"/>
  <c r="N215" i="2" s="1"/>
  <c r="L216" i="2"/>
  <c r="M216" i="2" s="1"/>
  <c r="L217" i="2"/>
  <c r="S217" i="2" s="1"/>
  <c r="U217" i="2" s="1"/>
  <c r="L218" i="2"/>
  <c r="M218" i="2" s="1"/>
  <c r="L219" i="2"/>
  <c r="S219" i="2" s="1"/>
  <c r="L220" i="2"/>
  <c r="N220" i="2" s="1"/>
  <c r="L221" i="2"/>
  <c r="S221" i="2" s="1"/>
  <c r="U221" i="2" s="1"/>
  <c r="L222" i="2"/>
  <c r="N222" i="2" s="1"/>
  <c r="L223" i="2"/>
  <c r="L224" i="2"/>
  <c r="N224" i="2" s="1"/>
  <c r="L225" i="2"/>
  <c r="M225" i="2" s="1"/>
  <c r="L226" i="2"/>
  <c r="L227" i="2"/>
  <c r="M227" i="2" s="1"/>
  <c r="L228" i="2"/>
  <c r="L229" i="2"/>
  <c r="M229" i="2" s="1"/>
  <c r="L230" i="2"/>
  <c r="L231" i="2"/>
  <c r="M231" i="2" s="1"/>
  <c r="L232" i="2"/>
  <c r="L233" i="2"/>
  <c r="L234" i="2"/>
  <c r="L235" i="2"/>
  <c r="M235" i="2" s="1"/>
  <c r="L236" i="2"/>
  <c r="L238" i="2"/>
  <c r="L240" i="2"/>
  <c r="N240" i="2" s="1"/>
  <c r="L242" i="2"/>
  <c r="N242" i="2" s="1"/>
  <c r="L243" i="2"/>
  <c r="N243" i="2" s="1"/>
  <c r="L244" i="2"/>
  <c r="L245" i="2"/>
  <c r="N245" i="2" s="1"/>
  <c r="L246" i="2"/>
  <c r="S246" i="2" s="1"/>
  <c r="T246" i="2" s="1"/>
  <c r="L247" i="2"/>
  <c r="N247" i="2" s="1"/>
  <c r="L248" i="2"/>
  <c r="L249" i="2"/>
  <c r="L253" i="2"/>
  <c r="N253" i="2" s="1"/>
  <c r="L257" i="2"/>
  <c r="N257" i="2" s="1"/>
  <c r="L258" i="2"/>
  <c r="M258" i="2" s="1"/>
  <c r="L260" i="2"/>
  <c r="N260" i="2" s="1"/>
  <c r="L271" i="2"/>
  <c r="N271" i="2" s="1"/>
  <c r="L273" i="2"/>
  <c r="L274" i="2"/>
  <c r="L275" i="2"/>
  <c r="N275" i="2" s="1"/>
  <c r="L276" i="2"/>
  <c r="N276" i="2" s="1"/>
  <c r="L277" i="2"/>
  <c r="N277" i="2" s="1"/>
  <c r="L281" i="2"/>
  <c r="N281" i="2" s="1"/>
  <c r="L288" i="2"/>
  <c r="N288" i="2" s="1"/>
  <c r="L292" i="2"/>
  <c r="N292" i="2" s="1"/>
  <c r="L293" i="2"/>
  <c r="L295" i="2"/>
  <c r="M295" i="2" s="1"/>
  <c r="L296" i="2"/>
  <c r="L298" i="2"/>
  <c r="L299" i="2"/>
  <c r="L300" i="2"/>
  <c r="L302" i="2"/>
  <c r="L304" i="2"/>
  <c r="L305" i="2"/>
  <c r="L306" i="2"/>
  <c r="M306" i="2" s="1"/>
  <c r="L307" i="2"/>
  <c r="L308" i="2"/>
  <c r="N308" i="2" s="1"/>
  <c r="L310" i="2"/>
  <c r="N310" i="2" s="1"/>
  <c r="L313" i="2"/>
  <c r="L317" i="2"/>
  <c r="L318" i="2"/>
  <c r="L322" i="2"/>
  <c r="L323" i="2"/>
  <c r="L324" i="2"/>
  <c r="M324" i="2" s="1"/>
  <c r="L325" i="2"/>
  <c r="L326" i="2"/>
  <c r="L327" i="2"/>
  <c r="L328" i="2"/>
  <c r="L329" i="2"/>
  <c r="L330" i="2"/>
  <c r="N330" i="2" s="1"/>
  <c r="L331" i="2"/>
  <c r="S331" i="2" s="1"/>
  <c r="U331" i="2" s="1"/>
  <c r="L332" i="2"/>
  <c r="L333" i="2"/>
  <c r="L334" i="2"/>
  <c r="M334" i="2" s="1"/>
  <c r="L335" i="2"/>
  <c r="S335" i="2" s="1"/>
  <c r="U335" i="2" s="1"/>
  <c r="L336" i="2"/>
  <c r="M336" i="2" s="1"/>
  <c r="L339" i="2"/>
  <c r="L342" i="2"/>
  <c r="L340" i="2"/>
  <c r="L341" i="2"/>
  <c r="N341" i="2" s="1"/>
  <c r="L344" i="2"/>
  <c r="L345" i="2"/>
  <c r="M345" i="2" s="1"/>
  <c r="L348" i="2"/>
  <c r="N348" i="2" s="1"/>
  <c r="L349" i="2"/>
  <c r="N349" i="2" s="1"/>
  <c r="L350" i="2"/>
  <c r="N350" i="2" s="1"/>
  <c r="L351" i="2"/>
  <c r="N351" i="2" s="1"/>
  <c r="L355" i="2"/>
  <c r="L356" i="2"/>
  <c r="N356" i="2" s="1"/>
  <c r="L358" i="2"/>
  <c r="N358" i="2" s="1"/>
  <c r="L362" i="2"/>
  <c r="N362" i="2" s="1"/>
  <c r="L364" i="2"/>
  <c r="L366" i="2"/>
  <c r="N366" i="2" s="1"/>
  <c r="L367" i="2"/>
  <c r="M367" i="2" s="1"/>
  <c r="L369" i="2"/>
  <c r="N369" i="2" s="1"/>
  <c r="L370" i="2"/>
  <c r="L371" i="2"/>
  <c r="N371" i="2" s="1"/>
  <c r="L372" i="2"/>
  <c r="S372" i="2" s="1"/>
  <c r="T372" i="2" s="1"/>
  <c r="L373" i="2"/>
  <c r="N373" i="2" s="1"/>
  <c r="L374" i="2"/>
  <c r="L375" i="2"/>
  <c r="N375" i="2" s="1"/>
  <c r="L376" i="2"/>
  <c r="L377" i="2"/>
  <c r="L378" i="2"/>
  <c r="N378" i="2" s="1"/>
  <c r="L379" i="2"/>
  <c r="L380" i="2"/>
  <c r="L383" i="2"/>
  <c r="M383" i="2" s="1"/>
  <c r="L382" i="2"/>
  <c r="L384" i="2"/>
  <c r="N384" i="2" s="1"/>
  <c r="L386" i="2"/>
  <c r="S386" i="2" s="1"/>
  <c r="L391" i="2"/>
  <c r="N391" i="2" s="1"/>
  <c r="L392" i="2"/>
  <c r="L393" i="2"/>
  <c r="N393" i="2" s="1"/>
  <c r="L394" i="2"/>
  <c r="N394" i="2" s="1"/>
  <c r="L395" i="2"/>
  <c r="L396" i="2"/>
  <c r="N396" i="2" s="1"/>
  <c r="L397" i="2"/>
  <c r="N397" i="2" s="1"/>
  <c r="L398" i="2"/>
  <c r="N398" i="2" s="1"/>
  <c r="L399" i="2"/>
  <c r="N399" i="2" s="1"/>
  <c r="L401" i="2"/>
  <c r="N401" i="2" s="1"/>
  <c r="L402" i="2"/>
  <c r="N402" i="2" s="1"/>
  <c r="L403" i="2"/>
  <c r="N403" i="2" s="1"/>
  <c r="L404" i="2"/>
  <c r="L405" i="2"/>
  <c r="N405" i="2" s="1"/>
  <c r="L406" i="2"/>
  <c r="N406" i="2" s="1"/>
  <c r="L407" i="2"/>
  <c r="N407" i="2" s="1"/>
  <c r="L408" i="2"/>
  <c r="N408" i="2" s="1"/>
  <c r="L409" i="2"/>
  <c r="N409" i="2" s="1"/>
  <c r="L411" i="2"/>
  <c r="L427" i="2"/>
  <c r="L416" i="2"/>
  <c r="L8" i="31" s="1"/>
  <c r="L417" i="2"/>
  <c r="L422" i="2"/>
  <c r="L426" i="2"/>
  <c r="N426" i="2" s="1"/>
  <c r="L428" i="2"/>
  <c r="L429" i="2"/>
  <c r="N429" i="2" s="1"/>
  <c r="L432" i="2"/>
  <c r="L433" i="2"/>
  <c r="N433" i="2" s="1"/>
  <c r="L434" i="2"/>
  <c r="L435" i="2"/>
  <c r="N435" i="2" s="1"/>
  <c r="L436" i="2"/>
  <c r="L437" i="2"/>
  <c r="N437" i="2" s="1"/>
  <c r="L438" i="2"/>
  <c r="L439" i="2"/>
  <c r="N439" i="2" s="1"/>
  <c r="L440" i="2"/>
  <c r="L441" i="2"/>
  <c r="N441" i="2" s="1"/>
  <c r="L442" i="2"/>
  <c r="L443" i="2"/>
  <c r="N443" i="2" s="1"/>
  <c r="L444" i="2"/>
  <c r="L445" i="2"/>
  <c r="N445" i="2" s="1"/>
  <c r="L447" i="2"/>
  <c r="L448" i="2"/>
  <c r="N448" i="2" s="1"/>
  <c r="L449" i="2"/>
  <c r="L450" i="2"/>
  <c r="N450" i="2" s="1"/>
  <c r="L451" i="2"/>
  <c r="L452" i="2"/>
  <c r="N452" i="2" s="1"/>
  <c r="L453" i="2"/>
  <c r="L454" i="2"/>
  <c r="N454" i="2" s="1"/>
  <c r="L455" i="2"/>
  <c r="L456" i="2"/>
  <c r="N456" i="2" s="1"/>
  <c r="L457" i="2"/>
  <c r="L458" i="2"/>
  <c r="N458" i="2" s="1"/>
  <c r="L459" i="2"/>
  <c r="L460" i="2"/>
  <c r="N460" i="2" s="1"/>
  <c r="L461" i="2"/>
  <c r="L462" i="2"/>
  <c r="N462" i="2" s="1"/>
  <c r="L464" i="2"/>
  <c r="L465" i="2"/>
  <c r="N465" i="2" s="1"/>
  <c r="L466" i="2"/>
  <c r="L467" i="2"/>
  <c r="N467" i="2" s="1"/>
  <c r="L468" i="2"/>
  <c r="L469" i="2"/>
  <c r="N469" i="2" s="1"/>
  <c r="L470" i="2"/>
  <c r="L471" i="2"/>
  <c r="N471" i="2" s="1"/>
  <c r="L472" i="2"/>
  <c r="L473" i="2"/>
  <c r="N473" i="2" s="1"/>
  <c r="L474" i="2"/>
  <c r="L475" i="2"/>
  <c r="N475" i="2" s="1"/>
  <c r="L476" i="2"/>
  <c r="L477" i="2"/>
  <c r="N477" i="2" s="1"/>
  <c r="L478" i="2"/>
  <c r="L479" i="2"/>
  <c r="N479" i="2" s="1"/>
  <c r="L480" i="2"/>
  <c r="L481" i="2"/>
  <c r="N481" i="2" s="1"/>
  <c r="L482" i="2"/>
  <c r="L483" i="2"/>
  <c r="N483" i="2" s="1"/>
  <c r="L484" i="2"/>
  <c r="L485" i="2"/>
  <c r="N485" i="2" s="1"/>
  <c r="L486" i="2"/>
  <c r="L487" i="2"/>
  <c r="N487" i="2" s="1"/>
  <c r="L488" i="2"/>
  <c r="L489" i="2"/>
  <c r="N489" i="2" s="1"/>
  <c r="L490" i="2"/>
  <c r="L491" i="2"/>
  <c r="L492" i="2"/>
  <c r="L493" i="2"/>
  <c r="M493" i="2" s="1"/>
  <c r="L494" i="2"/>
  <c r="L499" i="2"/>
  <c r="L500" i="2"/>
  <c r="L501" i="2"/>
  <c r="N501" i="2" s="1"/>
  <c r="L502" i="2"/>
  <c r="S502" i="2" s="1"/>
  <c r="T502" i="2" s="1"/>
  <c r="L503" i="2"/>
  <c r="M503" i="2" s="1"/>
  <c r="L504" i="2"/>
  <c r="M504" i="2" s="1"/>
  <c r="L505" i="2"/>
  <c r="M505" i="2" s="1"/>
  <c r="L506" i="2"/>
  <c r="S506" i="2" s="1"/>
  <c r="T506" i="2" s="1"/>
  <c r="L509" i="2"/>
  <c r="M509" i="2" s="1"/>
  <c r="L510" i="2"/>
  <c r="M510" i="2" s="1"/>
  <c r="L511" i="2"/>
  <c r="M511" i="2" s="1"/>
  <c r="L512" i="2"/>
  <c r="S512" i="2" s="1"/>
  <c r="T512" i="2" s="1"/>
  <c r="L513" i="2"/>
  <c r="M513" i="2" s="1"/>
  <c r="L514" i="2"/>
  <c r="M514" i="2" s="1"/>
  <c r="L515" i="2"/>
  <c r="M515" i="2" s="1"/>
  <c r="L516" i="2"/>
  <c r="S516" i="2" s="1"/>
  <c r="T516" i="2" s="1"/>
  <c r="L517" i="2"/>
  <c r="M517" i="2" s="1"/>
  <c r="L518" i="2"/>
  <c r="M518" i="2" s="1"/>
  <c r="L519" i="2"/>
  <c r="M519" i="2" s="1"/>
  <c r="L520" i="2"/>
  <c r="N520" i="2" s="1"/>
  <c r="L521" i="2"/>
  <c r="M521" i="2" s="1"/>
  <c r="L522" i="2"/>
  <c r="S522" i="2" s="1"/>
  <c r="T522" i="2" s="1"/>
  <c r="L523" i="2"/>
  <c r="S523" i="2" s="1"/>
  <c r="L524" i="2"/>
  <c r="M524" i="2" s="1"/>
  <c r="L525" i="2"/>
  <c r="M525" i="2" s="1"/>
  <c r="L526" i="2"/>
  <c r="N526" i="2" s="1"/>
  <c r="L527" i="2"/>
  <c r="N527" i="2" s="1"/>
  <c r="L528" i="2"/>
  <c r="N528" i="2" s="1"/>
  <c r="L529" i="2"/>
  <c r="N529" i="2" s="1"/>
  <c r="L530" i="2"/>
  <c r="N530" i="2" s="1"/>
  <c r="L531" i="2"/>
  <c r="N531" i="2" s="1"/>
  <c r="L532" i="2"/>
  <c r="S532" i="2" s="1"/>
  <c r="U532" i="2" s="1"/>
  <c r="L533" i="2"/>
  <c r="N533" i="2" s="1"/>
  <c r="L536" i="2"/>
  <c r="N536" i="2" s="1"/>
  <c r="L537" i="2"/>
  <c r="L538" i="2"/>
  <c r="M538" i="2" s="1"/>
  <c r="L539" i="2"/>
  <c r="M539" i="2" s="1"/>
  <c r="L540" i="2"/>
  <c r="M540" i="2" s="1"/>
  <c r="L541" i="2"/>
  <c r="L542" i="2"/>
  <c r="N542" i="2" s="1"/>
  <c r="L543" i="2"/>
  <c r="M543" i="2" s="1"/>
  <c r="L544" i="2"/>
  <c r="M544" i="2" s="1"/>
  <c r="L545" i="2"/>
  <c r="M545" i="2" s="1"/>
  <c r="L546" i="2"/>
  <c r="N546" i="2" s="1"/>
  <c r="L547" i="2"/>
  <c r="M547" i="2" s="1"/>
  <c r="L548" i="2"/>
  <c r="M548" i="2" s="1"/>
  <c r="L549" i="2"/>
  <c r="M549" i="2" s="1"/>
  <c r="L551" i="2"/>
  <c r="M551" i="2" s="1"/>
  <c r="L552" i="2"/>
  <c r="N552" i="2" s="1"/>
  <c r="L553" i="2"/>
  <c r="M553" i="2" s="1"/>
  <c r="L554" i="2"/>
  <c r="N554" i="2" s="1"/>
  <c r="L555" i="2"/>
  <c r="S555" i="2" s="1"/>
  <c r="T555" i="2" s="1"/>
  <c r="L556" i="2"/>
  <c r="N556" i="2" s="1"/>
  <c r="L557" i="2"/>
  <c r="M557" i="2" s="1"/>
  <c r="L559" i="2"/>
  <c r="N559" i="2" s="1"/>
  <c r="L560" i="2"/>
  <c r="S560" i="2" s="1"/>
  <c r="T560" i="2" s="1"/>
  <c r="L561" i="2"/>
  <c r="N561" i="2" s="1"/>
  <c r="L562" i="2"/>
  <c r="M562" i="2" s="1"/>
  <c r="L563" i="2"/>
  <c r="N563" i="2" s="1"/>
  <c r="L564" i="2"/>
  <c r="S564" i="2" s="1"/>
  <c r="T564" i="2" s="1"/>
  <c r="L565" i="2"/>
  <c r="N565" i="2" s="1"/>
  <c r="L566" i="2"/>
  <c r="M566" i="2" s="1"/>
  <c r="L567" i="2"/>
  <c r="N567" i="2" s="1"/>
  <c r="L571" i="2"/>
  <c r="S571" i="2" s="1"/>
  <c r="T571" i="2" s="1"/>
  <c r="L575" i="2"/>
  <c r="N575" i="2" s="1"/>
  <c r="L579" i="2"/>
  <c r="M579" i="2" s="1"/>
  <c r="L580" i="2"/>
  <c r="N580" i="2" s="1"/>
  <c r="L582" i="2"/>
  <c r="S582" i="2" s="1"/>
  <c r="T582" i="2" s="1"/>
  <c r="L584" i="2"/>
  <c r="N584" i="2" s="1"/>
  <c r="L585" i="2"/>
  <c r="M585" i="2" s="1"/>
  <c r="L586" i="2"/>
  <c r="N586" i="2" s="1"/>
  <c r="L587" i="2"/>
  <c r="S587" i="2" s="1"/>
  <c r="L588" i="2"/>
  <c r="N588" i="2" s="1"/>
  <c r="L589" i="2"/>
  <c r="M589" i="2" s="1"/>
  <c r="L590" i="2"/>
  <c r="N590" i="2" s="1"/>
  <c r="L592" i="2"/>
  <c r="S592" i="2" s="1"/>
  <c r="T592" i="2" s="1"/>
  <c r="L593" i="2"/>
  <c r="N593" i="2" s="1"/>
  <c r="L594" i="2"/>
  <c r="M594" i="2" s="1"/>
  <c r="L595" i="2"/>
  <c r="N595" i="2" s="1"/>
  <c r="L596" i="2"/>
  <c r="S596" i="2" s="1"/>
  <c r="T596" i="2" s="1"/>
  <c r="L597" i="2"/>
  <c r="N597" i="2" s="1"/>
  <c r="L598" i="2"/>
  <c r="M598" i="2" s="1"/>
  <c r="L599" i="2"/>
  <c r="N599" i="2" s="1"/>
  <c r="L600" i="2"/>
  <c r="S600" i="2" s="1"/>
  <c r="T600" i="2" s="1"/>
  <c r="L601" i="2"/>
  <c r="N601" i="2" s="1"/>
  <c r="L602" i="2"/>
  <c r="M602" i="2" s="1"/>
  <c r="L603" i="2"/>
  <c r="L604" i="2"/>
  <c r="N604" i="2" s="1"/>
  <c r="L605" i="2"/>
  <c r="L606" i="2"/>
  <c r="L607" i="2"/>
  <c r="S607" i="2" s="1"/>
  <c r="T607" i="2" s="1"/>
  <c r="L608" i="2"/>
  <c r="N608" i="2" s="1"/>
  <c r="L609" i="2"/>
  <c r="M609" i="2" s="1"/>
  <c r="L610" i="2"/>
  <c r="N610" i="2" s="1"/>
  <c r="L611" i="2"/>
  <c r="S611" i="2" s="1"/>
  <c r="T611" i="2" s="1"/>
  <c r="L612" i="2"/>
  <c r="N612" i="2" s="1"/>
  <c r="L613" i="2"/>
  <c r="M613" i="2" s="1"/>
  <c r="L614" i="2"/>
  <c r="L615" i="2"/>
  <c r="L616" i="2"/>
  <c r="N616" i="2" s="1"/>
  <c r="L617" i="2"/>
  <c r="L618" i="2"/>
  <c r="N618" i="2" s="1"/>
  <c r="L619" i="2"/>
  <c r="L620" i="2"/>
  <c r="N620" i="2" s="1"/>
  <c r="L621" i="2"/>
  <c r="L622" i="2"/>
  <c r="L623" i="2"/>
  <c r="S623" i="2" s="1"/>
  <c r="T623" i="2" s="1"/>
  <c r="L624" i="2"/>
  <c r="N624" i="2" s="1"/>
  <c r="L625" i="2"/>
  <c r="M625" i="2" s="1"/>
  <c r="L626" i="2"/>
  <c r="N626" i="2" s="1"/>
  <c r="L627" i="2"/>
  <c r="S627" i="2" s="1"/>
  <c r="T627" i="2" s="1"/>
  <c r="L628" i="2"/>
  <c r="N628" i="2" s="1"/>
  <c r="L629" i="2"/>
  <c r="M629" i="2" s="1"/>
  <c r="L630" i="2"/>
  <c r="L631" i="2"/>
  <c r="L632" i="2"/>
  <c r="N632" i="2" s="1"/>
  <c r="L633" i="2"/>
  <c r="L634" i="2"/>
  <c r="N634" i="2" s="1"/>
  <c r="L635" i="2"/>
  <c r="L636" i="2"/>
  <c r="N636" i="2" s="1"/>
  <c r="L637" i="2"/>
  <c r="L638" i="2"/>
  <c r="L639" i="2"/>
  <c r="S639" i="2" s="1"/>
  <c r="T639" i="2" s="1"/>
  <c r="L640" i="2"/>
  <c r="N640" i="2" s="1"/>
  <c r="L641" i="2"/>
  <c r="M641" i="2" s="1"/>
  <c r="L642" i="2"/>
  <c r="S642" i="2" s="1"/>
  <c r="U642" i="2" s="1"/>
  <c r="L644" i="2"/>
  <c r="S644" i="2" s="1"/>
  <c r="U644" i="2" s="1"/>
  <c r="L645" i="2"/>
  <c r="M645" i="2" s="1"/>
  <c r="L646" i="2"/>
  <c r="S646" i="2" s="1"/>
  <c r="U646" i="2" s="1"/>
  <c r="L647" i="2"/>
  <c r="N647" i="2" s="1"/>
  <c r="L648" i="2"/>
  <c r="S648" i="2" s="1"/>
  <c r="T648" i="2" s="1"/>
  <c r="L649" i="2"/>
  <c r="N649" i="2" s="1"/>
  <c r="L653" i="2"/>
  <c r="N653" i="2" s="1"/>
  <c r="L654" i="2"/>
  <c r="M654" i="2" s="1"/>
  <c r="L668" i="2"/>
  <c r="L669" i="2"/>
  <c r="L670" i="2"/>
  <c r="L671" i="2"/>
  <c r="N671" i="2" s="1"/>
  <c r="L672" i="2"/>
  <c r="N672" i="2" s="1"/>
  <c r="L673" i="2"/>
  <c r="S673" i="2" s="1"/>
  <c r="U673" i="2" s="1"/>
  <c r="L674" i="2"/>
  <c r="M674" i="2" s="1"/>
  <c r="L675" i="2"/>
  <c r="N675" i="2" s="1"/>
  <c r="L679" i="2"/>
  <c r="N679" i="2" s="1"/>
  <c r="L680" i="2"/>
  <c r="N680" i="2" s="1"/>
  <c r="L682" i="2"/>
  <c r="L683" i="2"/>
  <c r="N683" i="2" s="1"/>
  <c r="L684" i="2"/>
  <c r="L685" i="2"/>
  <c r="M685" i="2" s="1"/>
  <c r="L686" i="2"/>
  <c r="L688" i="2"/>
  <c r="S688" i="2" s="1"/>
  <c r="T688" i="2" s="1"/>
  <c r="L689" i="2"/>
  <c r="M689" i="2" s="1"/>
  <c r="L690" i="2"/>
  <c r="M690" i="2" s="1"/>
  <c r="L691" i="2"/>
  <c r="S691" i="2" s="1"/>
  <c r="T691" i="2" s="1"/>
  <c r="L692" i="2"/>
  <c r="M692" i="2" s="1"/>
  <c r="L693" i="2"/>
  <c r="M693" i="2" s="1"/>
  <c r="L694" i="2"/>
  <c r="M694" i="2" s="1"/>
  <c r="L695" i="2"/>
  <c r="S695" i="2" s="1"/>
  <c r="T695" i="2" s="1"/>
  <c r="L696" i="2"/>
  <c r="M696" i="2" s="1"/>
  <c r="L697" i="2"/>
  <c r="M697" i="2" s="1"/>
  <c r="L698" i="2"/>
  <c r="M698" i="2" s="1"/>
  <c r="L699" i="2"/>
  <c r="S699" i="2" s="1"/>
  <c r="T699" i="2" s="1"/>
  <c r="L700" i="2"/>
  <c r="M700" i="2" s="1"/>
  <c r="L701" i="2"/>
  <c r="M701" i="2" s="1"/>
  <c r="L702" i="2"/>
  <c r="M702" i="2" s="1"/>
  <c r="L703" i="2"/>
  <c r="S703" i="2" s="1"/>
  <c r="T703" i="2" s="1"/>
  <c r="L704" i="2"/>
  <c r="N704" i="2" s="1"/>
  <c r="L705" i="2"/>
  <c r="M705" i="2" s="1"/>
  <c r="L706" i="2"/>
  <c r="M706" i="2" s="1"/>
  <c r="L707" i="2"/>
  <c r="S707" i="2" s="1"/>
  <c r="T707" i="2" s="1"/>
  <c r="L708" i="2"/>
  <c r="M708" i="2" s="1"/>
  <c r="L709" i="2"/>
  <c r="M709" i="2" s="1"/>
  <c r="L710" i="2"/>
  <c r="M710" i="2" s="1"/>
  <c r="L711" i="2"/>
  <c r="S711" i="2" s="1"/>
  <c r="T711" i="2" s="1"/>
  <c r="L712" i="2"/>
  <c r="M712" i="2" s="1"/>
  <c r="L713" i="2"/>
  <c r="M713" i="2" s="1"/>
  <c r="L714" i="2"/>
  <c r="M714" i="2" s="1"/>
  <c r="L715" i="2"/>
  <c r="S715" i="2" s="1"/>
  <c r="T715" i="2" s="1"/>
  <c r="L716" i="2"/>
  <c r="M716" i="2" s="1"/>
  <c r="L717" i="2"/>
  <c r="M717" i="2" s="1"/>
  <c r="L718" i="2"/>
  <c r="M718" i="2" s="1"/>
  <c r="L719" i="2"/>
  <c r="S719" i="2" s="1"/>
  <c r="T719" i="2" s="1"/>
  <c r="L720" i="2"/>
  <c r="M720" i="2" s="1"/>
  <c r="L721" i="2"/>
  <c r="S721" i="2" s="1"/>
  <c r="L722" i="2"/>
  <c r="S722" i="2" s="1"/>
  <c r="L723" i="2"/>
  <c r="L724" i="2"/>
  <c r="S724" i="2" s="1"/>
  <c r="L725" i="2"/>
  <c r="S725" i="2" s="1"/>
  <c r="L726" i="2"/>
  <c r="S726" i="2" s="1"/>
  <c r="L727" i="2"/>
  <c r="S727" i="2" s="1"/>
  <c r="T727" i="2" s="1"/>
  <c r="L728" i="2"/>
  <c r="N728" i="2" s="1"/>
  <c r="L729" i="2"/>
  <c r="M729" i="2" s="1"/>
  <c r="L732" i="2"/>
  <c r="N732" i="2" s="1"/>
  <c r="L733" i="2"/>
  <c r="L734" i="2"/>
  <c r="N734" i="2" s="1"/>
  <c r="L735" i="2"/>
  <c r="L736" i="2"/>
  <c r="M736" i="2" s="1"/>
  <c r="L737" i="2"/>
  <c r="L739" i="2"/>
  <c r="N739" i="2" s="1"/>
  <c r="L747" i="2"/>
  <c r="L748" i="2"/>
  <c r="N748" i="2" s="1"/>
  <c r="L749" i="2"/>
  <c r="N749" i="2" s="1"/>
  <c r="L750" i="2"/>
  <c r="N750" i="2" s="1"/>
  <c r="L751" i="2"/>
  <c r="N751" i="2" s="1"/>
  <c r="L752" i="2"/>
  <c r="N752" i="2" s="1"/>
  <c r="L753" i="2"/>
  <c r="N753" i="2" s="1"/>
  <c r="L754" i="2"/>
  <c r="N754" i="2" s="1"/>
  <c r="L755" i="2"/>
  <c r="L760" i="2"/>
  <c r="N760" i="2" s="1"/>
  <c r="L761" i="2"/>
  <c r="N761" i="2" s="1"/>
  <c r="L762" i="2"/>
  <c r="N762" i="2" s="1"/>
  <c r="L763" i="2"/>
  <c r="N763" i="2" s="1"/>
  <c r="L764" i="2"/>
  <c r="N764" i="2" s="1"/>
  <c r="L765" i="2"/>
  <c r="N765" i="2" s="1"/>
  <c r="L766" i="2"/>
  <c r="N766" i="2" s="1"/>
  <c r="L767" i="2"/>
  <c r="L768" i="2"/>
  <c r="N768" i="2" s="1"/>
  <c r="L769" i="2"/>
  <c r="N769" i="2" s="1"/>
  <c r="L770" i="2"/>
  <c r="N770" i="2" s="1"/>
  <c r="L771" i="2"/>
  <c r="N771" i="2" s="1"/>
  <c r="L772" i="2"/>
  <c r="M772" i="2" s="1"/>
  <c r="L774" i="2"/>
  <c r="S774" i="2" s="1"/>
  <c r="T774" i="2" s="1"/>
  <c r="L776" i="2"/>
  <c r="M776" i="2" s="1"/>
  <c r="L777" i="2"/>
  <c r="M777" i="2" s="1"/>
  <c r="L778" i="2"/>
  <c r="M778" i="2" s="1"/>
  <c r="L780" i="2"/>
  <c r="S780" i="2" s="1"/>
  <c r="T780" i="2" s="1"/>
  <c r="L781" i="2"/>
  <c r="M781" i="2" s="1"/>
  <c r="L782" i="2"/>
  <c r="M782" i="2" s="1"/>
  <c r="L783" i="2"/>
  <c r="M783" i="2" s="1"/>
  <c r="L784" i="2"/>
  <c r="S784" i="2" s="1"/>
  <c r="T784" i="2" s="1"/>
  <c r="L785" i="2"/>
  <c r="M785" i="2" s="1"/>
  <c r="L786" i="2"/>
  <c r="N786" i="2" s="1"/>
  <c r="L787" i="2"/>
  <c r="M787" i="2" s="1"/>
  <c r="L788" i="2"/>
  <c r="N788" i="2" s="1"/>
  <c r="L790" i="2"/>
  <c r="M790" i="2" s="1"/>
  <c r="L789" i="2"/>
  <c r="M789" i="2" s="1"/>
  <c r="L791" i="2"/>
  <c r="S791" i="2" s="1"/>
  <c r="T791" i="2" s="1"/>
  <c r="L792" i="2"/>
  <c r="M792" i="2" s="1"/>
  <c r="L793" i="2"/>
  <c r="N793" i="2" s="1"/>
  <c r="L794" i="2"/>
  <c r="M794" i="2" s="1"/>
  <c r="L795" i="2"/>
  <c r="M795" i="2" s="1"/>
  <c r="L796" i="2"/>
  <c r="M796" i="2" s="1"/>
  <c r="L797" i="2"/>
  <c r="S797" i="2" s="1"/>
  <c r="T797" i="2" s="1"/>
  <c r="L798" i="2"/>
  <c r="M798" i="2" s="1"/>
  <c r="L799" i="2"/>
  <c r="M799" i="2" s="1"/>
  <c r="L800" i="2"/>
  <c r="N800" i="2" s="1"/>
  <c r="L801" i="2"/>
  <c r="L802" i="2"/>
  <c r="M802" i="2" s="1"/>
  <c r="L803" i="2"/>
  <c r="L804" i="2"/>
  <c r="N804" i="2" s="1"/>
  <c r="L806" i="2"/>
  <c r="L807" i="2"/>
  <c r="M807" i="2" s="1"/>
  <c r="L808" i="2"/>
  <c r="L809" i="2"/>
  <c r="N809" i="2" s="1"/>
  <c r="L810" i="2"/>
  <c r="L811" i="2"/>
  <c r="M811" i="2" s="1"/>
  <c r="L812" i="2"/>
  <c r="L816" i="2"/>
  <c r="N816" i="2" s="1"/>
  <c r="L817" i="2"/>
  <c r="L819" i="2"/>
  <c r="M819" i="2" s="1"/>
  <c r="L823" i="2"/>
  <c r="L825" i="2"/>
  <c r="S825" i="2" s="1"/>
  <c r="U825" i="2" s="1"/>
  <c r="L826" i="2"/>
  <c r="M826" i="2" s="1"/>
  <c r="L830" i="2"/>
  <c r="M830" i="2" s="1"/>
  <c r="L831" i="2"/>
  <c r="S831" i="2" s="1"/>
  <c r="U831" i="2" s="1"/>
  <c r="L832" i="2"/>
  <c r="M832" i="2" s="1"/>
  <c r="L841" i="2"/>
  <c r="S841" i="2" s="1"/>
  <c r="U841" i="2" s="1"/>
  <c r="L842" i="2"/>
  <c r="M842" i="2" s="1"/>
  <c r="L843" i="2"/>
  <c r="M843" i="2" s="1"/>
  <c r="L844" i="2"/>
  <c r="M844" i="2" s="1"/>
  <c r="L845" i="2"/>
  <c r="M845" i="2" s="1"/>
  <c r="L846" i="2"/>
  <c r="M846" i="2" s="1"/>
  <c r="L847" i="2"/>
  <c r="L848" i="2"/>
  <c r="M848" i="2" s="1"/>
  <c r="L849" i="2"/>
  <c r="M849" i="2" s="1"/>
  <c r="L850" i="2"/>
  <c r="M850" i="2" s="1"/>
  <c r="L852" i="2"/>
  <c r="M852" i="2" s="1"/>
  <c r="L855" i="2"/>
  <c r="M855" i="2" s="1"/>
  <c r="L856" i="2"/>
  <c r="M856" i="2" s="1"/>
  <c r="L857" i="2"/>
  <c r="M857" i="2" s="1"/>
  <c r="L859" i="2"/>
  <c r="S859" i="2" s="1"/>
  <c r="U859" i="2" s="1"/>
  <c r="L861" i="2"/>
  <c r="M861" i="2" s="1"/>
  <c r="L864" i="2"/>
  <c r="S864" i="2" s="1"/>
  <c r="U864" i="2" s="1"/>
  <c r="L865" i="2"/>
  <c r="M865" i="2" s="1"/>
  <c r="L866" i="2"/>
  <c r="S866" i="2" s="1"/>
  <c r="U866" i="2" s="1"/>
  <c r="L867" i="2"/>
  <c r="M867" i="2" s="1"/>
  <c r="L868" i="2"/>
  <c r="S868" i="2" s="1"/>
  <c r="U868" i="2" s="1"/>
  <c r="L869" i="2"/>
  <c r="N869" i="2" s="1"/>
  <c r="L870" i="2"/>
  <c r="M870" i="2" s="1"/>
  <c r="L871" i="2"/>
  <c r="M871" i="2" s="1"/>
  <c r="L872" i="2"/>
  <c r="S872" i="2" s="1"/>
  <c r="U872" i="2" s="1"/>
  <c r="L873" i="2"/>
  <c r="M873" i="2" s="1"/>
  <c r="L874" i="2"/>
  <c r="M874" i="2" s="1"/>
  <c r="L875" i="2"/>
  <c r="N875" i="2" s="1"/>
  <c r="L876" i="2"/>
  <c r="M876" i="2" s="1"/>
  <c r="L877" i="2"/>
  <c r="M877" i="2" s="1"/>
  <c r="L878" i="2"/>
  <c r="M878" i="2" s="1"/>
  <c r="L880" i="2"/>
  <c r="N880" i="2" s="1"/>
  <c r="L881" i="2"/>
  <c r="N881" i="2" s="1"/>
  <c r="L882" i="2"/>
  <c r="M882" i="2" s="1"/>
  <c r="L886" i="2"/>
  <c r="M886" i="2" s="1"/>
  <c r="L887" i="2"/>
  <c r="S887" i="2" s="1"/>
  <c r="U887" i="2" s="1"/>
  <c r="L896" i="2"/>
  <c r="N896" i="2" s="1"/>
  <c r="L901" i="2"/>
  <c r="M901" i="2" s="1"/>
  <c r="W850" i="2"/>
  <c r="V850" i="2"/>
  <c r="I850" i="2"/>
  <c r="D238" i="1"/>
  <c r="D265" i="1"/>
  <c r="D274" i="1"/>
  <c r="F272" i="1"/>
  <c r="F271" i="1"/>
  <c r="F270" i="1"/>
  <c r="F269" i="1"/>
  <c r="F268" i="1"/>
  <c r="W222" i="2"/>
  <c r="V222" i="2"/>
  <c r="I222" i="2"/>
  <c r="W221" i="2"/>
  <c r="V221" i="2"/>
  <c r="I221" i="2"/>
  <c r="I223" i="2"/>
  <c r="V223" i="2"/>
  <c r="W223" i="2"/>
  <c r="W216" i="2"/>
  <c r="V216" i="2"/>
  <c r="I216" i="2"/>
  <c r="W724" i="2"/>
  <c r="V724" i="2"/>
  <c r="I724" i="2"/>
  <c r="W336" i="2"/>
  <c r="V336" i="2"/>
  <c r="I336" i="2"/>
  <c r="W220" i="2"/>
  <c r="V220" i="2"/>
  <c r="I220" i="2"/>
  <c r="W219" i="2"/>
  <c r="V219" i="2"/>
  <c r="I219" i="2"/>
  <c r="W217" i="2"/>
  <c r="V217" i="2"/>
  <c r="I217" i="2"/>
  <c r="W345" i="2"/>
  <c r="V345" i="2"/>
  <c r="I345" i="2"/>
  <c r="W3" i="2"/>
  <c r="V3" i="2"/>
  <c r="I3" i="2"/>
  <c r="W215" i="2"/>
  <c r="V215" i="2"/>
  <c r="I215" i="2"/>
  <c r="P943" i="2"/>
  <c r="P898" i="2"/>
  <c r="P903" i="2"/>
  <c r="W211" i="2"/>
  <c r="V211" i="2"/>
  <c r="I211" i="2"/>
  <c r="W210" i="2"/>
  <c r="V210" i="2"/>
  <c r="I210" i="2"/>
  <c r="W63" i="2"/>
  <c r="V63" i="2"/>
  <c r="I63" i="2"/>
  <c r="W64" i="2"/>
  <c r="V64" i="2"/>
  <c r="I64" i="2"/>
  <c r="F201" i="1"/>
  <c r="W214" i="2"/>
  <c r="V214" i="2"/>
  <c r="I214" i="2"/>
  <c r="W209" i="2"/>
  <c r="V209" i="2"/>
  <c r="I209" i="2"/>
  <c r="W208" i="2"/>
  <c r="V208" i="2"/>
  <c r="I208" i="2"/>
  <c r="W787" i="2"/>
  <c r="V787" i="2"/>
  <c r="I787" i="2"/>
  <c r="W788" i="2"/>
  <c r="V788" i="2"/>
  <c r="I788" i="2"/>
  <c r="W786" i="2"/>
  <c r="V786" i="2"/>
  <c r="I786" i="2"/>
  <c r="W207" i="2"/>
  <c r="V207" i="2"/>
  <c r="I207" i="2"/>
  <c r="W704" i="2"/>
  <c r="V704" i="2"/>
  <c r="I704" i="2"/>
  <c r="W375" i="2"/>
  <c r="V375" i="2"/>
  <c r="I375" i="2"/>
  <c r="W258" i="2"/>
  <c r="V258" i="2"/>
  <c r="I258" i="2"/>
  <c r="W331" i="2"/>
  <c r="V331" i="2"/>
  <c r="I331" i="2"/>
  <c r="W205" i="2"/>
  <c r="V205" i="2"/>
  <c r="I205" i="2"/>
  <c r="W206" i="2"/>
  <c r="V206" i="2"/>
  <c r="I206" i="2"/>
  <c r="W218" i="2"/>
  <c r="V218" i="2"/>
  <c r="I218" i="2"/>
  <c r="W204" i="2"/>
  <c r="V204" i="2"/>
  <c r="I204" i="2"/>
  <c r="W590" i="2"/>
  <c r="V590" i="2"/>
  <c r="I590" i="2"/>
  <c r="W203" i="2"/>
  <c r="V203" i="2"/>
  <c r="I203" i="2"/>
  <c r="W202" i="2"/>
  <c r="V202" i="2"/>
  <c r="I202" i="2"/>
  <c r="W201" i="2"/>
  <c r="V201" i="2"/>
  <c r="I201" i="2"/>
  <c r="W200" i="2"/>
  <c r="V200" i="2"/>
  <c r="I200" i="2"/>
  <c r="W199" i="2"/>
  <c r="V199" i="2"/>
  <c r="W539" i="2"/>
  <c r="V539" i="2"/>
  <c r="I539" i="2"/>
  <c r="K898" i="2"/>
  <c r="J898" i="2"/>
  <c r="W588" i="2"/>
  <c r="V588" i="2"/>
  <c r="I588" i="2"/>
  <c r="W335" i="2"/>
  <c r="V335" i="2"/>
  <c r="I335" i="2"/>
  <c r="W198" i="2"/>
  <c r="V198" i="2"/>
  <c r="I198" i="2"/>
  <c r="W197" i="2"/>
  <c r="V197" i="2"/>
  <c r="I197" i="2"/>
  <c r="W196" i="2"/>
  <c r="V196" i="2"/>
  <c r="I196" i="2"/>
  <c r="W195" i="2"/>
  <c r="V195" i="2"/>
  <c r="S195" i="2"/>
  <c r="I195" i="2"/>
  <c r="W334" i="2"/>
  <c r="V334" i="2"/>
  <c r="I334" i="2"/>
  <c r="W383" i="2"/>
  <c r="V383" i="2"/>
  <c r="I383" i="2"/>
  <c r="F74" i="1"/>
  <c r="W189" i="2"/>
  <c r="V189" i="2"/>
  <c r="I189" i="2"/>
  <c r="W194" i="2"/>
  <c r="V194" i="2"/>
  <c r="I194" i="2"/>
  <c r="W193" i="2"/>
  <c r="V193" i="2"/>
  <c r="I193" i="2"/>
  <c r="W192" i="2"/>
  <c r="V192" i="2"/>
  <c r="I192" i="2"/>
  <c r="W857" i="2"/>
  <c r="V857" i="2"/>
  <c r="I857" i="2"/>
  <c r="W191" i="2"/>
  <c r="V191" i="2"/>
  <c r="I191" i="2"/>
  <c r="W190" i="2"/>
  <c r="V190" i="2"/>
  <c r="I190" i="2"/>
  <c r="W887" i="2"/>
  <c r="V887" i="2"/>
  <c r="I887" i="2"/>
  <c r="W886" i="2"/>
  <c r="V886" i="2"/>
  <c r="I886" i="2"/>
  <c r="W868" i="2"/>
  <c r="V868" i="2"/>
  <c r="I868" i="2"/>
  <c r="W867" i="2"/>
  <c r="V867" i="2"/>
  <c r="I867" i="2"/>
  <c r="W866" i="2"/>
  <c r="V866" i="2"/>
  <c r="I866" i="2"/>
  <c r="W865" i="2"/>
  <c r="V865" i="2"/>
  <c r="I865" i="2"/>
  <c r="W864" i="2"/>
  <c r="V864" i="2"/>
  <c r="I864" i="2"/>
  <c r="W861" i="2"/>
  <c r="V861" i="2"/>
  <c r="I861" i="2"/>
  <c r="W859" i="2"/>
  <c r="V859" i="2"/>
  <c r="I859" i="2"/>
  <c r="W872" i="2"/>
  <c r="V872" i="2"/>
  <c r="I872" i="2"/>
  <c r="W832" i="2"/>
  <c r="V832" i="2"/>
  <c r="I832" i="2"/>
  <c r="W831" i="2"/>
  <c r="V831" i="2"/>
  <c r="I831" i="2"/>
  <c r="W841" i="2"/>
  <c r="V841" i="2"/>
  <c r="I841" i="2"/>
  <c r="W673" i="2"/>
  <c r="V673" i="2"/>
  <c r="I673" i="2"/>
  <c r="W674" i="2"/>
  <c r="V674" i="2"/>
  <c r="I674" i="2"/>
  <c r="W646" i="2"/>
  <c r="V646" i="2"/>
  <c r="I646" i="2"/>
  <c r="W645" i="2"/>
  <c r="V645" i="2"/>
  <c r="I645" i="2"/>
  <c r="W644" i="2"/>
  <c r="V644" i="2"/>
  <c r="I644" i="2"/>
  <c r="W642" i="2"/>
  <c r="V642" i="2"/>
  <c r="I642" i="2"/>
  <c r="W117" i="2"/>
  <c r="V117" i="2"/>
  <c r="I117" i="2"/>
  <c r="W78" i="2"/>
  <c r="V78" i="2"/>
  <c r="I78" i="2"/>
  <c r="W310" i="2"/>
  <c r="V310" i="2"/>
  <c r="I310" i="2"/>
  <c r="W71" i="2"/>
  <c r="V71" i="2"/>
  <c r="I71" i="2"/>
  <c r="W6" i="2"/>
  <c r="V6" i="2"/>
  <c r="I6" i="2"/>
  <c r="W4" i="2"/>
  <c r="V4" i="2"/>
  <c r="I4" i="2"/>
  <c r="W185" i="2"/>
  <c r="V185" i="2"/>
  <c r="I185" i="2"/>
  <c r="W188" i="2"/>
  <c r="V188" i="2"/>
  <c r="I188" i="2"/>
  <c r="W520" i="2"/>
  <c r="V520" i="2"/>
  <c r="I520" i="2"/>
  <c r="W793" i="2"/>
  <c r="V793" i="2"/>
  <c r="I793" i="2"/>
  <c r="W901" i="2"/>
  <c r="V901" i="2"/>
  <c r="O901" i="2"/>
  <c r="I901" i="2"/>
  <c r="W723" i="2"/>
  <c r="W187" i="2"/>
  <c r="V187" i="2"/>
  <c r="I187" i="2"/>
  <c r="W184" i="2"/>
  <c r="V184" i="2"/>
  <c r="I184" i="2"/>
  <c r="W626" i="2"/>
  <c r="V626" i="2"/>
  <c r="I626" i="2"/>
  <c r="W940" i="2"/>
  <c r="S940" i="2"/>
  <c r="U940" i="2" s="1"/>
  <c r="O940" i="2"/>
  <c r="N940" i="2"/>
  <c r="W941" i="2"/>
  <c r="O941" i="2"/>
  <c r="N941" i="2"/>
  <c r="W89" i="2"/>
  <c r="V89" i="2"/>
  <c r="I89" i="2"/>
  <c r="F188" i="1"/>
  <c r="F108" i="1"/>
  <c r="F105" i="1"/>
  <c r="F219" i="1"/>
  <c r="F185" i="1"/>
  <c r="F175" i="1"/>
  <c r="W351" i="2"/>
  <c r="V351" i="2"/>
  <c r="I351" i="2"/>
  <c r="F2" i="1"/>
  <c r="F3" i="1"/>
  <c r="F5" i="1"/>
  <c r="F6" i="1"/>
  <c r="F7" i="1"/>
  <c r="F8" i="1"/>
  <c r="F9" i="1"/>
  <c r="F12" i="1"/>
  <c r="F15" i="1"/>
  <c r="F19" i="1"/>
  <c r="F20" i="1"/>
  <c r="F21" i="1"/>
  <c r="F22" i="1"/>
  <c r="F23" i="1"/>
  <c r="F24" i="1"/>
  <c r="F25" i="1"/>
  <c r="F36" i="1"/>
  <c r="F109" i="1"/>
  <c r="F96" i="1"/>
  <c r="F101" i="1"/>
  <c r="F220" i="1"/>
  <c r="F102" i="1"/>
  <c r="F110" i="1"/>
  <c r="F244" i="1"/>
  <c r="F221" i="1"/>
  <c r="F104" i="1"/>
  <c r="F144" i="1"/>
  <c r="F147" i="1"/>
  <c r="F38" i="1"/>
  <c r="F240" i="1"/>
  <c r="F241" i="1"/>
  <c r="F222" i="1"/>
  <c r="F39" i="1"/>
  <c r="F41" i="1"/>
  <c r="F43" i="1"/>
  <c r="F158" i="1"/>
  <c r="F51" i="1"/>
  <c r="F58" i="1"/>
  <c r="F59" i="1"/>
  <c r="F60" i="1"/>
  <c r="F63" i="1"/>
  <c r="F66" i="1"/>
  <c r="F67" i="1"/>
  <c r="F70" i="1"/>
  <c r="F75" i="1"/>
  <c r="F76" i="1"/>
  <c r="F80" i="1"/>
  <c r="F160" i="1"/>
  <c r="F81" i="1"/>
  <c r="F82" i="1"/>
  <c r="F86" i="1"/>
  <c r="F88" i="1"/>
  <c r="F89" i="1"/>
  <c r="F91" i="1"/>
  <c r="F186" i="1"/>
  <c r="F215" i="1"/>
  <c r="F164" i="1"/>
  <c r="F106" i="1"/>
  <c r="F107" i="1"/>
  <c r="F262" i="1"/>
  <c r="F217" i="1"/>
  <c r="F92" i="1"/>
  <c r="F93" i="1"/>
  <c r="F218" i="1"/>
  <c r="F94" i="1"/>
  <c r="F95" i="1"/>
  <c r="F174" i="1"/>
  <c r="F223" i="1"/>
  <c r="F233" i="1"/>
  <c r="M238" i="1"/>
  <c r="N267" i="1"/>
  <c r="I2" i="2"/>
  <c r="V2" i="2"/>
  <c r="W2" i="2"/>
  <c r="I5" i="2"/>
  <c r="V5" i="2"/>
  <c r="W5" i="2"/>
  <c r="I7" i="2"/>
  <c r="V7" i="2"/>
  <c r="W7" i="2"/>
  <c r="I9" i="2"/>
  <c r="V9" i="2"/>
  <c r="W9" i="2"/>
  <c r="I8" i="2"/>
  <c r="V8" i="2"/>
  <c r="W8" i="2"/>
  <c r="I10" i="2"/>
  <c r="V10" i="2"/>
  <c r="W10" i="2"/>
  <c r="I11" i="2"/>
  <c r="V11" i="2"/>
  <c r="W11" i="2"/>
  <c r="I12" i="2"/>
  <c r="V12" i="2"/>
  <c r="W12" i="2"/>
  <c r="I13" i="2"/>
  <c r="V13" i="2"/>
  <c r="W13" i="2"/>
  <c r="I14" i="2"/>
  <c r="V14" i="2"/>
  <c r="W14" i="2"/>
  <c r="I15" i="2"/>
  <c r="V15" i="2"/>
  <c r="W15" i="2"/>
  <c r="I19" i="2"/>
  <c r="V19" i="2"/>
  <c r="W19" i="2"/>
  <c r="I28" i="2"/>
  <c r="V28" i="2"/>
  <c r="W28" i="2"/>
  <c r="I31" i="2"/>
  <c r="V31" i="2"/>
  <c r="W31" i="2"/>
  <c r="I32" i="2"/>
  <c r="V32" i="2"/>
  <c r="W32" i="2"/>
  <c r="I33" i="2"/>
  <c r="V33" i="2"/>
  <c r="W33" i="2"/>
  <c r="I35" i="2"/>
  <c r="V35" i="2"/>
  <c r="W35" i="2"/>
  <c r="I36" i="2"/>
  <c r="V36" i="2"/>
  <c r="W36" i="2"/>
  <c r="I37" i="2"/>
  <c r="V37" i="2"/>
  <c r="W37" i="2"/>
  <c r="I38" i="2"/>
  <c r="V38" i="2"/>
  <c r="W38" i="2"/>
  <c r="I39" i="2"/>
  <c r="V39" i="2"/>
  <c r="W39" i="2"/>
  <c r="I40" i="2"/>
  <c r="V40" i="2"/>
  <c r="W40" i="2"/>
  <c r="I41" i="2"/>
  <c r="V41" i="2"/>
  <c r="W41" i="2"/>
  <c r="I42" i="2"/>
  <c r="V42" i="2"/>
  <c r="W42" i="2"/>
  <c r="I43" i="2"/>
  <c r="V43" i="2"/>
  <c r="W43" i="2"/>
  <c r="I44" i="2"/>
  <c r="V44" i="2"/>
  <c r="W44" i="2"/>
  <c r="I45" i="2"/>
  <c r="V45" i="2"/>
  <c r="W45" i="2"/>
  <c r="I46" i="2"/>
  <c r="V46" i="2"/>
  <c r="W46" i="2"/>
  <c r="I47" i="2"/>
  <c r="V47" i="2"/>
  <c r="W47" i="2"/>
  <c r="I48" i="2"/>
  <c r="V48" i="2"/>
  <c r="W48" i="2"/>
  <c r="I49" i="2"/>
  <c r="V49" i="2"/>
  <c r="W49" i="2"/>
  <c r="I50" i="2"/>
  <c r="V50" i="2"/>
  <c r="W50" i="2"/>
  <c r="I51" i="2"/>
  <c r="V51" i="2"/>
  <c r="W51" i="2"/>
  <c r="I52" i="2"/>
  <c r="V52" i="2"/>
  <c r="W52" i="2"/>
  <c r="I53" i="2"/>
  <c r="V53" i="2"/>
  <c r="W53" i="2"/>
  <c r="I54" i="2"/>
  <c r="V54" i="2"/>
  <c r="W54" i="2"/>
  <c r="I55" i="2"/>
  <c r="V55" i="2"/>
  <c r="W55" i="2"/>
  <c r="I56" i="2"/>
  <c r="V56" i="2"/>
  <c r="W56" i="2"/>
  <c r="I57" i="2"/>
  <c r="V57" i="2"/>
  <c r="W57" i="2"/>
  <c r="I60" i="2"/>
  <c r="V60" i="2"/>
  <c r="W60" i="2"/>
  <c r="I61" i="2"/>
  <c r="V61" i="2"/>
  <c r="W61" i="2"/>
  <c r="I62" i="2"/>
  <c r="V62" i="2"/>
  <c r="W62" i="2"/>
  <c r="I65" i="2"/>
  <c r="V65" i="2"/>
  <c r="W65" i="2"/>
  <c r="I66" i="2"/>
  <c r="V66" i="2"/>
  <c r="W66" i="2"/>
  <c r="I67" i="2"/>
  <c r="V67" i="2"/>
  <c r="W67" i="2"/>
  <c r="I68" i="2"/>
  <c r="V68" i="2"/>
  <c r="W68" i="2"/>
  <c r="I69" i="2"/>
  <c r="V69" i="2"/>
  <c r="W69" i="2"/>
  <c r="V70" i="2"/>
  <c r="W70" i="2"/>
  <c r="I72" i="2"/>
  <c r="V72" i="2"/>
  <c r="W72" i="2"/>
  <c r="I73" i="2"/>
  <c r="V73" i="2"/>
  <c r="W73" i="2"/>
  <c r="I74" i="2"/>
  <c r="V74" i="2"/>
  <c r="W74" i="2"/>
  <c r="I75" i="2"/>
  <c r="V75" i="2"/>
  <c r="W75" i="2"/>
  <c r="I76" i="2"/>
  <c r="V76" i="2"/>
  <c r="W76" i="2"/>
  <c r="I77" i="2"/>
  <c r="V77" i="2"/>
  <c r="W77" i="2"/>
  <c r="I79" i="2"/>
  <c r="V79" i="2"/>
  <c r="W79" i="2"/>
  <c r="I80" i="2"/>
  <c r="V80" i="2"/>
  <c r="W80" i="2"/>
  <c r="I83" i="2"/>
  <c r="V83" i="2"/>
  <c r="W83" i="2"/>
  <c r="I84" i="2"/>
  <c r="V84" i="2"/>
  <c r="W84" i="2"/>
  <c r="I86" i="2"/>
  <c r="V86" i="2"/>
  <c r="W86" i="2"/>
  <c r="I87" i="2"/>
  <c r="V87" i="2"/>
  <c r="W87" i="2"/>
  <c r="I90" i="2"/>
  <c r="V90" i="2"/>
  <c r="W90" i="2"/>
  <c r="I91" i="2"/>
  <c r="V91" i="2"/>
  <c r="W91" i="2"/>
  <c r="I92" i="2"/>
  <c r="V92" i="2"/>
  <c r="W92" i="2"/>
  <c r="I93" i="2"/>
  <c r="V93" i="2"/>
  <c r="W93" i="2"/>
  <c r="I94" i="2"/>
  <c r="V94" i="2"/>
  <c r="W94" i="2"/>
  <c r="I95" i="2"/>
  <c r="V95" i="2"/>
  <c r="W95" i="2"/>
  <c r="I96" i="2"/>
  <c r="V96" i="2"/>
  <c r="W96" i="2"/>
  <c r="I97" i="2"/>
  <c r="V97" i="2"/>
  <c r="W97" i="2"/>
  <c r="I98" i="2"/>
  <c r="V98" i="2"/>
  <c r="W98" i="2"/>
  <c r="I99" i="2"/>
  <c r="V99" i="2"/>
  <c r="W99" i="2"/>
  <c r="I100" i="2"/>
  <c r="V100" i="2"/>
  <c r="W100" i="2"/>
  <c r="I102" i="2"/>
  <c r="V102" i="2"/>
  <c r="W102" i="2"/>
  <c r="I103" i="2"/>
  <c r="V103" i="2"/>
  <c r="W103" i="2"/>
  <c r="I104" i="2"/>
  <c r="V104" i="2"/>
  <c r="W104" i="2"/>
  <c r="I105" i="2"/>
  <c r="V105" i="2"/>
  <c r="W105" i="2"/>
  <c r="I106" i="2"/>
  <c r="V106" i="2"/>
  <c r="W106" i="2"/>
  <c r="I107" i="2"/>
  <c r="V107" i="2"/>
  <c r="W107" i="2"/>
  <c r="I108" i="2"/>
  <c r="V108" i="2"/>
  <c r="W108" i="2"/>
  <c r="I109" i="2"/>
  <c r="V109" i="2"/>
  <c r="W109" i="2"/>
  <c r="I110" i="2"/>
  <c r="V110" i="2"/>
  <c r="W110" i="2"/>
  <c r="I111" i="2"/>
  <c r="V111" i="2"/>
  <c r="I112" i="2"/>
  <c r="V112" i="2"/>
  <c r="I113" i="2"/>
  <c r="V113" i="2"/>
  <c r="W113" i="2"/>
  <c r="I114" i="2"/>
  <c r="V114" i="2"/>
  <c r="W114" i="2"/>
  <c r="I115" i="2"/>
  <c r="V115" i="2"/>
  <c r="W115" i="2"/>
  <c r="I116" i="2"/>
  <c r="V116" i="2"/>
  <c r="W116" i="2"/>
  <c r="I118" i="2"/>
  <c r="V118" i="2"/>
  <c r="W118" i="2"/>
  <c r="I119" i="2"/>
  <c r="V119" i="2"/>
  <c r="W119" i="2"/>
  <c r="I120" i="2"/>
  <c r="V120" i="2"/>
  <c r="W120" i="2"/>
  <c r="I121" i="2"/>
  <c r="V121" i="2"/>
  <c r="W121" i="2"/>
  <c r="I122" i="2"/>
  <c r="V122" i="2"/>
  <c r="W122" i="2"/>
  <c r="I123" i="2"/>
  <c r="V123" i="2"/>
  <c r="W123" i="2"/>
  <c r="I124" i="2"/>
  <c r="V124" i="2"/>
  <c r="W124" i="2"/>
  <c r="I125" i="2"/>
  <c r="V125" i="2"/>
  <c r="W125" i="2"/>
  <c r="I126" i="2"/>
  <c r="V126" i="2"/>
  <c r="W126" i="2"/>
  <c r="I127" i="2"/>
  <c r="V127" i="2"/>
  <c r="W127" i="2"/>
  <c r="I128" i="2"/>
  <c r="V128" i="2"/>
  <c r="W128" i="2"/>
  <c r="I129" i="2"/>
  <c r="V129" i="2"/>
  <c r="W129" i="2"/>
  <c r="I130" i="2"/>
  <c r="V130" i="2"/>
  <c r="W130" i="2"/>
  <c r="I186" i="2"/>
  <c r="V186" i="2"/>
  <c r="W186" i="2"/>
  <c r="I224" i="2"/>
  <c r="V224" i="2"/>
  <c r="W224" i="2"/>
  <c r="I225" i="2"/>
  <c r="V225" i="2"/>
  <c r="W225" i="2"/>
  <c r="I226" i="2"/>
  <c r="V226" i="2"/>
  <c r="W226" i="2"/>
  <c r="I227" i="2"/>
  <c r="V227" i="2"/>
  <c r="W227" i="2"/>
  <c r="I228" i="2"/>
  <c r="V228" i="2"/>
  <c r="W228" i="2"/>
  <c r="I229" i="2"/>
  <c r="V229" i="2"/>
  <c r="W229" i="2"/>
  <c r="I230" i="2"/>
  <c r="V230" i="2"/>
  <c r="W230" i="2"/>
  <c r="I231" i="2"/>
  <c r="V231" i="2"/>
  <c r="W231" i="2"/>
  <c r="I232" i="2"/>
  <c r="V232" i="2"/>
  <c r="W232" i="2"/>
  <c r="I233" i="2"/>
  <c r="V233" i="2"/>
  <c r="W233" i="2"/>
  <c r="I234" i="2"/>
  <c r="V234" i="2"/>
  <c r="W234" i="2"/>
  <c r="I235" i="2"/>
  <c r="V235" i="2"/>
  <c r="W235" i="2"/>
  <c r="I236" i="2"/>
  <c r="V236" i="2"/>
  <c r="W236" i="2"/>
  <c r="I238" i="2"/>
  <c r="V238" i="2"/>
  <c r="W238" i="2"/>
  <c r="I240" i="2"/>
  <c r="V240" i="2"/>
  <c r="W240" i="2"/>
  <c r="I242" i="2"/>
  <c r="V242" i="2"/>
  <c r="W242" i="2"/>
  <c r="I243" i="2"/>
  <c r="V243" i="2"/>
  <c r="W243" i="2"/>
  <c r="I244" i="2"/>
  <c r="V244" i="2"/>
  <c r="W244" i="2"/>
  <c r="I245" i="2"/>
  <c r="V245" i="2"/>
  <c r="W245" i="2"/>
  <c r="I246" i="2"/>
  <c r="V246" i="2"/>
  <c r="W246" i="2"/>
  <c r="I247" i="2"/>
  <c r="V247" i="2"/>
  <c r="W247" i="2"/>
  <c r="I248" i="2"/>
  <c r="V248" i="2"/>
  <c r="W248" i="2"/>
  <c r="I249" i="2"/>
  <c r="V249" i="2"/>
  <c r="W249" i="2"/>
  <c r="I253" i="2"/>
  <c r="V253" i="2"/>
  <c r="W253" i="2"/>
  <c r="I257" i="2"/>
  <c r="V257" i="2"/>
  <c r="W257" i="2"/>
  <c r="I260" i="2"/>
  <c r="V260" i="2"/>
  <c r="W260" i="2"/>
  <c r="I271" i="2"/>
  <c r="V271" i="2"/>
  <c r="W271" i="2"/>
  <c r="I273" i="2"/>
  <c r="V273" i="2"/>
  <c r="W273" i="2"/>
  <c r="I274" i="2"/>
  <c r="V274" i="2"/>
  <c r="W274" i="2"/>
  <c r="I275" i="2"/>
  <c r="V275" i="2"/>
  <c r="W275" i="2"/>
  <c r="I276" i="2"/>
  <c r="V276" i="2"/>
  <c r="W276" i="2"/>
  <c r="I277" i="2"/>
  <c r="V277" i="2"/>
  <c r="W277" i="2"/>
  <c r="I281" i="2"/>
  <c r="V281" i="2"/>
  <c r="W281" i="2"/>
  <c r="I288" i="2"/>
  <c r="V288" i="2"/>
  <c r="W288" i="2"/>
  <c r="I292" i="2"/>
  <c r="V292" i="2"/>
  <c r="W292" i="2"/>
  <c r="I293" i="2"/>
  <c r="V293" i="2"/>
  <c r="W293" i="2"/>
  <c r="I295" i="2"/>
  <c r="V295" i="2"/>
  <c r="W295" i="2"/>
  <c r="I296" i="2"/>
  <c r="V296" i="2"/>
  <c r="W296" i="2"/>
  <c r="I298" i="2"/>
  <c r="V298" i="2"/>
  <c r="W298" i="2"/>
  <c r="I299" i="2"/>
  <c r="V299" i="2"/>
  <c r="W299" i="2"/>
  <c r="I300" i="2"/>
  <c r="V300" i="2"/>
  <c r="W300" i="2"/>
  <c r="I302" i="2"/>
  <c r="V302" i="2"/>
  <c r="W302" i="2"/>
  <c r="I304" i="2"/>
  <c r="V304" i="2"/>
  <c r="W304" i="2"/>
  <c r="I305" i="2"/>
  <c r="V305" i="2"/>
  <c r="W305" i="2"/>
  <c r="I306" i="2"/>
  <c r="V306" i="2"/>
  <c r="W306" i="2"/>
  <c r="I307" i="2"/>
  <c r="V307" i="2"/>
  <c r="W307" i="2"/>
  <c r="I308" i="2"/>
  <c r="V308" i="2"/>
  <c r="W308" i="2"/>
  <c r="I313" i="2"/>
  <c r="V313" i="2"/>
  <c r="W313" i="2"/>
  <c r="I317" i="2"/>
  <c r="V317" i="2"/>
  <c r="W317" i="2"/>
  <c r="I318" i="2"/>
  <c r="V318" i="2"/>
  <c r="W318" i="2"/>
  <c r="I322" i="2"/>
  <c r="V322" i="2"/>
  <c r="W322" i="2"/>
  <c r="I323" i="2"/>
  <c r="V323" i="2"/>
  <c r="W323" i="2"/>
  <c r="I324" i="2"/>
  <c r="V324" i="2"/>
  <c r="W324" i="2"/>
  <c r="I325" i="2"/>
  <c r="V325" i="2"/>
  <c r="W325" i="2"/>
  <c r="I326" i="2"/>
  <c r="V326" i="2"/>
  <c r="W326" i="2"/>
  <c r="I327" i="2"/>
  <c r="V327" i="2"/>
  <c r="W327" i="2"/>
  <c r="I328" i="2"/>
  <c r="V328" i="2"/>
  <c r="W328" i="2"/>
  <c r="I329" i="2"/>
  <c r="V329" i="2"/>
  <c r="W329" i="2"/>
  <c r="I332" i="2"/>
  <c r="V332" i="2"/>
  <c r="W332" i="2"/>
  <c r="I339" i="2"/>
  <c r="V339" i="2"/>
  <c r="W339" i="2"/>
  <c r="I333" i="2"/>
  <c r="V333" i="2"/>
  <c r="W333" i="2"/>
  <c r="I342" i="2"/>
  <c r="V342" i="2"/>
  <c r="W342" i="2"/>
  <c r="I340" i="2"/>
  <c r="V340" i="2"/>
  <c r="W340" i="2"/>
  <c r="I341" i="2"/>
  <c r="V341" i="2"/>
  <c r="W341" i="2"/>
  <c r="I344" i="2"/>
  <c r="V344" i="2"/>
  <c r="W344" i="2"/>
  <c r="I348" i="2"/>
  <c r="V348" i="2"/>
  <c r="W348" i="2"/>
  <c r="I349" i="2"/>
  <c r="V349" i="2"/>
  <c r="W349" i="2"/>
  <c r="I350" i="2"/>
  <c r="V350" i="2"/>
  <c r="W350" i="2"/>
  <c r="I330" i="2"/>
  <c r="V330" i="2"/>
  <c r="W330" i="2"/>
  <c r="I355" i="2"/>
  <c r="V355" i="2"/>
  <c r="W355" i="2"/>
  <c r="I356" i="2"/>
  <c r="V356" i="2"/>
  <c r="W356" i="2"/>
  <c r="I358" i="2"/>
  <c r="V358" i="2"/>
  <c r="W358" i="2"/>
  <c r="I362" i="2"/>
  <c r="V362" i="2"/>
  <c r="W362" i="2"/>
  <c r="I364" i="2"/>
  <c r="V364" i="2"/>
  <c r="W364" i="2"/>
  <c r="I366" i="2"/>
  <c r="V366" i="2"/>
  <c r="W366" i="2"/>
  <c r="I367" i="2"/>
  <c r="V367" i="2"/>
  <c r="W367" i="2"/>
  <c r="I369" i="2"/>
  <c r="V369" i="2"/>
  <c r="W369" i="2"/>
  <c r="I370" i="2"/>
  <c r="V370" i="2"/>
  <c r="W370" i="2"/>
  <c r="I371" i="2"/>
  <c r="V371" i="2"/>
  <c r="W371" i="2"/>
  <c r="I372" i="2"/>
  <c r="V372" i="2"/>
  <c r="W372" i="2"/>
  <c r="I373" i="2"/>
  <c r="V373" i="2"/>
  <c r="W373" i="2"/>
  <c r="I374" i="2"/>
  <c r="V374" i="2"/>
  <c r="W374" i="2"/>
  <c r="I376" i="2"/>
  <c r="V376" i="2"/>
  <c r="W376" i="2"/>
  <c r="I377" i="2"/>
  <c r="V377" i="2"/>
  <c r="W377" i="2"/>
  <c r="I378" i="2"/>
  <c r="V378" i="2"/>
  <c r="W378" i="2"/>
  <c r="I379" i="2"/>
  <c r="V379" i="2"/>
  <c r="W379" i="2"/>
  <c r="I380" i="2"/>
  <c r="V380" i="2"/>
  <c r="W380" i="2"/>
  <c r="I381" i="2"/>
  <c r="M381" i="2"/>
  <c r="S381" i="2"/>
  <c r="T381" i="2" s="1"/>
  <c r="V381" i="2"/>
  <c r="W381" i="2"/>
  <c r="I382" i="2"/>
  <c r="V382" i="2"/>
  <c r="W382" i="2"/>
  <c r="I384" i="2"/>
  <c r="V384" i="2"/>
  <c r="I385" i="2"/>
  <c r="V385" i="2"/>
  <c r="I386" i="2"/>
  <c r="V386" i="2"/>
  <c r="I391" i="2"/>
  <c r="V391" i="2"/>
  <c r="I392" i="2"/>
  <c r="V392" i="2"/>
  <c r="I393" i="2"/>
  <c r="V393" i="2"/>
  <c r="W393" i="2"/>
  <c r="I394" i="2"/>
  <c r="V394" i="2"/>
  <c r="W394" i="2"/>
  <c r="I395" i="2"/>
  <c r="V395" i="2"/>
  <c r="W395" i="2"/>
  <c r="I396" i="2"/>
  <c r="V396" i="2"/>
  <c r="W396" i="2"/>
  <c r="I397" i="2"/>
  <c r="V397" i="2"/>
  <c r="W397" i="2"/>
  <c r="I398" i="2"/>
  <c r="V398" i="2"/>
  <c r="W398" i="2"/>
  <c r="I399" i="2"/>
  <c r="V399" i="2"/>
  <c r="W399" i="2"/>
  <c r="I401" i="2"/>
  <c r="V401" i="2"/>
  <c r="W401" i="2"/>
  <c r="I402" i="2"/>
  <c r="V402" i="2"/>
  <c r="W402" i="2"/>
  <c r="I403" i="2"/>
  <c r="V403" i="2"/>
  <c r="W403" i="2"/>
  <c r="I404" i="2"/>
  <c r="V404" i="2"/>
  <c r="W404" i="2"/>
  <c r="I405" i="2"/>
  <c r="V405" i="2"/>
  <c r="W405" i="2"/>
  <c r="I406" i="2"/>
  <c r="V406" i="2"/>
  <c r="W406" i="2"/>
  <c r="I407" i="2"/>
  <c r="V407" i="2"/>
  <c r="W407" i="2"/>
  <c r="I408" i="2"/>
  <c r="V408" i="2"/>
  <c r="W408" i="2"/>
  <c r="I409" i="2"/>
  <c r="V409" i="2"/>
  <c r="W409" i="2"/>
  <c r="I411" i="2"/>
  <c r="I3" i="31" s="1"/>
  <c r="V411" i="2"/>
  <c r="W411" i="2"/>
  <c r="I427" i="2"/>
  <c r="V427" i="2"/>
  <c r="W427" i="2"/>
  <c r="I416" i="2"/>
  <c r="I8" i="31" s="1"/>
  <c r="V416" i="2"/>
  <c r="W416" i="2"/>
  <c r="I417" i="2"/>
  <c r="I9" i="31" s="1"/>
  <c r="V417" i="2"/>
  <c r="W417" i="2"/>
  <c r="I422" i="2"/>
  <c r="I14" i="31" s="1"/>
  <c r="V422" i="2"/>
  <c r="W422" i="2"/>
  <c r="I424" i="2"/>
  <c r="M424" i="2"/>
  <c r="N424" i="2"/>
  <c r="S424" i="2"/>
  <c r="T424" i="2" s="1"/>
  <c r="V424" i="2"/>
  <c r="W424" i="2"/>
  <c r="I426" i="2"/>
  <c r="V426" i="2"/>
  <c r="W426" i="2"/>
  <c r="I428" i="2"/>
  <c r="V428" i="2"/>
  <c r="W428" i="2"/>
  <c r="I429" i="2"/>
  <c r="V429" i="2"/>
  <c r="W429" i="2"/>
  <c r="I432" i="2"/>
  <c r="V432" i="2"/>
  <c r="W432" i="2"/>
  <c r="I433" i="2"/>
  <c r="V433" i="2"/>
  <c r="W433" i="2"/>
  <c r="I434" i="2"/>
  <c r="V434" i="2"/>
  <c r="W434" i="2"/>
  <c r="I435" i="2"/>
  <c r="V435" i="2"/>
  <c r="W435" i="2"/>
  <c r="I436" i="2"/>
  <c r="V436" i="2"/>
  <c r="W436" i="2"/>
  <c r="I437" i="2"/>
  <c r="V437" i="2"/>
  <c r="W437" i="2"/>
  <c r="I438" i="2"/>
  <c r="V438" i="2"/>
  <c r="W438" i="2"/>
  <c r="I439" i="2"/>
  <c r="V439" i="2"/>
  <c r="W439" i="2"/>
  <c r="I440" i="2"/>
  <c r="V440" i="2"/>
  <c r="W440" i="2"/>
  <c r="I441" i="2"/>
  <c r="V441" i="2"/>
  <c r="W441" i="2"/>
  <c r="I442" i="2"/>
  <c r="V442" i="2"/>
  <c r="W442" i="2"/>
  <c r="I443" i="2"/>
  <c r="V443" i="2"/>
  <c r="W443" i="2"/>
  <c r="I444" i="2"/>
  <c r="V444" i="2"/>
  <c r="W444" i="2"/>
  <c r="I445" i="2"/>
  <c r="V445" i="2"/>
  <c r="W445" i="2"/>
  <c r="I447" i="2"/>
  <c r="V447" i="2"/>
  <c r="W447" i="2"/>
  <c r="I448" i="2"/>
  <c r="V448" i="2"/>
  <c r="W448" i="2"/>
  <c r="I449" i="2"/>
  <c r="V449" i="2"/>
  <c r="W449" i="2"/>
  <c r="I450" i="2"/>
  <c r="V450" i="2"/>
  <c r="W450" i="2"/>
  <c r="I451" i="2"/>
  <c r="V451" i="2"/>
  <c r="W451" i="2"/>
  <c r="I452" i="2"/>
  <c r="V452" i="2"/>
  <c r="W452" i="2"/>
  <c r="I453" i="2"/>
  <c r="V453" i="2"/>
  <c r="W453" i="2"/>
  <c r="I454" i="2"/>
  <c r="V454" i="2"/>
  <c r="W454" i="2"/>
  <c r="I455" i="2"/>
  <c r="V455" i="2"/>
  <c r="W455" i="2"/>
  <c r="I456" i="2"/>
  <c r="V456" i="2"/>
  <c r="W456" i="2"/>
  <c r="I457" i="2"/>
  <c r="V457" i="2"/>
  <c r="W457" i="2"/>
  <c r="I458" i="2"/>
  <c r="V458" i="2"/>
  <c r="W458" i="2"/>
  <c r="I459" i="2"/>
  <c r="V459" i="2"/>
  <c r="W459" i="2"/>
  <c r="I460" i="2"/>
  <c r="V460" i="2"/>
  <c r="W460" i="2"/>
  <c r="I461" i="2"/>
  <c r="V461" i="2"/>
  <c r="W461" i="2"/>
  <c r="I462" i="2"/>
  <c r="V462" i="2"/>
  <c r="W462" i="2"/>
  <c r="I464" i="2"/>
  <c r="V464" i="2"/>
  <c r="W464" i="2"/>
  <c r="I465" i="2"/>
  <c r="V465" i="2"/>
  <c r="W465" i="2"/>
  <c r="I466" i="2"/>
  <c r="V466" i="2"/>
  <c r="W466" i="2"/>
  <c r="I467" i="2"/>
  <c r="V467" i="2"/>
  <c r="W467" i="2"/>
  <c r="I468" i="2"/>
  <c r="V468" i="2"/>
  <c r="W468" i="2"/>
  <c r="I469" i="2"/>
  <c r="V469" i="2"/>
  <c r="W469" i="2"/>
  <c r="I470" i="2"/>
  <c r="V470" i="2"/>
  <c r="W470" i="2"/>
  <c r="I471" i="2"/>
  <c r="V471" i="2"/>
  <c r="W471" i="2"/>
  <c r="I472" i="2"/>
  <c r="V472" i="2"/>
  <c r="W472" i="2"/>
  <c r="I473" i="2"/>
  <c r="V473" i="2"/>
  <c r="W473" i="2"/>
  <c r="I474" i="2"/>
  <c r="V474" i="2"/>
  <c r="W474" i="2"/>
  <c r="I475" i="2"/>
  <c r="V475" i="2"/>
  <c r="W475" i="2"/>
  <c r="I476" i="2"/>
  <c r="V476" i="2"/>
  <c r="W476" i="2"/>
  <c r="I477" i="2"/>
  <c r="V477" i="2"/>
  <c r="W477" i="2"/>
  <c r="I478" i="2"/>
  <c r="V478" i="2"/>
  <c r="W478" i="2"/>
  <c r="I479" i="2"/>
  <c r="V479" i="2"/>
  <c r="W479" i="2"/>
  <c r="I480" i="2"/>
  <c r="V480" i="2"/>
  <c r="W480" i="2"/>
  <c r="I481" i="2"/>
  <c r="V481" i="2"/>
  <c r="W481" i="2"/>
  <c r="I482" i="2"/>
  <c r="V482" i="2"/>
  <c r="W482" i="2"/>
  <c r="I483" i="2"/>
  <c r="V483" i="2"/>
  <c r="W483" i="2"/>
  <c r="I484" i="2"/>
  <c r="V484" i="2"/>
  <c r="W484" i="2"/>
  <c r="I485" i="2"/>
  <c r="V485" i="2"/>
  <c r="W485" i="2"/>
  <c r="I486" i="2"/>
  <c r="V486" i="2"/>
  <c r="W486" i="2"/>
  <c r="I487" i="2"/>
  <c r="V487" i="2"/>
  <c r="W487" i="2"/>
  <c r="I488" i="2"/>
  <c r="V488" i="2"/>
  <c r="W488" i="2"/>
  <c r="I489" i="2"/>
  <c r="V489" i="2"/>
  <c r="W489" i="2"/>
  <c r="I490" i="2"/>
  <c r="V490" i="2"/>
  <c r="W490" i="2"/>
  <c r="I491" i="2"/>
  <c r="V491" i="2"/>
  <c r="W491" i="2"/>
  <c r="I492" i="2"/>
  <c r="V492" i="2"/>
  <c r="W492" i="2"/>
  <c r="I493" i="2"/>
  <c r="V493" i="2"/>
  <c r="W493" i="2"/>
  <c r="I494" i="2"/>
  <c r="V494" i="2"/>
  <c r="W494" i="2"/>
  <c r="I499" i="2"/>
  <c r="V499" i="2"/>
  <c r="W499" i="2"/>
  <c r="I500" i="2"/>
  <c r="V500" i="2"/>
  <c r="W500" i="2"/>
  <c r="I501" i="2"/>
  <c r="V501" i="2"/>
  <c r="W501" i="2"/>
  <c r="I502" i="2"/>
  <c r="V502" i="2"/>
  <c r="W502" i="2"/>
  <c r="I503" i="2"/>
  <c r="V503" i="2"/>
  <c r="W503" i="2"/>
  <c r="I504" i="2"/>
  <c r="V504" i="2"/>
  <c r="W504" i="2"/>
  <c r="I505" i="2"/>
  <c r="V505" i="2"/>
  <c r="W505" i="2"/>
  <c r="I506" i="2"/>
  <c r="V506" i="2"/>
  <c r="W506" i="2"/>
  <c r="I509" i="2"/>
  <c r="V509" i="2"/>
  <c r="W509" i="2"/>
  <c r="I510" i="2"/>
  <c r="V510" i="2"/>
  <c r="W510" i="2"/>
  <c r="I511" i="2"/>
  <c r="V511" i="2"/>
  <c r="W511" i="2"/>
  <c r="I512" i="2"/>
  <c r="V512" i="2"/>
  <c r="W512" i="2"/>
  <c r="I513" i="2"/>
  <c r="V513" i="2"/>
  <c r="W513" i="2"/>
  <c r="I514" i="2"/>
  <c r="V514" i="2"/>
  <c r="W514" i="2"/>
  <c r="I515" i="2"/>
  <c r="V515" i="2"/>
  <c r="W515" i="2"/>
  <c r="I516" i="2"/>
  <c r="V516" i="2"/>
  <c r="W516" i="2"/>
  <c r="I517" i="2"/>
  <c r="V517" i="2"/>
  <c r="W517" i="2"/>
  <c r="I518" i="2"/>
  <c r="V518" i="2"/>
  <c r="W518" i="2"/>
  <c r="I519" i="2"/>
  <c r="V519" i="2"/>
  <c r="W519" i="2"/>
  <c r="I521" i="2"/>
  <c r="V521" i="2"/>
  <c r="W521" i="2"/>
  <c r="I522" i="2"/>
  <c r="V522" i="2"/>
  <c r="W522" i="2"/>
  <c r="I523" i="2"/>
  <c r="V523" i="2"/>
  <c r="W523" i="2"/>
  <c r="I524" i="2"/>
  <c r="V524" i="2"/>
  <c r="W524" i="2"/>
  <c r="I525" i="2"/>
  <c r="V525" i="2"/>
  <c r="W525" i="2"/>
  <c r="I526" i="2"/>
  <c r="V526" i="2"/>
  <c r="W526" i="2"/>
  <c r="I527" i="2"/>
  <c r="V527" i="2"/>
  <c r="W527" i="2"/>
  <c r="I528" i="2"/>
  <c r="V528" i="2"/>
  <c r="W528" i="2"/>
  <c r="I529" i="2"/>
  <c r="V529" i="2"/>
  <c r="W529" i="2"/>
  <c r="I530" i="2"/>
  <c r="V530" i="2"/>
  <c r="W530" i="2"/>
  <c r="I531" i="2"/>
  <c r="V531" i="2"/>
  <c r="W531" i="2"/>
  <c r="I532" i="2"/>
  <c r="V532" i="2"/>
  <c r="W532" i="2"/>
  <c r="I533" i="2"/>
  <c r="V533" i="2"/>
  <c r="W533" i="2"/>
  <c r="I536" i="2"/>
  <c r="V536" i="2"/>
  <c r="W536" i="2"/>
  <c r="I537" i="2"/>
  <c r="V537" i="2"/>
  <c r="W537" i="2"/>
  <c r="I538" i="2"/>
  <c r="V538" i="2"/>
  <c r="W538" i="2"/>
  <c r="I540" i="2"/>
  <c r="V540" i="2"/>
  <c r="W540" i="2"/>
  <c r="I541" i="2"/>
  <c r="V541" i="2"/>
  <c r="W541" i="2"/>
  <c r="I542" i="2"/>
  <c r="V542" i="2"/>
  <c r="W542" i="2"/>
  <c r="I543" i="2"/>
  <c r="V543" i="2"/>
  <c r="W543" i="2"/>
  <c r="I544" i="2"/>
  <c r="V544" i="2"/>
  <c r="W544" i="2"/>
  <c r="I545" i="2"/>
  <c r="V545" i="2"/>
  <c r="W545" i="2"/>
  <c r="I546" i="2"/>
  <c r="V546" i="2"/>
  <c r="W546" i="2"/>
  <c r="I547" i="2"/>
  <c r="V547" i="2"/>
  <c r="W547" i="2"/>
  <c r="I548" i="2"/>
  <c r="V548" i="2"/>
  <c r="W548" i="2"/>
  <c r="I549" i="2"/>
  <c r="V549" i="2"/>
  <c r="W549" i="2"/>
  <c r="I550" i="2"/>
  <c r="M550" i="2"/>
  <c r="N550" i="2"/>
  <c r="S550" i="2"/>
  <c r="T550" i="2" s="1"/>
  <c r="V550" i="2"/>
  <c r="W550" i="2"/>
  <c r="I551" i="2"/>
  <c r="V551" i="2"/>
  <c r="W551" i="2"/>
  <c r="I552" i="2"/>
  <c r="V552" i="2"/>
  <c r="W552" i="2"/>
  <c r="I553" i="2"/>
  <c r="V553" i="2"/>
  <c r="W553" i="2"/>
  <c r="I554" i="2"/>
  <c r="V554" i="2"/>
  <c r="W554" i="2"/>
  <c r="I555" i="2"/>
  <c r="V555" i="2"/>
  <c r="W555" i="2"/>
  <c r="I556" i="2"/>
  <c r="V556" i="2"/>
  <c r="W556" i="2"/>
  <c r="I557" i="2"/>
  <c r="V557" i="2"/>
  <c r="W557" i="2"/>
  <c r="I559" i="2"/>
  <c r="V559" i="2"/>
  <c r="W559" i="2"/>
  <c r="I560" i="2"/>
  <c r="V560" i="2"/>
  <c r="W560" i="2"/>
  <c r="I561" i="2"/>
  <c r="V561" i="2"/>
  <c r="W561" i="2"/>
  <c r="I562" i="2"/>
  <c r="V562" i="2"/>
  <c r="W562" i="2"/>
  <c r="I563" i="2"/>
  <c r="V563" i="2"/>
  <c r="W563" i="2"/>
  <c r="I564" i="2"/>
  <c r="V564" i="2"/>
  <c r="W564" i="2"/>
  <c r="I565" i="2"/>
  <c r="V565" i="2"/>
  <c r="W565" i="2"/>
  <c r="I566" i="2"/>
  <c r="V566" i="2"/>
  <c r="W566" i="2"/>
  <c r="I567" i="2"/>
  <c r="V567" i="2"/>
  <c r="W567" i="2"/>
  <c r="I571" i="2"/>
  <c r="V571" i="2"/>
  <c r="W571" i="2"/>
  <c r="I575" i="2"/>
  <c r="V575" i="2"/>
  <c r="W575" i="2"/>
  <c r="I579" i="2"/>
  <c r="V579" i="2"/>
  <c r="W579" i="2"/>
  <c r="I580" i="2"/>
  <c r="V580" i="2"/>
  <c r="W580" i="2"/>
  <c r="I582" i="2"/>
  <c r="V582" i="2"/>
  <c r="W582" i="2"/>
  <c r="I584" i="2"/>
  <c r="V584" i="2"/>
  <c r="W584" i="2"/>
  <c r="I585" i="2"/>
  <c r="V585" i="2"/>
  <c r="W585" i="2"/>
  <c r="I586" i="2"/>
  <c r="V586" i="2"/>
  <c r="W586" i="2"/>
  <c r="I587" i="2"/>
  <c r="V587" i="2"/>
  <c r="W587" i="2"/>
  <c r="I589" i="2"/>
  <c r="V589" i="2"/>
  <c r="W589" i="2"/>
  <c r="I592" i="2"/>
  <c r="V592" i="2"/>
  <c r="W592" i="2"/>
  <c r="I593" i="2"/>
  <c r="V593" i="2"/>
  <c r="W593" i="2"/>
  <c r="I594" i="2"/>
  <c r="V594" i="2"/>
  <c r="W594" i="2"/>
  <c r="I595" i="2"/>
  <c r="V595" i="2"/>
  <c r="W595" i="2"/>
  <c r="I596" i="2"/>
  <c r="V596" i="2"/>
  <c r="W596" i="2"/>
  <c r="I597" i="2"/>
  <c r="V597" i="2"/>
  <c r="W597" i="2"/>
  <c r="I598" i="2"/>
  <c r="V598" i="2"/>
  <c r="W598" i="2"/>
  <c r="I599" i="2"/>
  <c r="V599" i="2"/>
  <c r="W599" i="2"/>
  <c r="I600" i="2"/>
  <c r="V600" i="2"/>
  <c r="W600" i="2"/>
  <c r="I601" i="2"/>
  <c r="V601" i="2"/>
  <c r="W601" i="2"/>
  <c r="I602" i="2"/>
  <c r="V602" i="2"/>
  <c r="W602" i="2"/>
  <c r="I603" i="2"/>
  <c r="V603" i="2"/>
  <c r="W603" i="2"/>
  <c r="I604" i="2"/>
  <c r="V604" i="2"/>
  <c r="W604" i="2"/>
  <c r="I605" i="2"/>
  <c r="V605" i="2"/>
  <c r="W605" i="2"/>
  <c r="I606" i="2"/>
  <c r="V606" i="2"/>
  <c r="W606" i="2"/>
  <c r="I607" i="2"/>
  <c r="V607" i="2"/>
  <c r="W607" i="2"/>
  <c r="I608" i="2"/>
  <c r="V608" i="2"/>
  <c r="W608" i="2"/>
  <c r="I609" i="2"/>
  <c r="V609" i="2"/>
  <c r="W609" i="2"/>
  <c r="I610" i="2"/>
  <c r="V610" i="2"/>
  <c r="W610" i="2"/>
  <c r="I611" i="2"/>
  <c r="V611" i="2"/>
  <c r="W611" i="2"/>
  <c r="I612" i="2"/>
  <c r="V612" i="2"/>
  <c r="W612" i="2"/>
  <c r="I613" i="2"/>
  <c r="V613" i="2"/>
  <c r="W613" i="2"/>
  <c r="I614" i="2"/>
  <c r="V614" i="2"/>
  <c r="W614" i="2"/>
  <c r="I615" i="2"/>
  <c r="V615" i="2"/>
  <c r="W615" i="2"/>
  <c r="I616" i="2"/>
  <c r="V616" i="2"/>
  <c r="W616" i="2"/>
  <c r="I617" i="2"/>
  <c r="V617" i="2"/>
  <c r="W617" i="2"/>
  <c r="I618" i="2"/>
  <c r="V618" i="2"/>
  <c r="W618" i="2"/>
  <c r="I619" i="2"/>
  <c r="V619" i="2"/>
  <c r="W619" i="2"/>
  <c r="I620" i="2"/>
  <c r="V620" i="2"/>
  <c r="W620" i="2"/>
  <c r="I621" i="2"/>
  <c r="V621" i="2"/>
  <c r="W621" i="2"/>
  <c r="I622" i="2"/>
  <c r="V622" i="2"/>
  <c r="W622" i="2"/>
  <c r="I623" i="2"/>
  <c r="V623" i="2"/>
  <c r="W623" i="2"/>
  <c r="I624" i="2"/>
  <c r="V624" i="2"/>
  <c r="W624" i="2"/>
  <c r="I625" i="2"/>
  <c r="V625" i="2"/>
  <c r="W625" i="2"/>
  <c r="I627" i="2"/>
  <c r="V627" i="2"/>
  <c r="W627" i="2"/>
  <c r="I628" i="2"/>
  <c r="V628" i="2"/>
  <c r="W628" i="2"/>
  <c r="I629" i="2"/>
  <c r="V629" i="2"/>
  <c r="W629" i="2"/>
  <c r="I630" i="2"/>
  <c r="V630" i="2"/>
  <c r="W630" i="2"/>
  <c r="I631" i="2"/>
  <c r="V631" i="2"/>
  <c r="W631" i="2"/>
  <c r="I632" i="2"/>
  <c r="V632" i="2"/>
  <c r="W632" i="2"/>
  <c r="I633" i="2"/>
  <c r="V633" i="2"/>
  <c r="W633" i="2"/>
  <c r="I634" i="2"/>
  <c r="V634" i="2"/>
  <c r="W634" i="2"/>
  <c r="I635" i="2"/>
  <c r="V635" i="2"/>
  <c r="W635" i="2"/>
  <c r="I636" i="2"/>
  <c r="V636" i="2"/>
  <c r="W636" i="2"/>
  <c r="I637" i="2"/>
  <c r="V637" i="2"/>
  <c r="W637" i="2"/>
  <c r="I638" i="2"/>
  <c r="V638" i="2"/>
  <c r="W638" i="2"/>
  <c r="I639" i="2"/>
  <c r="V639" i="2"/>
  <c r="W639" i="2"/>
  <c r="I640" i="2"/>
  <c r="V640" i="2"/>
  <c r="W640" i="2"/>
  <c r="I641" i="2"/>
  <c r="V641" i="2"/>
  <c r="W641" i="2"/>
  <c r="I647" i="2"/>
  <c r="V647" i="2"/>
  <c r="W647" i="2"/>
  <c r="I648" i="2"/>
  <c r="V648" i="2"/>
  <c r="W648" i="2"/>
  <c r="I649" i="2"/>
  <c r="V649" i="2"/>
  <c r="W649" i="2"/>
  <c r="I653" i="2"/>
  <c r="V653" i="2"/>
  <c r="W653" i="2"/>
  <c r="I654" i="2"/>
  <c r="V654" i="2"/>
  <c r="W654" i="2"/>
  <c r="I668" i="2"/>
  <c r="V668" i="2"/>
  <c r="W668" i="2"/>
  <c r="I669" i="2"/>
  <c r="V669" i="2"/>
  <c r="W669" i="2"/>
  <c r="I670" i="2"/>
  <c r="V670" i="2"/>
  <c r="W670" i="2"/>
  <c r="I671" i="2"/>
  <c r="V671" i="2"/>
  <c r="W671" i="2"/>
  <c r="I672" i="2"/>
  <c r="V672" i="2"/>
  <c r="W672" i="2"/>
  <c r="I675" i="2"/>
  <c r="V675" i="2"/>
  <c r="W675" i="2"/>
  <c r="I679" i="2"/>
  <c r="V679" i="2"/>
  <c r="W679" i="2"/>
  <c r="I680" i="2"/>
  <c r="V680" i="2"/>
  <c r="W680" i="2"/>
  <c r="I682" i="2"/>
  <c r="V682" i="2"/>
  <c r="W682" i="2"/>
  <c r="I683" i="2"/>
  <c r="V683" i="2"/>
  <c r="W683" i="2"/>
  <c r="I684" i="2"/>
  <c r="V684" i="2"/>
  <c r="W684" i="2"/>
  <c r="I685" i="2"/>
  <c r="V685" i="2"/>
  <c r="W685" i="2"/>
  <c r="I686" i="2"/>
  <c r="V686" i="2"/>
  <c r="W686" i="2"/>
  <c r="I688" i="2"/>
  <c r="V688" i="2"/>
  <c r="W688" i="2"/>
  <c r="I689" i="2"/>
  <c r="V689" i="2"/>
  <c r="W689" i="2"/>
  <c r="I690" i="2"/>
  <c r="V690" i="2"/>
  <c r="W690" i="2"/>
  <c r="I691" i="2"/>
  <c r="V691" i="2"/>
  <c r="W691" i="2"/>
  <c r="I692" i="2"/>
  <c r="V692" i="2"/>
  <c r="W692" i="2"/>
  <c r="I693" i="2"/>
  <c r="V693" i="2"/>
  <c r="W693" i="2"/>
  <c r="I694" i="2"/>
  <c r="V694" i="2"/>
  <c r="W694" i="2"/>
  <c r="I695" i="2"/>
  <c r="V695" i="2"/>
  <c r="W695" i="2"/>
  <c r="I696" i="2"/>
  <c r="V696" i="2"/>
  <c r="W696" i="2"/>
  <c r="I697" i="2"/>
  <c r="V697" i="2"/>
  <c r="W697" i="2"/>
  <c r="I698" i="2"/>
  <c r="V698" i="2"/>
  <c r="W698" i="2"/>
  <c r="I699" i="2"/>
  <c r="V699" i="2"/>
  <c r="W699" i="2"/>
  <c r="I700" i="2"/>
  <c r="V700" i="2"/>
  <c r="W700" i="2"/>
  <c r="I701" i="2"/>
  <c r="V701" i="2"/>
  <c r="W701" i="2"/>
  <c r="I702" i="2"/>
  <c r="V702" i="2"/>
  <c r="W702" i="2"/>
  <c r="I703" i="2"/>
  <c r="V703" i="2"/>
  <c r="W703" i="2"/>
  <c r="I705" i="2"/>
  <c r="V705" i="2"/>
  <c r="W705" i="2"/>
  <c r="I706" i="2"/>
  <c r="V706" i="2"/>
  <c r="W706" i="2"/>
  <c r="I707" i="2"/>
  <c r="V707" i="2"/>
  <c r="W707" i="2"/>
  <c r="I708" i="2"/>
  <c r="V708" i="2"/>
  <c r="W708" i="2"/>
  <c r="I709" i="2"/>
  <c r="V709" i="2"/>
  <c r="W709" i="2"/>
  <c r="I710" i="2"/>
  <c r="V710" i="2"/>
  <c r="W710" i="2"/>
  <c r="I711" i="2"/>
  <c r="V711" i="2"/>
  <c r="W711" i="2"/>
  <c r="I712" i="2"/>
  <c r="V712" i="2"/>
  <c r="W712" i="2"/>
  <c r="I713" i="2"/>
  <c r="V713" i="2"/>
  <c r="W713" i="2"/>
  <c r="I714" i="2"/>
  <c r="V714" i="2"/>
  <c r="W714" i="2"/>
  <c r="I715" i="2"/>
  <c r="V715" i="2"/>
  <c r="W715" i="2"/>
  <c r="I716" i="2"/>
  <c r="V716" i="2"/>
  <c r="W716" i="2"/>
  <c r="I717" i="2"/>
  <c r="V717" i="2"/>
  <c r="W717" i="2"/>
  <c r="I718" i="2"/>
  <c r="V718" i="2"/>
  <c r="W718" i="2"/>
  <c r="I719" i="2"/>
  <c r="V719" i="2"/>
  <c r="W719" i="2"/>
  <c r="I720" i="2"/>
  <c r="V720" i="2"/>
  <c r="W720" i="2"/>
  <c r="I721" i="2"/>
  <c r="V721" i="2"/>
  <c r="W721" i="2"/>
  <c r="I722" i="2"/>
  <c r="V722" i="2"/>
  <c r="W722" i="2"/>
  <c r="I723" i="2"/>
  <c r="V723" i="2"/>
  <c r="I725" i="2"/>
  <c r="V725" i="2"/>
  <c r="W725" i="2"/>
  <c r="I726" i="2"/>
  <c r="V726" i="2"/>
  <c r="W726" i="2"/>
  <c r="I727" i="2"/>
  <c r="V727" i="2"/>
  <c r="W727" i="2"/>
  <c r="I728" i="2"/>
  <c r="V728" i="2"/>
  <c r="W728" i="2"/>
  <c r="I729" i="2"/>
  <c r="V729" i="2"/>
  <c r="W729" i="2"/>
  <c r="I732" i="2"/>
  <c r="V732" i="2"/>
  <c r="W732" i="2"/>
  <c r="I733" i="2"/>
  <c r="V733" i="2"/>
  <c r="W733" i="2"/>
  <c r="I734" i="2"/>
  <c r="V734" i="2"/>
  <c r="W734" i="2"/>
  <c r="I735" i="2"/>
  <c r="V735" i="2"/>
  <c r="W735" i="2"/>
  <c r="I736" i="2"/>
  <c r="V736" i="2"/>
  <c r="W736" i="2"/>
  <c r="I737" i="2"/>
  <c r="V737" i="2"/>
  <c r="W737" i="2"/>
  <c r="I739" i="2"/>
  <c r="V739" i="2"/>
  <c r="W739" i="2"/>
  <c r="I747" i="2"/>
  <c r="V747" i="2"/>
  <c r="W747" i="2"/>
  <c r="I748" i="2"/>
  <c r="V748" i="2"/>
  <c r="W748" i="2"/>
  <c r="I749" i="2"/>
  <c r="V749" i="2"/>
  <c r="W749" i="2"/>
  <c r="I750" i="2"/>
  <c r="V750" i="2"/>
  <c r="W750" i="2"/>
  <c r="I751" i="2"/>
  <c r="V751" i="2"/>
  <c r="W751" i="2"/>
  <c r="I752" i="2"/>
  <c r="V752" i="2"/>
  <c r="W752" i="2"/>
  <c r="I753" i="2"/>
  <c r="V753" i="2"/>
  <c r="W753" i="2"/>
  <c r="I754" i="2"/>
  <c r="V754" i="2"/>
  <c r="W754" i="2"/>
  <c r="I755" i="2"/>
  <c r="V755" i="2"/>
  <c r="W755" i="2"/>
  <c r="I760" i="2"/>
  <c r="V760" i="2"/>
  <c r="W760" i="2"/>
  <c r="I761" i="2"/>
  <c r="V761" i="2"/>
  <c r="W761" i="2"/>
  <c r="I762" i="2"/>
  <c r="V762" i="2"/>
  <c r="W762" i="2"/>
  <c r="I763" i="2"/>
  <c r="V763" i="2"/>
  <c r="W763" i="2"/>
  <c r="I764" i="2"/>
  <c r="V764" i="2"/>
  <c r="W764" i="2"/>
  <c r="I765" i="2"/>
  <c r="V765" i="2"/>
  <c r="W765" i="2"/>
  <c r="I766" i="2"/>
  <c r="V766" i="2"/>
  <c r="W766" i="2"/>
  <c r="I767" i="2"/>
  <c r="V767" i="2"/>
  <c r="W767" i="2"/>
  <c r="I768" i="2"/>
  <c r="V768" i="2"/>
  <c r="W768" i="2"/>
  <c r="I769" i="2"/>
  <c r="V769" i="2"/>
  <c r="W769" i="2"/>
  <c r="I770" i="2"/>
  <c r="V770" i="2"/>
  <c r="W770" i="2"/>
  <c r="I771" i="2"/>
  <c r="V771" i="2"/>
  <c r="W771" i="2"/>
  <c r="I772" i="2"/>
  <c r="V772" i="2"/>
  <c r="W772" i="2"/>
  <c r="I774" i="2"/>
  <c r="V774" i="2"/>
  <c r="W774" i="2"/>
  <c r="I776" i="2"/>
  <c r="V776" i="2"/>
  <c r="W776" i="2"/>
  <c r="I777" i="2"/>
  <c r="V777" i="2"/>
  <c r="W777" i="2"/>
  <c r="I778" i="2"/>
  <c r="V778" i="2"/>
  <c r="W778" i="2"/>
  <c r="I780" i="2"/>
  <c r="V780" i="2"/>
  <c r="W780" i="2"/>
  <c r="I781" i="2"/>
  <c r="V781" i="2"/>
  <c r="W781" i="2"/>
  <c r="I782" i="2"/>
  <c r="V782" i="2"/>
  <c r="W782" i="2"/>
  <c r="I783" i="2"/>
  <c r="V783" i="2"/>
  <c r="W783" i="2"/>
  <c r="I784" i="2"/>
  <c r="V784" i="2"/>
  <c r="W784" i="2"/>
  <c r="I785" i="2"/>
  <c r="V785" i="2"/>
  <c r="W785" i="2"/>
  <c r="I790" i="2"/>
  <c r="V790" i="2"/>
  <c r="W790" i="2"/>
  <c r="I789" i="2"/>
  <c r="V789" i="2"/>
  <c r="W789" i="2"/>
  <c r="I791" i="2"/>
  <c r="V791" i="2"/>
  <c r="W791" i="2"/>
  <c r="I792" i="2"/>
  <c r="V792" i="2"/>
  <c r="W792" i="2"/>
  <c r="I794" i="2"/>
  <c r="V794" i="2"/>
  <c r="W794" i="2"/>
  <c r="I795" i="2"/>
  <c r="V795" i="2"/>
  <c r="W795" i="2"/>
  <c r="I796" i="2"/>
  <c r="V796" i="2"/>
  <c r="W796" i="2"/>
  <c r="I797" i="2"/>
  <c r="V797" i="2"/>
  <c r="W797" i="2"/>
  <c r="I798" i="2"/>
  <c r="V798" i="2"/>
  <c r="W798" i="2"/>
  <c r="I799" i="2"/>
  <c r="V799" i="2"/>
  <c r="W799" i="2"/>
  <c r="I800" i="2"/>
  <c r="V800" i="2"/>
  <c r="W800" i="2"/>
  <c r="I801" i="2"/>
  <c r="V801" i="2"/>
  <c r="W801" i="2"/>
  <c r="I802" i="2"/>
  <c r="V802" i="2"/>
  <c r="W802" i="2"/>
  <c r="I803" i="2"/>
  <c r="V803" i="2"/>
  <c r="W803" i="2"/>
  <c r="I804" i="2"/>
  <c r="V804" i="2"/>
  <c r="W804" i="2"/>
  <c r="I806" i="2"/>
  <c r="V806" i="2"/>
  <c r="W806" i="2"/>
  <c r="I807" i="2"/>
  <c r="V807" i="2"/>
  <c r="W807" i="2"/>
  <c r="I808" i="2"/>
  <c r="V808" i="2"/>
  <c r="W808" i="2"/>
  <c r="I809" i="2"/>
  <c r="V809" i="2"/>
  <c r="W809" i="2"/>
  <c r="I810" i="2"/>
  <c r="V810" i="2"/>
  <c r="W810" i="2"/>
  <c r="I811" i="2"/>
  <c r="V811" i="2"/>
  <c r="W811" i="2"/>
  <c r="I812" i="2"/>
  <c r="V812" i="2"/>
  <c r="W812" i="2"/>
  <c r="I816" i="2"/>
  <c r="V816" i="2"/>
  <c r="W816" i="2"/>
  <c r="I817" i="2"/>
  <c r="V817" i="2"/>
  <c r="W817" i="2"/>
  <c r="I819" i="2"/>
  <c r="V819" i="2"/>
  <c r="W819" i="2"/>
  <c r="I823" i="2"/>
  <c r="V823" i="2"/>
  <c r="W823" i="2"/>
  <c r="I825" i="2"/>
  <c r="V825" i="2"/>
  <c r="W825" i="2"/>
  <c r="I826" i="2"/>
  <c r="V826" i="2"/>
  <c r="W826" i="2"/>
  <c r="I830" i="2"/>
  <c r="V830" i="2"/>
  <c r="W830" i="2"/>
  <c r="I842" i="2"/>
  <c r="V842" i="2"/>
  <c r="W842" i="2"/>
  <c r="I843" i="2"/>
  <c r="V843" i="2"/>
  <c r="W843" i="2"/>
  <c r="I844" i="2"/>
  <c r="V844" i="2"/>
  <c r="W844" i="2"/>
  <c r="I846" i="2"/>
  <c r="V846" i="2"/>
  <c r="W846" i="2"/>
  <c r="I845" i="2"/>
  <c r="V845" i="2"/>
  <c r="W845" i="2"/>
  <c r="I847" i="2"/>
  <c r="V847" i="2"/>
  <c r="W847" i="2"/>
  <c r="I848" i="2"/>
  <c r="V848" i="2"/>
  <c r="W848" i="2"/>
  <c r="I849" i="2"/>
  <c r="V849" i="2"/>
  <c r="W849" i="2"/>
  <c r="I852" i="2"/>
  <c r="V852" i="2"/>
  <c r="W852" i="2"/>
  <c r="I855" i="2"/>
  <c r="V855" i="2"/>
  <c r="W855" i="2"/>
  <c r="I856" i="2"/>
  <c r="V856" i="2"/>
  <c r="W856" i="2"/>
  <c r="I869" i="2"/>
  <c r="V869" i="2"/>
  <c r="W869" i="2"/>
  <c r="I870" i="2"/>
  <c r="V870" i="2"/>
  <c r="W870" i="2"/>
  <c r="I871" i="2"/>
  <c r="V871" i="2"/>
  <c r="W871" i="2"/>
  <c r="I873" i="2"/>
  <c r="V873" i="2"/>
  <c r="W873" i="2"/>
  <c r="I874" i="2"/>
  <c r="V874" i="2"/>
  <c r="W874" i="2"/>
  <c r="I875" i="2"/>
  <c r="V875" i="2"/>
  <c r="W875" i="2"/>
  <c r="I876" i="2"/>
  <c r="V876" i="2"/>
  <c r="W876" i="2"/>
  <c r="I877" i="2"/>
  <c r="V877" i="2"/>
  <c r="W877" i="2"/>
  <c r="I878" i="2"/>
  <c r="V878" i="2"/>
  <c r="W878" i="2"/>
  <c r="I880" i="2"/>
  <c r="V880" i="2"/>
  <c r="W880" i="2"/>
  <c r="I881" i="2"/>
  <c r="V881" i="2"/>
  <c r="W881" i="2"/>
  <c r="I882" i="2"/>
  <c r="V882" i="2"/>
  <c r="W882" i="2"/>
  <c r="I896" i="2"/>
  <c r="O896" i="2"/>
  <c r="V896" i="2"/>
  <c r="W896" i="2"/>
  <c r="S897" i="2"/>
  <c r="V897" i="2"/>
  <c r="W897" i="2"/>
  <c r="G898" i="2"/>
  <c r="H898" i="2"/>
  <c r="Q898" i="2"/>
  <c r="R898" i="2"/>
  <c r="S902" i="2"/>
  <c r="W902" i="2"/>
  <c r="H903" i="2"/>
  <c r="J903" i="2"/>
  <c r="K903" i="2"/>
  <c r="Q903" i="2"/>
  <c r="R903" i="2"/>
  <c r="V906" i="2"/>
  <c r="I907" i="2"/>
  <c r="V907" i="2"/>
  <c r="W907" i="2"/>
  <c r="I926" i="2"/>
  <c r="O926" i="2"/>
  <c r="V926" i="2"/>
  <c r="W926" i="2"/>
  <c r="I927" i="2"/>
  <c r="O927" i="2"/>
  <c r="V927" i="2"/>
  <c r="W927" i="2"/>
  <c r="I930" i="2"/>
  <c r="O930" i="2"/>
  <c r="V930" i="2"/>
  <c r="W930" i="2"/>
  <c r="I931" i="2"/>
  <c r="O931" i="2"/>
  <c r="V931" i="2"/>
  <c r="W931" i="2"/>
  <c r="I934" i="2"/>
  <c r="O934" i="2"/>
  <c r="V934" i="2"/>
  <c r="W934" i="2"/>
  <c r="S942" i="2"/>
  <c r="V942" i="2"/>
  <c r="W942" i="2"/>
  <c r="G943" i="2"/>
  <c r="H943" i="2"/>
  <c r="K943" i="2"/>
  <c r="Q943" i="2"/>
  <c r="R943" i="2"/>
  <c r="S944" i="2"/>
  <c r="W944" i="2"/>
  <c r="S945" i="2"/>
  <c r="W945" i="2"/>
  <c r="N858" i="2"/>
  <c r="S896" i="2" l="1"/>
  <c r="T896" i="2" s="1"/>
  <c r="M896" i="2"/>
  <c r="S288" i="2"/>
  <c r="T288" i="2" s="1"/>
  <c r="M240" i="2"/>
  <c r="J233" i="1"/>
  <c r="J272" i="1"/>
  <c r="S411" i="2"/>
  <c r="T411" i="2" s="1"/>
  <c r="L3" i="31"/>
  <c r="S3" i="31" s="1"/>
  <c r="U195" i="2"/>
  <c r="T195" i="2"/>
  <c r="M196" i="2"/>
  <c r="N196" i="2"/>
  <c r="N794" i="2"/>
  <c r="N792" i="2"/>
  <c r="M194" i="2"/>
  <c r="N194" i="2"/>
  <c r="M750" i="2"/>
  <c r="N540" i="2"/>
  <c r="N538" i="2"/>
  <c r="N781" i="2"/>
  <c r="N718" i="2"/>
  <c r="N690" i="2"/>
  <c r="M546" i="2"/>
  <c r="M770" i="2"/>
  <c r="M732" i="2"/>
  <c r="N710" i="2"/>
  <c r="N698" i="2"/>
  <c r="S675" i="2"/>
  <c r="T675" i="2" s="1"/>
  <c r="M632" i="2"/>
  <c r="S620" i="2"/>
  <c r="T620" i="2" s="1"/>
  <c r="N548" i="2"/>
  <c r="S542" i="2"/>
  <c r="T542" i="2" s="1"/>
  <c r="M536" i="2"/>
  <c r="S880" i="2"/>
  <c r="T880" i="2" s="1"/>
  <c r="S809" i="2"/>
  <c r="T809" i="2" s="1"/>
  <c r="N785" i="2"/>
  <c r="N776" i="2"/>
  <c r="M754" i="2"/>
  <c r="M739" i="2"/>
  <c r="N722" i="2"/>
  <c r="N714" i="2"/>
  <c r="N706" i="2"/>
  <c r="N702" i="2"/>
  <c r="N694" i="2"/>
  <c r="S683" i="2"/>
  <c r="T683" i="2" s="1"/>
  <c r="S636" i="2"/>
  <c r="T636" i="2" s="1"/>
  <c r="M616" i="2"/>
  <c r="S604" i="2"/>
  <c r="T604" i="2" s="1"/>
  <c r="S551" i="2"/>
  <c r="T551" i="2" s="1"/>
  <c r="S546" i="2"/>
  <c r="T546" i="2" s="1"/>
  <c r="N544" i="2"/>
  <c r="M542" i="2"/>
  <c r="S536" i="2"/>
  <c r="T536" i="2" s="1"/>
  <c r="S186" i="2"/>
  <c r="T186" i="2" s="1"/>
  <c r="N783" i="2"/>
  <c r="N778" i="2"/>
  <c r="N772" i="2"/>
  <c r="S768" i="2"/>
  <c r="T768" i="2" s="1"/>
  <c r="S752" i="2"/>
  <c r="T752" i="2" s="1"/>
  <c r="S748" i="2"/>
  <c r="T748" i="2" s="1"/>
  <c r="S734" i="2"/>
  <c r="T734" i="2" s="1"/>
  <c r="S728" i="2"/>
  <c r="T728" i="2" s="1"/>
  <c r="N720" i="2"/>
  <c r="N716" i="2"/>
  <c r="N712" i="2"/>
  <c r="N708" i="2"/>
  <c r="N700" i="2"/>
  <c r="N696" i="2"/>
  <c r="N692" i="2"/>
  <c r="M688" i="2"/>
  <c r="M680" i="2"/>
  <c r="M671" i="2"/>
  <c r="S649" i="2"/>
  <c r="T649" i="2" s="1"/>
  <c r="M640" i="2"/>
  <c r="S628" i="2"/>
  <c r="T628" i="2" s="1"/>
  <c r="M624" i="2"/>
  <c r="S612" i="2"/>
  <c r="T612" i="2" s="1"/>
  <c r="M608" i="2"/>
  <c r="S548" i="2"/>
  <c r="T548" i="2" s="1"/>
  <c r="S544" i="2"/>
  <c r="T544" i="2" s="1"/>
  <c r="S540" i="2"/>
  <c r="T540" i="2" s="1"/>
  <c r="S538" i="2"/>
  <c r="T538" i="2" s="1"/>
  <c r="M532" i="2"/>
  <c r="N385" i="2"/>
  <c r="M308" i="2"/>
  <c r="N882" i="2"/>
  <c r="M875" i="2"/>
  <c r="S869" i="2"/>
  <c r="T869" i="2" s="1"/>
  <c r="F265" i="1"/>
  <c r="N798" i="2"/>
  <c r="N796" i="2"/>
  <c r="N789" i="2"/>
  <c r="M721" i="2"/>
  <c r="M672" i="2"/>
  <c r="M601" i="2"/>
  <c r="S599" i="2"/>
  <c r="T599" i="2" s="1"/>
  <c r="M597" i="2"/>
  <c r="S595" i="2"/>
  <c r="T595" i="2" s="1"/>
  <c r="M593" i="2"/>
  <c r="S586" i="2"/>
  <c r="T586" i="2" s="1"/>
  <c r="M584" i="2"/>
  <c r="S580" i="2"/>
  <c r="T580" i="2" s="1"/>
  <c r="N826" i="2"/>
  <c r="S881" i="2"/>
  <c r="T881" i="2" s="1"/>
  <c r="M186" i="2"/>
  <c r="N877" i="2"/>
  <c r="N855" i="2"/>
  <c r="N848" i="2"/>
  <c r="N846" i="2"/>
  <c r="N819" i="2"/>
  <c r="M804" i="2"/>
  <c r="M880" i="2"/>
  <c r="S875" i="2"/>
  <c r="T875" i="2" s="1"/>
  <c r="N873" i="2"/>
  <c r="N871" i="2"/>
  <c r="M869" i="2"/>
  <c r="N843" i="2"/>
  <c r="M769" i="2"/>
  <c r="S765" i="2"/>
  <c r="T765" i="2" s="1"/>
  <c r="M761" i="2"/>
  <c r="S753" i="2"/>
  <c r="T753" i="2" s="1"/>
  <c r="M749" i="2"/>
  <c r="S567" i="2"/>
  <c r="T567" i="2" s="1"/>
  <c r="M565" i="2"/>
  <c r="S563" i="2"/>
  <c r="T563" i="2" s="1"/>
  <c r="M561" i="2"/>
  <c r="S559" i="2"/>
  <c r="T559" i="2" s="1"/>
  <c r="M556" i="2"/>
  <c r="S554" i="2"/>
  <c r="T554" i="2" s="1"/>
  <c r="M552" i="2"/>
  <c r="N549" i="2"/>
  <c r="N547" i="2"/>
  <c r="N545" i="2"/>
  <c r="N543" i="2"/>
  <c r="S531" i="2"/>
  <c r="T531" i="2" s="1"/>
  <c r="M529" i="2"/>
  <c r="S527" i="2"/>
  <c r="T527" i="2" s="1"/>
  <c r="N523" i="2"/>
  <c r="N521" i="2"/>
  <c r="N519" i="2"/>
  <c r="N517" i="2"/>
  <c r="N515" i="2"/>
  <c r="N513" i="2"/>
  <c r="N511" i="2"/>
  <c r="N509" i="2"/>
  <c r="N505" i="2"/>
  <c r="N503" i="2"/>
  <c r="S501" i="2"/>
  <c r="T501" i="2" s="1"/>
  <c r="M406" i="2"/>
  <c r="S393" i="2"/>
  <c r="T393" i="2" s="1"/>
  <c r="M575" i="2"/>
  <c r="N119" i="2"/>
  <c r="S107" i="2"/>
  <c r="T107" i="2" s="1"/>
  <c r="J95" i="1"/>
  <c r="N844" i="2"/>
  <c r="N842" i="2"/>
  <c r="M816" i="2"/>
  <c r="N807" i="2"/>
  <c r="S800" i="2"/>
  <c r="T800" i="2" s="1"/>
  <c r="S877" i="2"/>
  <c r="T877" i="2" s="1"/>
  <c r="S873" i="2"/>
  <c r="T873" i="2" s="1"/>
  <c r="S871" i="2"/>
  <c r="T871" i="2" s="1"/>
  <c r="S855" i="2"/>
  <c r="T855" i="2" s="1"/>
  <c r="S848" i="2"/>
  <c r="T848" i="2" s="1"/>
  <c r="S846" i="2"/>
  <c r="T846" i="2" s="1"/>
  <c r="S844" i="2"/>
  <c r="T844" i="2" s="1"/>
  <c r="S842" i="2"/>
  <c r="T842" i="2" s="1"/>
  <c r="N830" i="2"/>
  <c r="M825" i="2"/>
  <c r="S816" i="2"/>
  <c r="T816" i="2" s="1"/>
  <c r="N811" i="2"/>
  <c r="M809" i="2"/>
  <c r="S804" i="2"/>
  <c r="T804" i="2" s="1"/>
  <c r="N802" i="2"/>
  <c r="M800" i="2"/>
  <c r="S766" i="2"/>
  <c r="T766" i="2" s="1"/>
  <c r="M764" i="2"/>
  <c r="S762" i="2"/>
  <c r="T762" i="2" s="1"/>
  <c r="M760" i="2"/>
  <c r="S739" i="2"/>
  <c r="T739" i="2" s="1"/>
  <c r="N736" i="2"/>
  <c r="M734" i="2"/>
  <c r="M728" i="2"/>
  <c r="N726" i="2"/>
  <c r="N685" i="2"/>
  <c r="M683" i="2"/>
  <c r="M653" i="2"/>
  <c r="N493" i="2"/>
  <c r="M426" i="2"/>
  <c r="S402" i="2"/>
  <c r="T402" i="2" s="1"/>
  <c r="M397" i="2"/>
  <c r="N669" i="2"/>
  <c r="M669" i="2"/>
  <c r="N668" i="2"/>
  <c r="S668" i="2"/>
  <c r="T668" i="2" s="1"/>
  <c r="N648" i="2"/>
  <c r="M648" i="2"/>
  <c r="N641" i="2"/>
  <c r="S641" i="2"/>
  <c r="T641" i="2" s="1"/>
  <c r="N639" i="2"/>
  <c r="M639" i="2"/>
  <c r="N637" i="2"/>
  <c r="M637" i="2"/>
  <c r="N635" i="2"/>
  <c r="S635" i="2"/>
  <c r="T635" i="2" s="1"/>
  <c r="N633" i="2"/>
  <c r="M633" i="2"/>
  <c r="N631" i="2"/>
  <c r="S631" i="2"/>
  <c r="T631" i="2" s="1"/>
  <c r="N629" i="2"/>
  <c r="S629" i="2"/>
  <c r="T629" i="2" s="1"/>
  <c r="N627" i="2"/>
  <c r="M627" i="2"/>
  <c r="N625" i="2"/>
  <c r="S625" i="2"/>
  <c r="T625" i="2" s="1"/>
  <c r="N623" i="2"/>
  <c r="M623" i="2"/>
  <c r="N621" i="2"/>
  <c r="M621" i="2"/>
  <c r="N619" i="2"/>
  <c r="S619" i="2"/>
  <c r="T619" i="2" s="1"/>
  <c r="N617" i="2"/>
  <c r="M617" i="2"/>
  <c r="N615" i="2"/>
  <c r="S615" i="2"/>
  <c r="T615" i="2" s="1"/>
  <c r="N613" i="2"/>
  <c r="S613" i="2"/>
  <c r="T613" i="2" s="1"/>
  <c r="N611" i="2"/>
  <c r="M611" i="2"/>
  <c r="N609" i="2"/>
  <c r="S609" i="2"/>
  <c r="T609" i="2" s="1"/>
  <c r="N607" i="2"/>
  <c r="M607" i="2"/>
  <c r="N605" i="2"/>
  <c r="M605" i="2"/>
  <c r="N603" i="2"/>
  <c r="S603" i="2"/>
  <c r="T603" i="2" s="1"/>
  <c r="M499" i="2"/>
  <c r="N499" i="2"/>
  <c r="M491" i="2"/>
  <c r="N491" i="2"/>
  <c r="M427" i="2"/>
  <c r="S427" i="2"/>
  <c r="T427" i="2" s="1"/>
  <c r="N411" i="2"/>
  <c r="N3" i="31" s="1"/>
  <c r="M408" i="2"/>
  <c r="S408" i="2"/>
  <c r="T408" i="2" s="1"/>
  <c r="M404" i="2"/>
  <c r="S404" i="2"/>
  <c r="T404" i="2" s="1"/>
  <c r="M399" i="2"/>
  <c r="S399" i="2"/>
  <c r="T399" i="2" s="1"/>
  <c r="M395" i="2"/>
  <c r="S395" i="2"/>
  <c r="T395" i="2" s="1"/>
  <c r="M391" i="2"/>
  <c r="S391" i="2"/>
  <c r="T391" i="2" s="1"/>
  <c r="M384" i="2"/>
  <c r="S384" i="2"/>
  <c r="T384" i="2" s="1"/>
  <c r="M349" i="2"/>
  <c r="S349" i="2"/>
  <c r="T349" i="2" s="1"/>
  <c r="M341" i="2"/>
  <c r="S341" i="2"/>
  <c r="T341" i="2" s="1"/>
  <c r="N324" i="2"/>
  <c r="S324" i="2"/>
  <c r="T324" i="2" s="1"/>
  <c r="M322" i="2"/>
  <c r="N322" i="2"/>
  <c r="N317" i="2"/>
  <c r="M317" i="2"/>
  <c r="S830" i="2"/>
  <c r="T830" i="2" s="1"/>
  <c r="N825" i="2"/>
  <c r="S819" i="2"/>
  <c r="T819" i="2" s="1"/>
  <c r="S811" i="2"/>
  <c r="T811" i="2" s="1"/>
  <c r="S807" i="2"/>
  <c r="T807" i="2" s="1"/>
  <c r="S802" i="2"/>
  <c r="T802" i="2" s="1"/>
  <c r="S798" i="2"/>
  <c r="T798" i="2" s="1"/>
  <c r="S796" i="2"/>
  <c r="T796" i="2" s="1"/>
  <c r="S794" i="2"/>
  <c r="T794" i="2" s="1"/>
  <c r="S792" i="2"/>
  <c r="T792" i="2" s="1"/>
  <c r="S789" i="2"/>
  <c r="T789" i="2" s="1"/>
  <c r="S785" i="2"/>
  <c r="T785" i="2" s="1"/>
  <c r="S783" i="2"/>
  <c r="T783" i="2" s="1"/>
  <c r="S781" i="2"/>
  <c r="T781" i="2" s="1"/>
  <c r="S778" i="2"/>
  <c r="T778" i="2" s="1"/>
  <c r="S776" i="2"/>
  <c r="T776" i="2" s="1"/>
  <c r="S772" i="2"/>
  <c r="T772" i="2" s="1"/>
  <c r="S770" i="2"/>
  <c r="T770" i="2" s="1"/>
  <c r="M768" i="2"/>
  <c r="M766" i="2"/>
  <c r="S764" i="2"/>
  <c r="T764" i="2" s="1"/>
  <c r="M762" i="2"/>
  <c r="S760" i="2"/>
  <c r="T760" i="2" s="1"/>
  <c r="S754" i="2"/>
  <c r="T754" i="2" s="1"/>
  <c r="M752" i="2"/>
  <c r="S750" i="2"/>
  <c r="T750" i="2" s="1"/>
  <c r="M748" i="2"/>
  <c r="S736" i="2"/>
  <c r="T736" i="2" s="1"/>
  <c r="S732" i="2"/>
  <c r="T732" i="2" s="1"/>
  <c r="M726" i="2"/>
  <c r="M722" i="2"/>
  <c r="S720" i="2"/>
  <c r="T720" i="2" s="1"/>
  <c r="S718" i="2"/>
  <c r="T718" i="2" s="1"/>
  <c r="S716" i="2"/>
  <c r="T716" i="2" s="1"/>
  <c r="S714" i="2"/>
  <c r="T714" i="2" s="1"/>
  <c r="S712" i="2"/>
  <c r="T712" i="2" s="1"/>
  <c r="S710" i="2"/>
  <c r="T710" i="2" s="1"/>
  <c r="S708" i="2"/>
  <c r="T708" i="2" s="1"/>
  <c r="S706" i="2"/>
  <c r="T706" i="2" s="1"/>
  <c r="S702" i="2"/>
  <c r="T702" i="2" s="1"/>
  <c r="S700" i="2"/>
  <c r="T700" i="2" s="1"/>
  <c r="S698" i="2"/>
  <c r="T698" i="2" s="1"/>
  <c r="S696" i="2"/>
  <c r="T696" i="2" s="1"/>
  <c r="S694" i="2"/>
  <c r="T694" i="2" s="1"/>
  <c r="S692" i="2"/>
  <c r="T692" i="2" s="1"/>
  <c r="S690" i="2"/>
  <c r="T690" i="2" s="1"/>
  <c r="N688" i="2"/>
  <c r="S685" i="2"/>
  <c r="T685" i="2" s="1"/>
  <c r="S680" i="2"/>
  <c r="T680" i="2" s="1"/>
  <c r="M675" i="2"/>
  <c r="S671" i="2"/>
  <c r="T671" i="2" s="1"/>
  <c r="S669" i="2"/>
  <c r="T669" i="2" s="1"/>
  <c r="M668" i="2"/>
  <c r="S653" i="2"/>
  <c r="T653" i="2" s="1"/>
  <c r="S637" i="2"/>
  <c r="T637" i="2" s="1"/>
  <c r="M635" i="2"/>
  <c r="S633" i="2"/>
  <c r="T633" i="2" s="1"/>
  <c r="M631" i="2"/>
  <c r="S621" i="2"/>
  <c r="T621" i="2" s="1"/>
  <c r="M619" i="2"/>
  <c r="S617" i="2"/>
  <c r="T617" i="2" s="1"/>
  <c r="M615" i="2"/>
  <c r="S605" i="2"/>
  <c r="T605" i="2" s="1"/>
  <c r="M603" i="2"/>
  <c r="S601" i="2"/>
  <c r="T601" i="2" s="1"/>
  <c r="M599" i="2"/>
  <c r="S597" i="2"/>
  <c r="T597" i="2" s="1"/>
  <c r="M595" i="2"/>
  <c r="S593" i="2"/>
  <c r="T593" i="2" s="1"/>
  <c r="M586" i="2"/>
  <c r="S584" i="2"/>
  <c r="T584" i="2" s="1"/>
  <c r="M580" i="2"/>
  <c r="S575" i="2"/>
  <c r="T575" i="2" s="1"/>
  <c r="M567" i="2"/>
  <c r="S565" i="2"/>
  <c r="T565" i="2" s="1"/>
  <c r="M563" i="2"/>
  <c r="S561" i="2"/>
  <c r="T561" i="2" s="1"/>
  <c r="M559" i="2"/>
  <c r="S556" i="2"/>
  <c r="T556" i="2" s="1"/>
  <c r="M554" i="2"/>
  <c r="S552" i="2"/>
  <c r="T552" i="2" s="1"/>
  <c r="M501" i="2"/>
  <c r="S426" i="2"/>
  <c r="T426" i="2" s="1"/>
  <c r="N427" i="2"/>
  <c r="M411" i="2"/>
  <c r="M3" i="31" s="1"/>
  <c r="S406" i="2"/>
  <c r="T406" i="2" s="1"/>
  <c r="N404" i="2"/>
  <c r="M402" i="2"/>
  <c r="S397" i="2"/>
  <c r="T397" i="2" s="1"/>
  <c r="N395" i="2"/>
  <c r="M393" i="2"/>
  <c r="S317" i="2"/>
  <c r="T317" i="2" s="1"/>
  <c r="N129" i="2"/>
  <c r="S198" i="2"/>
  <c r="T198" i="2" s="1"/>
  <c r="M847" i="2"/>
  <c r="N847" i="2"/>
  <c r="N845" i="2"/>
  <c r="S845" i="2"/>
  <c r="T845" i="2" s="1"/>
  <c r="N817" i="2"/>
  <c r="M817" i="2"/>
  <c r="N810" i="2"/>
  <c r="M810" i="2"/>
  <c r="N806" i="2"/>
  <c r="M806" i="2"/>
  <c r="N795" i="2"/>
  <c r="S795" i="2"/>
  <c r="T795" i="2" s="1"/>
  <c r="N791" i="2"/>
  <c r="M791" i="2"/>
  <c r="N784" i="2"/>
  <c r="M784" i="2"/>
  <c r="N780" i="2"/>
  <c r="M780" i="2"/>
  <c r="N774" i="2"/>
  <c r="M774" i="2"/>
  <c r="M771" i="2"/>
  <c r="S771" i="2"/>
  <c r="T771" i="2" s="1"/>
  <c r="M767" i="2"/>
  <c r="S767" i="2"/>
  <c r="T767" i="2" s="1"/>
  <c r="M751" i="2"/>
  <c r="S751" i="2"/>
  <c r="T751" i="2" s="1"/>
  <c r="M747" i="2"/>
  <c r="S747" i="2"/>
  <c r="T747" i="2" s="1"/>
  <c r="N735" i="2"/>
  <c r="M735" i="2"/>
  <c r="N729" i="2"/>
  <c r="S729" i="2"/>
  <c r="T729" i="2" s="1"/>
  <c r="N727" i="2"/>
  <c r="M727" i="2"/>
  <c r="N717" i="2"/>
  <c r="S717" i="2"/>
  <c r="T717" i="2" s="1"/>
  <c r="N711" i="2"/>
  <c r="M711" i="2"/>
  <c r="N707" i="2"/>
  <c r="M707" i="2"/>
  <c r="N703" i="2"/>
  <c r="M703" i="2"/>
  <c r="N699" i="2"/>
  <c r="M699" i="2"/>
  <c r="N695" i="2"/>
  <c r="M695" i="2"/>
  <c r="N689" i="2"/>
  <c r="S689" i="2"/>
  <c r="T689" i="2" s="1"/>
  <c r="N684" i="2"/>
  <c r="M684" i="2"/>
  <c r="M634" i="2"/>
  <c r="S634" i="2"/>
  <c r="T634" i="2" s="1"/>
  <c r="M630" i="2"/>
  <c r="S630" i="2"/>
  <c r="T630" i="2" s="1"/>
  <c r="M618" i="2"/>
  <c r="S618" i="2"/>
  <c r="T618" i="2" s="1"/>
  <c r="M614" i="2"/>
  <c r="S614" i="2"/>
  <c r="T614" i="2" s="1"/>
  <c r="M606" i="2"/>
  <c r="S606" i="2"/>
  <c r="T606" i="2" s="1"/>
  <c r="N602" i="2"/>
  <c r="S602" i="2"/>
  <c r="T602" i="2" s="1"/>
  <c r="N598" i="2"/>
  <c r="S598" i="2"/>
  <c r="T598" i="2" s="1"/>
  <c r="N594" i="2"/>
  <c r="S594" i="2"/>
  <c r="U594" i="2" s="1"/>
  <c r="N589" i="2"/>
  <c r="S589" i="2"/>
  <c r="T589" i="2" s="1"/>
  <c r="N585" i="2"/>
  <c r="S585" i="2"/>
  <c r="T585" i="2" s="1"/>
  <c r="N571" i="2"/>
  <c r="M571" i="2"/>
  <c r="N564" i="2"/>
  <c r="M564" i="2"/>
  <c r="N560" i="2"/>
  <c r="M560" i="2"/>
  <c r="N555" i="2"/>
  <c r="M555" i="2"/>
  <c r="M541" i="2"/>
  <c r="N541" i="2"/>
  <c r="M537" i="2"/>
  <c r="N537" i="2"/>
  <c r="M528" i="2"/>
  <c r="S528" i="2"/>
  <c r="T528" i="2" s="1"/>
  <c r="S524" i="2"/>
  <c r="T524" i="2" s="1"/>
  <c r="N524" i="2"/>
  <c r="N522" i="2"/>
  <c r="M522" i="2"/>
  <c r="N518" i="2"/>
  <c r="S518" i="2"/>
  <c r="T518" i="2" s="1"/>
  <c r="N512" i="2"/>
  <c r="M512" i="2"/>
  <c r="N506" i="2"/>
  <c r="M506" i="2"/>
  <c r="N502" i="2"/>
  <c r="M502" i="2"/>
  <c r="N494" i="2"/>
  <c r="S494" i="2"/>
  <c r="T494" i="2" s="1"/>
  <c r="N490" i="2"/>
  <c r="S490" i="2"/>
  <c r="T490" i="2" s="1"/>
  <c r="N486" i="2"/>
  <c r="S486" i="2"/>
  <c r="T486" i="2" s="1"/>
  <c r="N482" i="2"/>
  <c r="S482" i="2"/>
  <c r="T482" i="2" s="1"/>
  <c r="N478" i="2"/>
  <c r="S478" i="2"/>
  <c r="T478" i="2" s="1"/>
  <c r="N474" i="2"/>
  <c r="S474" i="2"/>
  <c r="T474" i="2" s="1"/>
  <c r="N470" i="2"/>
  <c r="S470" i="2"/>
  <c r="T470" i="2" s="1"/>
  <c r="N466" i="2"/>
  <c r="S466" i="2"/>
  <c r="T466" i="2" s="1"/>
  <c r="N461" i="2"/>
  <c r="S461" i="2"/>
  <c r="T461" i="2" s="1"/>
  <c r="N457" i="2"/>
  <c r="S457" i="2"/>
  <c r="T457" i="2" s="1"/>
  <c r="N451" i="2"/>
  <c r="M451" i="2"/>
  <c r="N447" i="2"/>
  <c r="M447" i="2"/>
  <c r="N442" i="2"/>
  <c r="M442" i="2"/>
  <c r="N436" i="2"/>
  <c r="S436" i="2"/>
  <c r="T436" i="2" s="1"/>
  <c r="N432" i="2"/>
  <c r="S432" i="2"/>
  <c r="T432" i="2" s="1"/>
  <c r="M378" i="2"/>
  <c r="S378" i="2"/>
  <c r="T378" i="2" s="1"/>
  <c r="M374" i="2"/>
  <c r="S374" i="2"/>
  <c r="T374" i="2" s="1"/>
  <c r="N374" i="2"/>
  <c r="M370" i="2"/>
  <c r="S370" i="2"/>
  <c r="T370" i="2" s="1"/>
  <c r="N329" i="2"/>
  <c r="S329" i="2"/>
  <c r="T329" i="2" s="1"/>
  <c r="M327" i="2"/>
  <c r="N327" i="2"/>
  <c r="N325" i="2"/>
  <c r="M325" i="2"/>
  <c r="S325" i="2"/>
  <c r="T325" i="2" s="1"/>
  <c r="N304" i="2"/>
  <c r="S304" i="2"/>
  <c r="T304" i="2" s="1"/>
  <c r="M300" i="2"/>
  <c r="N300" i="2"/>
  <c r="N298" i="2"/>
  <c r="M298" i="2"/>
  <c r="N823" i="2"/>
  <c r="S823" i="2"/>
  <c r="T823" i="2" s="1"/>
  <c r="N812" i="2"/>
  <c r="S812" i="2"/>
  <c r="T812" i="2" s="1"/>
  <c r="N808" i="2"/>
  <c r="S808" i="2"/>
  <c r="T808" i="2" s="1"/>
  <c r="N803" i="2"/>
  <c r="S803" i="2"/>
  <c r="T803" i="2" s="1"/>
  <c r="N801" i="2"/>
  <c r="M801" i="2"/>
  <c r="N797" i="2"/>
  <c r="M797" i="2"/>
  <c r="N790" i="2"/>
  <c r="S790" i="2"/>
  <c r="T790" i="2" s="1"/>
  <c r="N782" i="2"/>
  <c r="S782" i="2"/>
  <c r="T782" i="2" s="1"/>
  <c r="N777" i="2"/>
  <c r="S777" i="2"/>
  <c r="T777" i="2" s="1"/>
  <c r="M763" i="2"/>
  <c r="S763" i="2"/>
  <c r="T763" i="2" s="1"/>
  <c r="M755" i="2"/>
  <c r="S755" i="2"/>
  <c r="T755" i="2" s="1"/>
  <c r="N737" i="2"/>
  <c r="S737" i="2"/>
  <c r="T737" i="2" s="1"/>
  <c r="N733" i="2"/>
  <c r="S733" i="2"/>
  <c r="T733" i="2" s="1"/>
  <c r="S723" i="2"/>
  <c r="T723" i="2" s="1"/>
  <c r="M723" i="2"/>
  <c r="N719" i="2"/>
  <c r="M719" i="2"/>
  <c r="N715" i="2"/>
  <c r="M715" i="2"/>
  <c r="N713" i="2"/>
  <c r="S713" i="2"/>
  <c r="T713" i="2" s="1"/>
  <c r="N709" i="2"/>
  <c r="S709" i="2"/>
  <c r="T709" i="2" s="1"/>
  <c r="N705" i="2"/>
  <c r="S705" i="2"/>
  <c r="T705" i="2" s="1"/>
  <c r="N701" i="2"/>
  <c r="S701" i="2"/>
  <c r="T701" i="2" s="1"/>
  <c r="N697" i="2"/>
  <c r="S697" i="2"/>
  <c r="T697" i="2" s="1"/>
  <c r="N693" i="2"/>
  <c r="S693" i="2"/>
  <c r="T693" i="2" s="1"/>
  <c r="N691" i="2"/>
  <c r="M691" i="2"/>
  <c r="N686" i="2"/>
  <c r="S686" i="2"/>
  <c r="T686" i="2" s="1"/>
  <c r="N682" i="2"/>
  <c r="S682" i="2"/>
  <c r="T682" i="2" s="1"/>
  <c r="M679" i="2"/>
  <c r="S679" i="2"/>
  <c r="T679" i="2" s="1"/>
  <c r="M670" i="2"/>
  <c r="S670" i="2"/>
  <c r="T670" i="2" s="1"/>
  <c r="N654" i="2"/>
  <c r="S654" i="2"/>
  <c r="T654" i="2" s="1"/>
  <c r="M647" i="2"/>
  <c r="S647" i="2"/>
  <c r="T647" i="2" s="1"/>
  <c r="M638" i="2"/>
  <c r="S638" i="2"/>
  <c r="T638" i="2" s="1"/>
  <c r="M622" i="2"/>
  <c r="S622" i="2"/>
  <c r="T622" i="2" s="1"/>
  <c r="M610" i="2"/>
  <c r="S610" i="2"/>
  <c r="T610" i="2" s="1"/>
  <c r="N600" i="2"/>
  <c r="M600" i="2"/>
  <c r="N596" i="2"/>
  <c r="M596" i="2"/>
  <c r="N592" i="2"/>
  <c r="M592" i="2"/>
  <c r="N587" i="2"/>
  <c r="M587" i="2"/>
  <c r="N582" i="2"/>
  <c r="M582" i="2"/>
  <c r="N579" i="2"/>
  <c r="S579" i="2"/>
  <c r="T579" i="2" s="1"/>
  <c r="N566" i="2"/>
  <c r="S566" i="2"/>
  <c r="T566" i="2" s="1"/>
  <c r="N562" i="2"/>
  <c r="S562" i="2"/>
  <c r="T562" i="2" s="1"/>
  <c r="N557" i="2"/>
  <c r="S557" i="2"/>
  <c r="T557" i="2" s="1"/>
  <c r="N553" i="2"/>
  <c r="S553" i="2"/>
  <c r="T553" i="2" s="1"/>
  <c r="M533" i="2"/>
  <c r="S533" i="2"/>
  <c r="T533" i="2" s="1"/>
  <c r="M530" i="2"/>
  <c r="S530" i="2"/>
  <c r="T530" i="2" s="1"/>
  <c r="M526" i="2"/>
  <c r="S526" i="2"/>
  <c r="T526" i="2" s="1"/>
  <c r="N516" i="2"/>
  <c r="M516" i="2"/>
  <c r="N514" i="2"/>
  <c r="S514" i="2"/>
  <c r="T514" i="2" s="1"/>
  <c r="N510" i="2"/>
  <c r="S510" i="2"/>
  <c r="T510" i="2" s="1"/>
  <c r="N504" i="2"/>
  <c r="S504" i="2"/>
  <c r="T504" i="2" s="1"/>
  <c r="M500" i="2"/>
  <c r="N500" i="2"/>
  <c r="N492" i="2"/>
  <c r="M492" i="2"/>
  <c r="N488" i="2"/>
  <c r="M488" i="2"/>
  <c r="N484" i="2"/>
  <c r="M484" i="2"/>
  <c r="N480" i="2"/>
  <c r="M480" i="2"/>
  <c r="N476" i="2"/>
  <c r="M476" i="2"/>
  <c r="N472" i="2"/>
  <c r="M472" i="2"/>
  <c r="N468" i="2"/>
  <c r="M468" i="2"/>
  <c r="N464" i="2"/>
  <c r="M464" i="2"/>
  <c r="N459" i="2"/>
  <c r="M459" i="2"/>
  <c r="N455" i="2"/>
  <c r="M455" i="2"/>
  <c r="N453" i="2"/>
  <c r="S453" i="2"/>
  <c r="T453" i="2" s="1"/>
  <c r="N449" i="2"/>
  <c r="S449" i="2"/>
  <c r="T449" i="2" s="1"/>
  <c r="N444" i="2"/>
  <c r="S444" i="2"/>
  <c r="T444" i="2" s="1"/>
  <c r="N440" i="2"/>
  <c r="S440" i="2"/>
  <c r="T440" i="2" s="1"/>
  <c r="N438" i="2"/>
  <c r="M438" i="2"/>
  <c r="N434" i="2"/>
  <c r="M434" i="2"/>
  <c r="M428" i="2"/>
  <c r="S428" i="2"/>
  <c r="T428" i="2" s="1"/>
  <c r="N428" i="2"/>
  <c r="M416" i="2"/>
  <c r="M8" i="31" s="1"/>
  <c r="S416" i="2"/>
  <c r="T416" i="2" s="1"/>
  <c r="N416" i="2"/>
  <c r="N8" i="31" s="1"/>
  <c r="N380" i="2"/>
  <c r="M380" i="2"/>
  <c r="N376" i="2"/>
  <c r="M376" i="2"/>
  <c r="S376" i="2"/>
  <c r="T376" i="2" s="1"/>
  <c r="N372" i="2"/>
  <c r="M372" i="2"/>
  <c r="N367" i="2"/>
  <c r="S367" i="2"/>
  <c r="T367" i="2" s="1"/>
  <c r="M364" i="2"/>
  <c r="S364" i="2"/>
  <c r="T364" i="2" s="1"/>
  <c r="N364" i="2"/>
  <c r="N355" i="2"/>
  <c r="M355" i="2"/>
  <c r="M350" i="2"/>
  <c r="S350" i="2"/>
  <c r="T350" i="2" s="1"/>
  <c r="M339" i="2"/>
  <c r="N339" i="2"/>
  <c r="M333" i="2"/>
  <c r="N333" i="2"/>
  <c r="N273" i="2"/>
  <c r="M273" i="2"/>
  <c r="N249" i="2"/>
  <c r="S249" i="2"/>
  <c r="T249" i="2" s="1"/>
  <c r="M233" i="2"/>
  <c r="N233" i="2"/>
  <c r="N62" i="2"/>
  <c r="S62" i="2"/>
  <c r="T62" i="2" s="1"/>
  <c r="N14" i="2"/>
  <c r="M14" i="2"/>
  <c r="M881" i="2"/>
  <c r="N878" i="2"/>
  <c r="N876" i="2"/>
  <c r="N874" i="2"/>
  <c r="N870" i="2"/>
  <c r="N856" i="2"/>
  <c r="N852" i="2"/>
  <c r="N849" i="2"/>
  <c r="M823" i="2"/>
  <c r="S817" i="2"/>
  <c r="T817" i="2" s="1"/>
  <c r="M812" i="2"/>
  <c r="S810" i="2"/>
  <c r="T810" i="2" s="1"/>
  <c r="M808" i="2"/>
  <c r="S806" i="2"/>
  <c r="T806" i="2" s="1"/>
  <c r="M803" i="2"/>
  <c r="S801" i="2"/>
  <c r="T801" i="2" s="1"/>
  <c r="S769" i="2"/>
  <c r="T769" i="2" s="1"/>
  <c r="N767" i="2"/>
  <c r="M765" i="2"/>
  <c r="S761" i="2"/>
  <c r="T761" i="2" s="1"/>
  <c r="N755" i="2"/>
  <c r="M753" i="2"/>
  <c r="S749" i="2"/>
  <c r="T749" i="2" s="1"/>
  <c r="N747" i="2"/>
  <c r="M737" i="2"/>
  <c r="S735" i="2"/>
  <c r="T735" i="2" s="1"/>
  <c r="M733" i="2"/>
  <c r="M725" i="2"/>
  <c r="M686" i="2"/>
  <c r="S684" i="2"/>
  <c r="T684" i="2" s="1"/>
  <c r="M682" i="2"/>
  <c r="S672" i="2"/>
  <c r="T672" i="2" s="1"/>
  <c r="N670" i="2"/>
  <c r="M649" i="2"/>
  <c r="S640" i="2"/>
  <c r="T640" i="2" s="1"/>
  <c r="N638" i="2"/>
  <c r="M636" i="2"/>
  <c r="S632" i="2"/>
  <c r="T632" i="2" s="1"/>
  <c r="N630" i="2"/>
  <c r="M628" i="2"/>
  <c r="S624" i="2"/>
  <c r="T624" i="2" s="1"/>
  <c r="N622" i="2"/>
  <c r="M620" i="2"/>
  <c r="S616" i="2"/>
  <c r="T616" i="2" s="1"/>
  <c r="N614" i="2"/>
  <c r="M612" i="2"/>
  <c r="S608" i="2"/>
  <c r="T608" i="2" s="1"/>
  <c r="N606" i="2"/>
  <c r="M604" i="2"/>
  <c r="M494" i="2"/>
  <c r="S492" i="2"/>
  <c r="T492" i="2" s="1"/>
  <c r="M490" i="2"/>
  <c r="S488" i="2"/>
  <c r="T488" i="2" s="1"/>
  <c r="M486" i="2"/>
  <c r="S484" i="2"/>
  <c r="T484" i="2" s="1"/>
  <c r="M482" i="2"/>
  <c r="S480" i="2"/>
  <c r="T480" i="2" s="1"/>
  <c r="M478" i="2"/>
  <c r="S476" i="2"/>
  <c r="T476" i="2" s="1"/>
  <c r="M474" i="2"/>
  <c r="S472" i="2"/>
  <c r="T472" i="2" s="1"/>
  <c r="M470" i="2"/>
  <c r="S468" i="2"/>
  <c r="T468" i="2" s="1"/>
  <c r="M466" i="2"/>
  <c r="S464" i="2"/>
  <c r="T464" i="2" s="1"/>
  <c r="M461" i="2"/>
  <c r="S459" i="2"/>
  <c r="T459" i="2" s="1"/>
  <c r="M457" i="2"/>
  <c r="S455" i="2"/>
  <c r="T455" i="2" s="1"/>
  <c r="M453" i="2"/>
  <c r="S451" i="2"/>
  <c r="T451" i="2" s="1"/>
  <c r="M449" i="2"/>
  <c r="S447" i="2"/>
  <c r="U447" i="2" s="1"/>
  <c r="M444" i="2"/>
  <c r="S442" i="2"/>
  <c r="T442" i="2" s="1"/>
  <c r="M440" i="2"/>
  <c r="S438" i="2"/>
  <c r="T438" i="2" s="1"/>
  <c r="M436" i="2"/>
  <c r="S434" i="2"/>
  <c r="T434" i="2" s="1"/>
  <c r="M432" i="2"/>
  <c r="S380" i="2"/>
  <c r="T380" i="2" s="1"/>
  <c r="N370" i="2"/>
  <c r="S355" i="2"/>
  <c r="T355" i="2" s="1"/>
  <c r="M329" i="2"/>
  <c r="S292" i="2"/>
  <c r="T292" i="2" s="1"/>
  <c r="S277" i="2"/>
  <c r="T277" i="2" s="1"/>
  <c r="M245" i="2"/>
  <c r="N225" i="2"/>
  <c r="N799" i="2"/>
  <c r="S333" i="2"/>
  <c r="T333" i="2" s="1"/>
  <c r="S339" i="2"/>
  <c r="T339" i="2" s="1"/>
  <c r="S327" i="2"/>
  <c r="T327" i="2" s="1"/>
  <c r="S308" i="2"/>
  <c r="T308" i="2" s="1"/>
  <c r="N306" i="2"/>
  <c r="M304" i="2"/>
  <c r="S298" i="2"/>
  <c r="T298" i="2" s="1"/>
  <c r="N295" i="2"/>
  <c r="M292" i="2"/>
  <c r="M275" i="2"/>
  <c r="M260" i="2"/>
  <c r="S257" i="2"/>
  <c r="T257" i="2" s="1"/>
  <c r="S247" i="2"/>
  <c r="T247" i="2" s="1"/>
  <c r="M243" i="2"/>
  <c r="N229" i="2"/>
  <c r="T858" i="2"/>
  <c r="U908" i="2"/>
  <c r="N525" i="2"/>
  <c r="S525" i="2"/>
  <c r="T525" i="2" s="1"/>
  <c r="J110" i="1"/>
  <c r="N422" i="2"/>
  <c r="N14" i="31" s="1"/>
  <c r="L14" i="31"/>
  <c r="N417" i="2"/>
  <c r="N9" i="31" s="1"/>
  <c r="L9" i="31"/>
  <c r="S931" i="2"/>
  <c r="T931" i="2" s="1"/>
  <c r="M276" i="2"/>
  <c r="S240" i="2"/>
  <c r="T240" i="2" s="1"/>
  <c r="N125" i="2"/>
  <c r="S31" i="2"/>
  <c r="T31" i="2" s="1"/>
  <c r="M199" i="2"/>
  <c r="N199" i="2"/>
  <c r="S322" i="2"/>
  <c r="T322" i="2" s="1"/>
  <c r="S306" i="2"/>
  <c r="T306" i="2" s="1"/>
  <c r="S300" i="2"/>
  <c r="T300" i="2" s="1"/>
  <c r="S295" i="2"/>
  <c r="T295" i="2" s="1"/>
  <c r="M277" i="2"/>
  <c r="S275" i="2"/>
  <c r="T275" i="2" s="1"/>
  <c r="S273" i="2"/>
  <c r="T273" i="2" s="1"/>
  <c r="S260" i="2"/>
  <c r="T260" i="2" s="1"/>
  <c r="M257" i="2"/>
  <c r="M249" i="2"/>
  <c r="M247" i="2"/>
  <c r="S245" i="2"/>
  <c r="T245" i="2" s="1"/>
  <c r="S243" i="2"/>
  <c r="T243" i="2" s="1"/>
  <c r="N235" i="2"/>
  <c r="N231" i="2"/>
  <c r="N227" i="2"/>
  <c r="M50" i="2"/>
  <c r="M184" i="2"/>
  <c r="N335" i="2"/>
  <c r="N3" i="2"/>
  <c r="S46" i="2"/>
  <c r="T46" i="2" s="1"/>
  <c r="M46" i="2"/>
  <c r="J41" i="1"/>
  <c r="J240" i="1"/>
  <c r="J38" i="1"/>
  <c r="J144" i="1"/>
  <c r="J104" i="1"/>
  <c r="J223" i="1"/>
  <c r="J174" i="1"/>
  <c r="J217" i="1"/>
  <c r="J160" i="1"/>
  <c r="J80" i="1"/>
  <c r="J66" i="1"/>
  <c r="J270" i="1"/>
  <c r="J271" i="1"/>
  <c r="J51" i="1"/>
  <c r="J222" i="1"/>
  <c r="S184" i="2"/>
  <c r="U184" i="2" s="1"/>
  <c r="N204" i="2"/>
  <c r="M531" i="2"/>
  <c r="S529" i="2"/>
  <c r="T529" i="2" s="1"/>
  <c r="M527" i="2"/>
  <c r="M429" i="2"/>
  <c r="M422" i="2"/>
  <c r="M14" i="31" s="1"/>
  <c r="S417" i="2"/>
  <c r="T417" i="2" s="1"/>
  <c r="S409" i="2"/>
  <c r="T409" i="2" s="1"/>
  <c r="M407" i="2"/>
  <c r="S405" i="2"/>
  <c r="T405" i="2" s="1"/>
  <c r="M403" i="2"/>
  <c r="S401" i="2"/>
  <c r="T401" i="2" s="1"/>
  <c r="M398" i="2"/>
  <c r="S396" i="2"/>
  <c r="T396" i="2" s="1"/>
  <c r="M394" i="2"/>
  <c r="S373" i="2"/>
  <c r="T373" i="2" s="1"/>
  <c r="M371" i="2"/>
  <c r="S369" i="2"/>
  <c r="T369" i="2" s="1"/>
  <c r="M366" i="2"/>
  <c r="M362" i="2"/>
  <c r="M358" i="2"/>
  <c r="S356" i="2"/>
  <c r="T356" i="2" s="1"/>
  <c r="M330" i="2"/>
  <c r="S348" i="2"/>
  <c r="T348" i="2" s="1"/>
  <c r="S271" i="2"/>
  <c r="T271" i="2" s="1"/>
  <c r="M253" i="2"/>
  <c r="N127" i="2"/>
  <c r="N123" i="2"/>
  <c r="M103" i="2"/>
  <c r="S90" i="2"/>
  <c r="T90" i="2" s="1"/>
  <c r="S56" i="2"/>
  <c r="T56" i="2" s="1"/>
  <c r="S40" i="2"/>
  <c r="T40" i="2" s="1"/>
  <c r="N121" i="2"/>
  <c r="S98" i="2"/>
  <c r="T98" i="2" s="1"/>
  <c r="M94" i="2"/>
  <c r="S83" i="2"/>
  <c r="T83" i="2" s="1"/>
  <c r="S74" i="2"/>
  <c r="T74" i="2" s="1"/>
  <c r="M68" i="2"/>
  <c r="S60" i="2"/>
  <c r="T60" i="2" s="1"/>
  <c r="S52" i="2"/>
  <c r="T52" i="2" s="1"/>
  <c r="M42" i="2"/>
  <c r="M33" i="2"/>
  <c r="S12" i="2"/>
  <c r="T12" i="2" s="1"/>
  <c r="M2" i="2"/>
  <c r="S687" i="2"/>
  <c r="T687" i="2" s="1"/>
  <c r="J58" i="1"/>
  <c r="J82" i="1"/>
  <c r="N646" i="2"/>
  <c r="N46" i="2"/>
  <c r="M626" i="2"/>
  <c r="N383" i="2"/>
  <c r="J186" i="1"/>
  <c r="J75" i="1"/>
  <c r="J70" i="1"/>
  <c r="J60" i="1"/>
  <c r="J43" i="1"/>
  <c r="J39" i="1"/>
  <c r="J241" i="1"/>
  <c r="J147" i="1"/>
  <c r="J221" i="1"/>
  <c r="J244" i="1"/>
  <c r="J164" i="1"/>
  <c r="J215" i="1"/>
  <c r="J220" i="1"/>
  <c r="J23" i="1"/>
  <c r="M930" i="2"/>
  <c r="S520" i="2"/>
  <c r="U520" i="2" s="1"/>
  <c r="S590" i="2"/>
  <c r="U590" i="2" s="1"/>
  <c r="M927" i="2"/>
  <c r="S927" i="2"/>
  <c r="T927" i="2" s="1"/>
  <c r="S930" i="2"/>
  <c r="U930" i="2" s="1"/>
  <c r="J218" i="1"/>
  <c r="J158" i="1"/>
  <c r="J19" i="1"/>
  <c r="J185" i="1"/>
  <c r="J74" i="1"/>
  <c r="J905" i="2"/>
  <c r="J946" i="2" s="1"/>
  <c r="J12" i="1"/>
  <c r="M489" i="2"/>
  <c r="S489" i="2"/>
  <c r="T489" i="2" s="1"/>
  <c r="M487" i="2"/>
  <c r="S487" i="2"/>
  <c r="T487" i="2" s="1"/>
  <c r="M485" i="2"/>
  <c r="S485" i="2"/>
  <c r="T485" i="2" s="1"/>
  <c r="M483" i="2"/>
  <c r="S483" i="2"/>
  <c r="T483" i="2" s="1"/>
  <c r="M481" i="2"/>
  <c r="S481" i="2"/>
  <c r="T481" i="2" s="1"/>
  <c r="M479" i="2"/>
  <c r="S479" i="2"/>
  <c r="T479" i="2" s="1"/>
  <c r="M477" i="2"/>
  <c r="S477" i="2"/>
  <c r="T477" i="2" s="1"/>
  <c r="M475" i="2"/>
  <c r="S475" i="2"/>
  <c r="T475" i="2" s="1"/>
  <c r="M473" i="2"/>
  <c r="S473" i="2"/>
  <c r="T473" i="2" s="1"/>
  <c r="M471" i="2"/>
  <c r="S471" i="2"/>
  <c r="T471" i="2" s="1"/>
  <c r="M469" i="2"/>
  <c r="S469" i="2"/>
  <c r="T469" i="2" s="1"/>
  <c r="M467" i="2"/>
  <c r="S467" i="2"/>
  <c r="T467" i="2" s="1"/>
  <c r="M465" i="2"/>
  <c r="S465" i="2"/>
  <c r="T465" i="2" s="1"/>
  <c r="M462" i="2"/>
  <c r="S462" i="2"/>
  <c r="T462" i="2" s="1"/>
  <c r="M460" i="2"/>
  <c r="S460" i="2"/>
  <c r="T460" i="2" s="1"/>
  <c r="M458" i="2"/>
  <c r="S458" i="2"/>
  <c r="T458" i="2" s="1"/>
  <c r="M456" i="2"/>
  <c r="S456" i="2"/>
  <c r="T456" i="2" s="1"/>
  <c r="M454" i="2"/>
  <c r="S454" i="2"/>
  <c r="T454" i="2" s="1"/>
  <c r="M452" i="2"/>
  <c r="S452" i="2"/>
  <c r="T452" i="2" s="1"/>
  <c r="M450" i="2"/>
  <c r="S450" i="2"/>
  <c r="U450" i="2" s="1"/>
  <c r="M448" i="2"/>
  <c r="S448" i="2"/>
  <c r="T448" i="2" s="1"/>
  <c r="M445" i="2"/>
  <c r="S445" i="2"/>
  <c r="T445" i="2" s="1"/>
  <c r="M443" i="2"/>
  <c r="S443" i="2"/>
  <c r="T443" i="2" s="1"/>
  <c r="M441" i="2"/>
  <c r="S441" i="2"/>
  <c r="T441" i="2" s="1"/>
  <c r="M439" i="2"/>
  <c r="S439" i="2"/>
  <c r="T439" i="2" s="1"/>
  <c r="M437" i="2"/>
  <c r="S437" i="2"/>
  <c r="T437" i="2" s="1"/>
  <c r="M435" i="2"/>
  <c r="S435" i="2"/>
  <c r="T435" i="2" s="1"/>
  <c r="M433" i="2"/>
  <c r="S433" i="2"/>
  <c r="T433" i="2" s="1"/>
  <c r="M392" i="2"/>
  <c r="S392" i="2"/>
  <c r="T392" i="2" s="1"/>
  <c r="M386" i="2"/>
  <c r="T386" i="2"/>
  <c r="M382" i="2"/>
  <c r="S382" i="2"/>
  <c r="T382" i="2" s="1"/>
  <c r="M379" i="2"/>
  <c r="S379" i="2"/>
  <c r="T379" i="2" s="1"/>
  <c r="M377" i="2"/>
  <c r="S377" i="2"/>
  <c r="T377" i="2" s="1"/>
  <c r="N344" i="2"/>
  <c r="M344" i="2"/>
  <c r="M340" i="2"/>
  <c r="S340" i="2"/>
  <c r="T340" i="2" s="1"/>
  <c r="M342" i="2"/>
  <c r="S342" i="2"/>
  <c r="T342" i="2" s="1"/>
  <c r="M332" i="2"/>
  <c r="S332" i="2"/>
  <c r="T332" i="2" s="1"/>
  <c r="M328" i="2"/>
  <c r="S328" i="2"/>
  <c r="T328" i="2" s="1"/>
  <c r="M326" i="2"/>
  <c r="S326" i="2"/>
  <c r="T326" i="2" s="1"/>
  <c r="M323" i="2"/>
  <c r="S323" i="2"/>
  <c r="T323" i="2" s="1"/>
  <c r="M318" i="2"/>
  <c r="S318" i="2"/>
  <c r="T318" i="2" s="1"/>
  <c r="M313" i="2"/>
  <c r="S313" i="2"/>
  <c r="T313" i="2" s="1"/>
  <c r="M307" i="2"/>
  <c r="S307" i="2"/>
  <c r="T307" i="2" s="1"/>
  <c r="M305" i="2"/>
  <c r="S305" i="2"/>
  <c r="T305" i="2" s="1"/>
  <c r="M302" i="2"/>
  <c r="S302" i="2"/>
  <c r="T302" i="2" s="1"/>
  <c r="M299" i="2"/>
  <c r="S299" i="2"/>
  <c r="T299" i="2" s="1"/>
  <c r="M296" i="2"/>
  <c r="S296" i="2"/>
  <c r="T296" i="2" s="1"/>
  <c r="M293" i="2"/>
  <c r="S293" i="2"/>
  <c r="T293" i="2" s="1"/>
  <c r="M281" i="2"/>
  <c r="S281" i="2"/>
  <c r="T281" i="2" s="1"/>
  <c r="M274" i="2"/>
  <c r="S274" i="2"/>
  <c r="T274" i="2" s="1"/>
  <c r="M248" i="2"/>
  <c r="S248" i="2"/>
  <c r="T248" i="2" s="1"/>
  <c r="M246" i="2"/>
  <c r="N246" i="2"/>
  <c r="N244" i="2"/>
  <c r="M244" i="2"/>
  <c r="M242" i="2"/>
  <c r="S242" i="2"/>
  <c r="T242" i="2" s="1"/>
  <c r="M238" i="2"/>
  <c r="S238" i="2"/>
  <c r="T238" i="2" s="1"/>
  <c r="M236" i="2"/>
  <c r="S236" i="2"/>
  <c r="T236" i="2" s="1"/>
  <c r="M234" i="2"/>
  <c r="S234" i="2"/>
  <c r="T234" i="2" s="1"/>
  <c r="M232" i="2"/>
  <c r="S232" i="2"/>
  <c r="T232" i="2" s="1"/>
  <c r="M230" i="2"/>
  <c r="S230" i="2"/>
  <c r="T230" i="2" s="1"/>
  <c r="M228" i="2"/>
  <c r="S228" i="2"/>
  <c r="T228" i="2" s="1"/>
  <c r="M226" i="2"/>
  <c r="S226" i="2"/>
  <c r="T226" i="2" s="1"/>
  <c r="N110" i="2"/>
  <c r="S110" i="2"/>
  <c r="T110" i="2" s="1"/>
  <c r="M110" i="2"/>
  <c r="N108" i="2"/>
  <c r="S108" i="2"/>
  <c r="T108" i="2" s="1"/>
  <c r="N106" i="2"/>
  <c r="M106" i="2"/>
  <c r="N104" i="2"/>
  <c r="S104" i="2"/>
  <c r="T104" i="2" s="1"/>
  <c r="N102" i="2"/>
  <c r="M102" i="2"/>
  <c r="N99" i="2"/>
  <c r="M99" i="2"/>
  <c r="S99" i="2"/>
  <c r="T99" i="2" s="1"/>
  <c r="N97" i="2"/>
  <c r="S97" i="2"/>
  <c r="T97" i="2" s="1"/>
  <c r="M97" i="2"/>
  <c r="N95" i="2"/>
  <c r="M95" i="2"/>
  <c r="S95" i="2"/>
  <c r="T95" i="2" s="1"/>
  <c r="N93" i="2"/>
  <c r="S93" i="2"/>
  <c r="T93" i="2" s="1"/>
  <c r="M93" i="2"/>
  <c r="N91" i="2"/>
  <c r="S91" i="2"/>
  <c r="U91" i="2" s="1"/>
  <c r="S89" i="2"/>
  <c r="U89" i="2" s="1"/>
  <c r="N89" i="2"/>
  <c r="N87" i="2"/>
  <c r="M87" i="2"/>
  <c r="N84" i="2"/>
  <c r="M84" i="2"/>
  <c r="S84" i="2"/>
  <c r="N79" i="2"/>
  <c r="S79" i="2"/>
  <c r="T79" i="2" s="1"/>
  <c r="S77" i="2"/>
  <c r="T77" i="2" s="1"/>
  <c r="N77" i="2"/>
  <c r="N75" i="2"/>
  <c r="S75" i="2"/>
  <c r="T75" i="2" s="1"/>
  <c r="N73" i="2"/>
  <c r="M73" i="2"/>
  <c r="S73" i="2"/>
  <c r="U73" i="2" s="1"/>
  <c r="N69" i="2"/>
  <c r="S69" i="2"/>
  <c r="T69" i="2" s="1"/>
  <c r="M69" i="2"/>
  <c r="N67" i="2"/>
  <c r="M67" i="2"/>
  <c r="S67" i="2"/>
  <c r="T67" i="2" s="1"/>
  <c r="N65" i="2"/>
  <c r="M65" i="2"/>
  <c r="N61" i="2"/>
  <c r="S61" i="2"/>
  <c r="T61" i="2" s="1"/>
  <c r="N57" i="2"/>
  <c r="M57" i="2"/>
  <c r="N53" i="2"/>
  <c r="M53" i="2"/>
  <c r="N49" i="2"/>
  <c r="S49" i="2"/>
  <c r="T49" i="2" s="1"/>
  <c r="M49" i="2"/>
  <c r="N39" i="2"/>
  <c r="S39" i="2"/>
  <c r="T39" i="2" s="1"/>
  <c r="N35" i="2"/>
  <c r="M35" i="2"/>
  <c r="S35" i="2"/>
  <c r="T35" i="2" s="1"/>
  <c r="N15" i="2"/>
  <c r="M15" i="2"/>
  <c r="S15" i="2"/>
  <c r="T15" i="2" s="1"/>
  <c r="N11" i="2"/>
  <c r="S11" i="2"/>
  <c r="T11" i="2" s="1"/>
  <c r="N9" i="2"/>
  <c r="M9" i="2"/>
  <c r="N7" i="2"/>
  <c r="S7" i="2"/>
  <c r="T7" i="2" s="1"/>
  <c r="N5" i="2"/>
  <c r="M5" i="2"/>
  <c r="S111" i="2"/>
  <c r="M111" i="2"/>
  <c r="N111" i="2"/>
  <c r="S882" i="2"/>
  <c r="T882" i="2" s="1"/>
  <c r="S878" i="2"/>
  <c r="T878" i="2" s="1"/>
  <c r="S876" i="2"/>
  <c r="T876" i="2" s="1"/>
  <c r="S874" i="2"/>
  <c r="T874" i="2" s="1"/>
  <c r="S870" i="2"/>
  <c r="T870" i="2" s="1"/>
  <c r="S856" i="2"/>
  <c r="T856" i="2" s="1"/>
  <c r="S852" i="2"/>
  <c r="T852" i="2" s="1"/>
  <c r="S849" i="2"/>
  <c r="T849" i="2" s="1"/>
  <c r="S847" i="2"/>
  <c r="T847" i="2" s="1"/>
  <c r="S843" i="2"/>
  <c r="T843" i="2" s="1"/>
  <c r="S826" i="2"/>
  <c r="T826" i="2" s="1"/>
  <c r="N725" i="2"/>
  <c r="N723" i="2"/>
  <c r="N721" i="2"/>
  <c r="S549" i="2"/>
  <c r="T549" i="2" s="1"/>
  <c r="S547" i="2"/>
  <c r="T547" i="2" s="1"/>
  <c r="S545" i="2"/>
  <c r="T545" i="2" s="1"/>
  <c r="S543" i="2"/>
  <c r="T543" i="2" s="1"/>
  <c r="S541" i="2"/>
  <c r="T541" i="2" s="1"/>
  <c r="S537" i="2"/>
  <c r="T537" i="2" s="1"/>
  <c r="N532" i="2"/>
  <c r="M523" i="2"/>
  <c r="S521" i="2"/>
  <c r="T521" i="2" s="1"/>
  <c r="S519" i="2"/>
  <c r="T519" i="2" s="1"/>
  <c r="S517" i="2"/>
  <c r="T517" i="2" s="1"/>
  <c r="S515" i="2"/>
  <c r="T515" i="2" s="1"/>
  <c r="S513" i="2"/>
  <c r="T513" i="2" s="1"/>
  <c r="S511" i="2"/>
  <c r="T511" i="2" s="1"/>
  <c r="S509" i="2"/>
  <c r="T509" i="2" s="1"/>
  <c r="S505" i="2"/>
  <c r="T505" i="2" s="1"/>
  <c r="S503" i="2"/>
  <c r="T503" i="2" s="1"/>
  <c r="S500" i="2"/>
  <c r="T500" i="2" s="1"/>
  <c r="S499" i="2"/>
  <c r="T499" i="2" s="1"/>
  <c r="S493" i="2"/>
  <c r="T493" i="2" s="1"/>
  <c r="S491" i="2"/>
  <c r="T491" i="2" s="1"/>
  <c r="S429" i="2"/>
  <c r="T429" i="2" s="1"/>
  <c r="S422" i="2"/>
  <c r="T422" i="2" s="1"/>
  <c r="M417" i="2"/>
  <c r="M9" i="31" s="1"/>
  <c r="M409" i="2"/>
  <c r="S407" i="2"/>
  <c r="T407" i="2" s="1"/>
  <c r="M405" i="2"/>
  <c r="S403" i="2"/>
  <c r="T403" i="2" s="1"/>
  <c r="M401" i="2"/>
  <c r="S398" i="2"/>
  <c r="T398" i="2" s="1"/>
  <c r="M396" i="2"/>
  <c r="S394" i="2"/>
  <c r="T394" i="2" s="1"/>
  <c r="N392" i="2"/>
  <c r="N386" i="2"/>
  <c r="N382" i="2"/>
  <c r="N379" i="2"/>
  <c r="N377" i="2"/>
  <c r="M373" i="2"/>
  <c r="S371" i="2"/>
  <c r="T371" i="2" s="1"/>
  <c r="M369" i="2"/>
  <c r="S366" i="2"/>
  <c r="T366" i="2" s="1"/>
  <c r="S362" i="2"/>
  <c r="T362" i="2" s="1"/>
  <c r="S358" i="2"/>
  <c r="T358" i="2" s="1"/>
  <c r="M356" i="2"/>
  <c r="S330" i="2"/>
  <c r="T330" i="2" s="1"/>
  <c r="M348" i="2"/>
  <c r="S344" i="2"/>
  <c r="T344" i="2" s="1"/>
  <c r="N340" i="2"/>
  <c r="N342" i="2"/>
  <c r="N332" i="2"/>
  <c r="N328" i="2"/>
  <c r="N326" i="2"/>
  <c r="N323" i="2"/>
  <c r="N318" i="2"/>
  <c r="N313" i="2"/>
  <c r="N307" i="2"/>
  <c r="N305" i="2"/>
  <c r="N302" i="2"/>
  <c r="N299" i="2"/>
  <c r="N296" i="2"/>
  <c r="N293" i="2"/>
  <c r="M288" i="2"/>
  <c r="S276" i="2"/>
  <c r="T276" i="2" s="1"/>
  <c r="N274" i="2"/>
  <c r="M271" i="2"/>
  <c r="S253" i="2"/>
  <c r="T253" i="2" s="1"/>
  <c r="N248" i="2"/>
  <c r="S244" i="2"/>
  <c r="T244" i="2" s="1"/>
  <c r="N238" i="2"/>
  <c r="N236" i="2"/>
  <c r="N234" i="2"/>
  <c r="N232" i="2"/>
  <c r="N230" i="2"/>
  <c r="N228" i="2"/>
  <c r="N226" i="2"/>
  <c r="M108" i="2"/>
  <c r="S106" i="2"/>
  <c r="T106" i="2" s="1"/>
  <c r="M104" i="2"/>
  <c r="S102" i="2"/>
  <c r="T102" i="2" s="1"/>
  <c r="M91" i="2"/>
  <c r="S87" i="2"/>
  <c r="U87" i="2" s="1"/>
  <c r="S65" i="2"/>
  <c r="T65" i="2" s="1"/>
  <c r="M61" i="2"/>
  <c r="S57" i="2"/>
  <c r="T57" i="2" s="1"/>
  <c r="S53" i="2"/>
  <c r="T53" i="2" s="1"/>
  <c r="M39" i="2"/>
  <c r="M11" i="2"/>
  <c r="S9" i="2"/>
  <c r="T9" i="2" s="1"/>
  <c r="M7" i="2"/>
  <c r="S5" i="2"/>
  <c r="T5" i="2" s="1"/>
  <c r="N934" i="2"/>
  <c r="U132" i="2"/>
  <c r="U133" i="2"/>
  <c r="S235" i="2"/>
  <c r="T235" i="2" s="1"/>
  <c r="S233" i="2"/>
  <c r="T233" i="2" s="1"/>
  <c r="S231" i="2"/>
  <c r="T231" i="2" s="1"/>
  <c r="S229" i="2"/>
  <c r="T229" i="2" s="1"/>
  <c r="S227" i="2"/>
  <c r="T227" i="2" s="1"/>
  <c r="S225" i="2"/>
  <c r="T225" i="2" s="1"/>
  <c r="S129" i="2"/>
  <c r="T129" i="2" s="1"/>
  <c r="S127" i="2"/>
  <c r="T127" i="2" s="1"/>
  <c r="S125" i="2"/>
  <c r="T125" i="2" s="1"/>
  <c r="S123" i="2"/>
  <c r="T123" i="2" s="1"/>
  <c r="S121" i="2"/>
  <c r="T121" i="2" s="1"/>
  <c r="S119" i="2"/>
  <c r="T119" i="2" s="1"/>
  <c r="M107" i="2"/>
  <c r="S103" i="2"/>
  <c r="T103" i="2" s="1"/>
  <c r="M98" i="2"/>
  <c r="S94" i="2"/>
  <c r="T94" i="2" s="1"/>
  <c r="M90" i="2"/>
  <c r="M83" i="2"/>
  <c r="M74" i="2"/>
  <c r="S68" i="2"/>
  <c r="T68" i="2" s="1"/>
  <c r="M62" i="2"/>
  <c r="M60" i="2"/>
  <c r="M56" i="2"/>
  <c r="S54" i="2"/>
  <c r="T54" i="2" s="1"/>
  <c r="M48" i="2"/>
  <c r="S45" i="2"/>
  <c r="T45" i="2" s="1"/>
  <c r="M43" i="2"/>
  <c r="S38" i="2"/>
  <c r="T38" i="2" s="1"/>
  <c r="M36" i="2"/>
  <c r="S28" i="2"/>
  <c r="T28" i="2" s="1"/>
  <c r="M19" i="2"/>
  <c r="S10" i="2"/>
  <c r="T10" i="2" s="1"/>
  <c r="M8" i="2"/>
  <c r="M78" i="2"/>
  <c r="S117" i="2"/>
  <c r="U117" i="2" s="1"/>
  <c r="S793" i="2"/>
  <c r="U793" i="2" s="1"/>
  <c r="J91" i="1"/>
  <c r="J76" i="1"/>
  <c r="J67" i="1"/>
  <c r="J63" i="1"/>
  <c r="J59" i="1"/>
  <c r="J36" i="1"/>
  <c r="J25" i="1"/>
  <c r="J21" i="1"/>
  <c r="J6" i="1"/>
  <c r="J2" i="1"/>
  <c r="J108" i="1"/>
  <c r="N901" i="2"/>
  <c r="N903" i="2" s="1"/>
  <c r="S901" i="2"/>
  <c r="U901" i="2" s="1"/>
  <c r="M54" i="2"/>
  <c r="M52" i="2"/>
  <c r="S50" i="2"/>
  <c r="T50" i="2" s="1"/>
  <c r="S48" i="2"/>
  <c r="T48" i="2" s="1"/>
  <c r="M45" i="2"/>
  <c r="S43" i="2"/>
  <c r="T43" i="2" s="1"/>
  <c r="S42" i="2"/>
  <c r="T42" i="2" s="1"/>
  <c r="M40" i="2"/>
  <c r="M38" i="2"/>
  <c r="S36" i="2"/>
  <c r="T36" i="2" s="1"/>
  <c r="S33" i="2"/>
  <c r="T33" i="2" s="1"/>
  <c r="M31" i="2"/>
  <c r="M28" i="2"/>
  <c r="S19" i="2"/>
  <c r="T19" i="2" s="1"/>
  <c r="S14" i="2"/>
  <c r="T14" i="2" s="1"/>
  <c r="M12" i="2"/>
  <c r="M10" i="2"/>
  <c r="S8" i="2"/>
  <c r="T8" i="2" s="1"/>
  <c r="S2" i="2"/>
  <c r="T2" i="2" s="1"/>
  <c r="S6" i="2"/>
  <c r="U6" i="2" s="1"/>
  <c r="S78" i="2"/>
  <c r="U78" i="2" s="1"/>
  <c r="M117" i="2"/>
  <c r="N644" i="2"/>
  <c r="N673" i="2"/>
  <c r="N931" i="2"/>
  <c r="M351" i="2"/>
  <c r="S626" i="2"/>
  <c r="U626" i="2" s="1"/>
  <c r="M520" i="2"/>
  <c r="N642" i="2"/>
  <c r="N832" i="2"/>
  <c r="S351" i="2"/>
  <c r="U351" i="2" s="1"/>
  <c r="S588" i="2"/>
  <c r="U588" i="2" s="1"/>
  <c r="S204" i="2"/>
  <c r="U204" i="2" s="1"/>
  <c r="S63" i="2"/>
  <c r="U63" i="2" s="1"/>
  <c r="S336" i="2"/>
  <c r="U336" i="2" s="1"/>
  <c r="N841" i="2"/>
  <c r="N831" i="2"/>
  <c r="M926" i="2"/>
  <c r="J262" i="1"/>
  <c r="J93" i="1"/>
  <c r="J106" i="1"/>
  <c r="J88" i="1"/>
  <c r="J86" i="1"/>
  <c r="J81" i="1"/>
  <c r="J101" i="1"/>
  <c r="S907" i="2"/>
  <c r="T907" i="2" s="1"/>
  <c r="N907" i="2"/>
  <c r="M215" i="2"/>
  <c r="S310" i="2"/>
  <c r="U310" i="2" s="1"/>
  <c r="M310" i="2"/>
  <c r="N223" i="2"/>
  <c r="S223" i="2"/>
  <c r="T223" i="2" s="1"/>
  <c r="N211" i="2"/>
  <c r="S211" i="2"/>
  <c r="U211" i="2" s="1"/>
  <c r="S199" i="2"/>
  <c r="S196" i="2"/>
  <c r="U196" i="2" s="1"/>
  <c r="S194" i="2"/>
  <c r="U194" i="2" s="1"/>
  <c r="N192" i="2"/>
  <c r="M192" i="2"/>
  <c r="N190" i="2"/>
  <c r="M190" i="2"/>
  <c r="S188" i="2"/>
  <c r="U188" i="2" s="1"/>
  <c r="M188" i="2"/>
  <c r="M115" i="2"/>
  <c r="S115" i="2"/>
  <c r="T115" i="2" s="1"/>
  <c r="M113" i="2"/>
  <c r="S113" i="2"/>
  <c r="T113" i="2" s="1"/>
  <c r="M109" i="2"/>
  <c r="S109" i="2"/>
  <c r="T109" i="2" s="1"/>
  <c r="M105" i="2"/>
  <c r="S105" i="2"/>
  <c r="T105" i="2" s="1"/>
  <c r="M100" i="2"/>
  <c r="S100" i="2"/>
  <c r="T100" i="2" s="1"/>
  <c r="M96" i="2"/>
  <c r="S96" i="2"/>
  <c r="T96" i="2" s="1"/>
  <c r="M92" i="2"/>
  <c r="S92" i="2"/>
  <c r="T92" i="2" s="1"/>
  <c r="M86" i="2"/>
  <c r="S86" i="2"/>
  <c r="T86" i="2" s="1"/>
  <c r="M80" i="2"/>
  <c r="S80" i="2"/>
  <c r="T80" i="2" s="1"/>
  <c r="S76" i="2"/>
  <c r="U76" i="2" s="1"/>
  <c r="N76" i="2"/>
  <c r="M72" i="2"/>
  <c r="S72" i="2"/>
  <c r="T72" i="2" s="1"/>
  <c r="M70" i="2"/>
  <c r="S70" i="2"/>
  <c r="T70" i="2" s="1"/>
  <c r="M66" i="2"/>
  <c r="S66" i="2"/>
  <c r="T66" i="2" s="1"/>
  <c r="N64" i="2"/>
  <c r="S64" i="2"/>
  <c r="U64" i="2" s="1"/>
  <c r="M55" i="2"/>
  <c r="S55" i="2"/>
  <c r="T55" i="2" s="1"/>
  <c r="M51" i="2"/>
  <c r="S51" i="2"/>
  <c r="T51" i="2" s="1"/>
  <c r="M47" i="2"/>
  <c r="S47" i="2"/>
  <c r="T47" i="2" s="1"/>
  <c r="M44" i="2"/>
  <c r="S44" i="2"/>
  <c r="T44" i="2" s="1"/>
  <c r="M41" i="2"/>
  <c r="S41" i="2"/>
  <c r="T41" i="2" s="1"/>
  <c r="M37" i="2"/>
  <c r="S37" i="2"/>
  <c r="T37" i="2" s="1"/>
  <c r="M32" i="2"/>
  <c r="S32" i="2"/>
  <c r="T32" i="2" s="1"/>
  <c r="M13" i="2"/>
  <c r="S13" i="2"/>
  <c r="T13" i="2" s="1"/>
  <c r="S112" i="2"/>
  <c r="U112" i="2" s="1"/>
  <c r="M112" i="2"/>
  <c r="F274" i="1"/>
  <c r="J24" i="1"/>
  <c r="J22" i="1"/>
  <c r="J20" i="1"/>
  <c r="J15" i="1"/>
  <c r="J8" i="1"/>
  <c r="J7" i="1"/>
  <c r="J5" i="1"/>
  <c r="J3" i="1"/>
  <c r="J175" i="1"/>
  <c r="J219" i="1"/>
  <c r="J105" i="1"/>
  <c r="J188" i="1"/>
  <c r="J201" i="1"/>
  <c r="J269" i="1"/>
  <c r="J89" i="1"/>
  <c r="U208" i="2"/>
  <c r="T208" i="2"/>
  <c r="S934" i="2"/>
  <c r="S926" i="2"/>
  <c r="T825" i="2"/>
  <c r="S832" i="2"/>
  <c r="U832" i="2" s="1"/>
  <c r="U523" i="2"/>
  <c r="T523" i="2"/>
  <c r="S383" i="2"/>
  <c r="U383" i="2" s="1"/>
  <c r="M335" i="2"/>
  <c r="N201" i="2"/>
  <c r="N203" i="2"/>
  <c r="N331" i="2"/>
  <c r="S209" i="2"/>
  <c r="U209" i="2" s="1"/>
  <c r="M64" i="2"/>
  <c r="N221" i="2"/>
  <c r="F238" i="1"/>
  <c r="Q20" i="31"/>
  <c r="R20" i="31"/>
  <c r="H20" i="31"/>
  <c r="T726" i="2"/>
  <c r="U726" i="2"/>
  <c r="M793" i="2"/>
  <c r="N872" i="2"/>
  <c r="N859" i="2"/>
  <c r="N864" i="2"/>
  <c r="N866" i="2"/>
  <c r="N868" i="2"/>
  <c r="N887" i="2"/>
  <c r="M588" i="2"/>
  <c r="N205" i="2"/>
  <c r="S704" i="2"/>
  <c r="U704" i="2" s="1"/>
  <c r="S207" i="2"/>
  <c r="U207" i="2" s="1"/>
  <c r="M786" i="2"/>
  <c r="S788" i="2"/>
  <c r="U788" i="2" s="1"/>
  <c r="M209" i="2"/>
  <c r="M211" i="2"/>
  <c r="N217" i="2"/>
  <c r="N219" i="2"/>
  <c r="M223" i="2"/>
  <c r="S799" i="2"/>
  <c r="T799" i="2" s="1"/>
  <c r="T722" i="2"/>
  <c r="U722" i="2"/>
  <c r="U219" i="2"/>
  <c r="T219" i="2"/>
  <c r="U3" i="2"/>
  <c r="T3" i="2"/>
  <c r="M642" i="2"/>
  <c r="M644" i="2"/>
  <c r="M646" i="2"/>
  <c r="M673" i="2"/>
  <c r="M841" i="2"/>
  <c r="M831" i="2"/>
  <c r="M201" i="2"/>
  <c r="M203" i="2"/>
  <c r="M590" i="2"/>
  <c r="M205" i="2"/>
  <c r="M704" i="2"/>
  <c r="M207" i="2"/>
  <c r="S786" i="2"/>
  <c r="U786" i="2" s="1"/>
  <c r="M788" i="2"/>
  <c r="S215" i="2"/>
  <c r="U215" i="2" s="1"/>
  <c r="M3" i="2"/>
  <c r="M217" i="2"/>
  <c r="M219" i="2"/>
  <c r="N336" i="2"/>
  <c r="M724" i="2"/>
  <c r="M221" i="2"/>
  <c r="T724" i="2"/>
  <c r="U724" i="2"/>
  <c r="M872" i="2"/>
  <c r="M859" i="2"/>
  <c r="M864" i="2"/>
  <c r="M866" i="2"/>
  <c r="M868" i="2"/>
  <c r="M887" i="2"/>
  <c r="M331" i="2"/>
  <c r="N724" i="2"/>
  <c r="J9" i="1"/>
  <c r="U725" i="2"/>
  <c r="T725" i="2"/>
  <c r="U721" i="2"/>
  <c r="T721" i="2"/>
  <c r="N850" i="2"/>
  <c r="S850" i="2"/>
  <c r="U850" i="2" s="1"/>
  <c r="J94" i="1"/>
  <c r="J92" i="1"/>
  <c r="J107" i="1"/>
  <c r="J102" i="1"/>
  <c r="J96" i="1"/>
  <c r="J109" i="1"/>
  <c r="M79" i="2"/>
  <c r="M75" i="2"/>
  <c r="T532" i="2"/>
  <c r="L265" i="1"/>
  <c r="M385" i="2"/>
  <c r="M224" i="2"/>
  <c r="S224" i="2"/>
  <c r="T224" i="2" s="1"/>
  <c r="M222" i="2"/>
  <c r="S222" i="2"/>
  <c r="U222" i="2" s="1"/>
  <c r="M220" i="2"/>
  <c r="S220" i="2"/>
  <c r="U220" i="2" s="1"/>
  <c r="M214" i="2"/>
  <c r="S214" i="2"/>
  <c r="U214" i="2" s="1"/>
  <c r="M208" i="2"/>
  <c r="N208" i="2"/>
  <c r="M206" i="2"/>
  <c r="N206" i="2"/>
  <c r="M198" i="2"/>
  <c r="N198" i="2"/>
  <c r="M197" i="2"/>
  <c r="S197" i="2"/>
  <c r="U197" i="2" s="1"/>
  <c r="M193" i="2"/>
  <c r="S193" i="2"/>
  <c r="U193" i="2" s="1"/>
  <c r="M191" i="2"/>
  <c r="S191" i="2"/>
  <c r="U191" i="2" s="1"/>
  <c r="M189" i="2"/>
  <c r="N189" i="2"/>
  <c r="M130" i="2"/>
  <c r="S130" i="2"/>
  <c r="T130" i="2" s="1"/>
  <c r="M128" i="2"/>
  <c r="S128" i="2"/>
  <c r="T128" i="2" s="1"/>
  <c r="M126" i="2"/>
  <c r="S126" i="2"/>
  <c r="T126" i="2" s="1"/>
  <c r="M124" i="2"/>
  <c r="S124" i="2"/>
  <c r="T124" i="2" s="1"/>
  <c r="M122" i="2"/>
  <c r="S122" i="2"/>
  <c r="T122" i="2" s="1"/>
  <c r="M120" i="2"/>
  <c r="S120" i="2"/>
  <c r="T120" i="2" s="1"/>
  <c r="M118" i="2"/>
  <c r="S118" i="2"/>
  <c r="T118" i="2" s="1"/>
  <c r="M116" i="2"/>
  <c r="S116" i="2"/>
  <c r="T116" i="2" s="1"/>
  <c r="M114" i="2"/>
  <c r="S114" i="2"/>
  <c r="T114" i="2" s="1"/>
  <c r="M77" i="2"/>
  <c r="M89" i="2"/>
  <c r="N6" i="2"/>
  <c r="N63" i="2"/>
  <c r="D266" i="1"/>
  <c r="E266" i="1"/>
  <c r="M132" i="2"/>
  <c r="M134" i="2"/>
  <c r="N746" i="2"/>
  <c r="N591" i="2"/>
  <c r="M687" i="2"/>
  <c r="M131" i="2"/>
  <c r="M581" i="2"/>
  <c r="M908" i="2"/>
  <c r="M133" i="2"/>
  <c r="I903" i="2"/>
  <c r="G20" i="31"/>
  <c r="O9" i="31"/>
  <c r="K905" i="2"/>
  <c r="K946" i="2" s="1"/>
  <c r="O14" i="31"/>
  <c r="I274" i="1"/>
  <c r="J274" i="1" s="1"/>
  <c r="O16" i="31"/>
  <c r="P20" i="31"/>
  <c r="O18" i="31"/>
  <c r="N238" i="1"/>
  <c r="L903" i="2"/>
  <c r="S903" i="2" s="1"/>
  <c r="T903" i="2" s="1"/>
  <c r="W898" i="2"/>
  <c r="I238" i="1"/>
  <c r="J238" i="1" s="1"/>
  <c r="I943" i="2"/>
  <c r="W903" i="2"/>
  <c r="V903" i="2"/>
  <c r="N274" i="1"/>
  <c r="W943" i="2"/>
  <c r="O903" i="2"/>
  <c r="Q905" i="2"/>
  <c r="Q946" i="2" s="1"/>
  <c r="U896" i="2"/>
  <c r="S886" i="2"/>
  <c r="U886" i="2" s="1"/>
  <c r="N886" i="2"/>
  <c r="S867" i="2"/>
  <c r="U867" i="2" s="1"/>
  <c r="N867" i="2"/>
  <c r="S865" i="2"/>
  <c r="U865" i="2" s="1"/>
  <c r="N865" i="2"/>
  <c r="S861" i="2"/>
  <c r="U861" i="2" s="1"/>
  <c r="N861" i="2"/>
  <c r="S857" i="2"/>
  <c r="U857" i="2" s="1"/>
  <c r="N857" i="2"/>
  <c r="S787" i="2"/>
  <c r="U787" i="2" s="1"/>
  <c r="N787" i="2"/>
  <c r="S674" i="2"/>
  <c r="U674" i="2" s="1"/>
  <c r="N674" i="2"/>
  <c r="S645" i="2"/>
  <c r="U645" i="2" s="1"/>
  <c r="N645" i="2"/>
  <c r="S539" i="2"/>
  <c r="U539" i="2" s="1"/>
  <c r="N539" i="2"/>
  <c r="S375" i="2"/>
  <c r="U375" i="2" s="1"/>
  <c r="M375" i="2"/>
  <c r="S345" i="2"/>
  <c r="U345" i="2" s="1"/>
  <c r="N345" i="2"/>
  <c r="S334" i="2"/>
  <c r="U334" i="2" s="1"/>
  <c r="N334" i="2"/>
  <c r="S258" i="2"/>
  <c r="U258" i="2" s="1"/>
  <c r="N258" i="2"/>
  <c r="S218" i="2"/>
  <c r="U218" i="2" s="1"/>
  <c r="N218" i="2"/>
  <c r="S216" i="2"/>
  <c r="N216" i="2"/>
  <c r="S210" i="2"/>
  <c r="U210" i="2" s="1"/>
  <c r="N210" i="2"/>
  <c r="S202" i="2"/>
  <c r="U202" i="2" s="1"/>
  <c r="N202" i="2"/>
  <c r="S200" i="2"/>
  <c r="U200" i="2" s="1"/>
  <c r="N200" i="2"/>
  <c r="S187" i="2"/>
  <c r="U187" i="2" s="1"/>
  <c r="N187" i="2"/>
  <c r="S185" i="2"/>
  <c r="U185" i="2" s="1"/>
  <c r="N185" i="2"/>
  <c r="S71" i="2"/>
  <c r="U71" i="2" s="1"/>
  <c r="N71" i="2"/>
  <c r="S4" i="2"/>
  <c r="U4" i="2" s="1"/>
  <c r="N4" i="2"/>
  <c r="L898" i="2"/>
  <c r="N898" i="2" s="1"/>
  <c r="K20" i="31"/>
  <c r="O17" i="31"/>
  <c r="O15" i="31"/>
  <c r="O10" i="31"/>
  <c r="J20" i="31"/>
  <c r="O2" i="31"/>
  <c r="O8" i="31"/>
  <c r="N265" i="1"/>
  <c r="J252" i="1"/>
  <c r="D275" i="1"/>
  <c r="D277" i="1" s="1"/>
  <c r="P905" i="2"/>
  <c r="P946" i="2" s="1"/>
  <c r="O898" i="2"/>
  <c r="R905" i="2"/>
  <c r="R946" i="2" s="1"/>
  <c r="M746" i="2"/>
  <c r="J136" i="1"/>
  <c r="G905" i="2"/>
  <c r="G946" i="2" s="1"/>
  <c r="I898" i="2"/>
  <c r="T190" i="2"/>
  <c r="U881" i="2"/>
  <c r="U791" i="2"/>
  <c r="U288" i="2"/>
  <c r="V943" i="2"/>
  <c r="T192" i="2"/>
  <c r="U604" i="2"/>
  <c r="U592" i="2"/>
  <c r="U502" i="2"/>
  <c r="T205" i="2"/>
  <c r="T385" i="2"/>
  <c r="U385" i="2"/>
  <c r="U633" i="2"/>
  <c r="U550" i="2"/>
  <c r="U542" i="2"/>
  <c r="T864" i="2"/>
  <c r="T335" i="2"/>
  <c r="U784" i="2"/>
  <c r="U780" i="2"/>
  <c r="T134" i="2"/>
  <c r="U134" i="2"/>
  <c r="T201" i="2"/>
  <c r="N134" i="2"/>
  <c r="H905" i="2"/>
  <c r="H946" i="2" s="1"/>
  <c r="V898" i="2"/>
  <c r="U703" i="2"/>
  <c r="U512" i="2"/>
  <c r="J197" i="1"/>
  <c r="J169" i="1"/>
  <c r="J11" i="1"/>
  <c r="J71" i="1"/>
  <c r="J229" i="1"/>
  <c r="J168" i="1"/>
  <c r="J143" i="1"/>
  <c r="J212" i="1"/>
  <c r="J227" i="1"/>
  <c r="J199" i="1"/>
  <c r="J141" i="1"/>
  <c r="J78" i="1"/>
  <c r="J117" i="1"/>
  <c r="J14" i="1"/>
  <c r="J114" i="1"/>
  <c r="J194" i="1"/>
  <c r="J77" i="1"/>
  <c r="J61" i="1"/>
  <c r="J65" i="1"/>
  <c r="J263" i="1"/>
  <c r="J255" i="1"/>
  <c r="E275" i="1"/>
  <c r="G275" i="1"/>
  <c r="J116" i="1"/>
  <c r="J118" i="1"/>
  <c r="J113" i="1"/>
  <c r="J112" i="1"/>
  <c r="J119" i="1"/>
  <c r="J120" i="1"/>
  <c r="J121" i="1"/>
  <c r="K274" i="1"/>
  <c r="T642" i="2"/>
  <c r="T868" i="2"/>
  <c r="U688" i="2"/>
  <c r="U516" i="2"/>
  <c r="U506" i="2"/>
  <c r="U424" i="2"/>
  <c r="U774" i="2"/>
  <c r="U719" i="2"/>
  <c r="U715" i="2"/>
  <c r="U711" i="2"/>
  <c r="U695" i="2"/>
  <c r="U691" i="2"/>
  <c r="U648" i="2"/>
  <c r="U639" i="2"/>
  <c r="U627" i="2"/>
  <c r="U623" i="2"/>
  <c r="U611" i="2"/>
  <c r="U607" i="2"/>
  <c r="U596" i="2"/>
  <c r="T644" i="2"/>
  <c r="T841" i="2"/>
  <c r="T872" i="2"/>
  <c r="T859" i="2"/>
  <c r="T866" i="2"/>
  <c r="T887" i="2"/>
  <c r="T331" i="2"/>
  <c r="T221" i="2"/>
  <c r="M591" i="2"/>
  <c r="U372" i="2"/>
  <c r="N581" i="2"/>
  <c r="N908" i="2"/>
  <c r="U699" i="2"/>
  <c r="U707" i="2"/>
  <c r="I265" i="1"/>
  <c r="K265" i="1"/>
  <c r="H275" i="1"/>
  <c r="U727" i="2"/>
  <c r="U600" i="2"/>
  <c r="T587" i="2"/>
  <c r="U587" i="2"/>
  <c r="U869" i="2"/>
  <c r="U797" i="2"/>
  <c r="U582" i="2"/>
  <c r="U571" i="2"/>
  <c r="U564" i="2"/>
  <c r="U560" i="2"/>
  <c r="U555" i="2"/>
  <c r="U544" i="2"/>
  <c r="U522" i="2"/>
  <c r="U381" i="2"/>
  <c r="U246" i="2"/>
  <c r="T646" i="2"/>
  <c r="T831" i="2"/>
  <c r="T189" i="2"/>
  <c r="T203" i="2"/>
  <c r="T206" i="2"/>
  <c r="T217" i="2"/>
  <c r="T581" i="2"/>
  <c r="T746" i="2"/>
  <c r="U746" i="2"/>
  <c r="T131" i="2"/>
  <c r="U131" i="2"/>
  <c r="T591" i="2"/>
  <c r="U591" i="2"/>
  <c r="N687" i="2"/>
  <c r="M858" i="2"/>
  <c r="T673" i="2"/>
  <c r="N131" i="2"/>
  <c r="N132" i="2"/>
  <c r="N133" i="2"/>
  <c r="U933" i="2"/>
  <c r="T933" i="2"/>
  <c r="L943" i="2"/>
  <c r="N943" i="2" s="1"/>
  <c r="N933" i="2"/>
  <c r="U675" i="2"/>
  <c r="J155" i="1"/>
  <c r="L238" i="1"/>
  <c r="K238" i="1"/>
  <c r="U880" i="2" l="1"/>
  <c r="U411" i="2"/>
  <c r="U789" i="2"/>
  <c r="T3" i="31"/>
  <c r="U3" i="31"/>
  <c r="U754" i="2"/>
  <c r="U873" i="2"/>
  <c r="U816" i="2"/>
  <c r="U186" i="2"/>
  <c r="U457" i="2"/>
  <c r="U540" i="2"/>
  <c r="U548" i="2"/>
  <c r="U603" i="2"/>
  <c r="U737" i="2"/>
  <c r="U595" i="2"/>
  <c r="U636" i="2"/>
  <c r="U728" i="2"/>
  <c r="U748" i="2"/>
  <c r="U871" i="2"/>
  <c r="U586" i="2"/>
  <c r="U393" i="2"/>
  <c r="U538" i="2"/>
  <c r="U768" i="2"/>
  <c r="U546" i="2"/>
  <c r="U565" i="2"/>
  <c r="U819" i="2"/>
  <c r="U620" i="2"/>
  <c r="U752" i="2"/>
  <c r="U809" i="2"/>
  <c r="U693" i="2"/>
  <c r="U753" i="2"/>
  <c r="U635" i="2"/>
  <c r="U654" i="2"/>
  <c r="U527" i="2"/>
  <c r="U567" i="2"/>
  <c r="U804" i="2"/>
  <c r="U717" i="2"/>
  <c r="U683" i="2"/>
  <c r="U482" i="2"/>
  <c r="U551" i="2"/>
  <c r="U842" i="2"/>
  <c r="U613" i="2"/>
  <c r="U812" i="2"/>
  <c r="U628" i="2"/>
  <c r="U690" i="2"/>
  <c r="U694" i="2"/>
  <c r="U698" i="2"/>
  <c r="U770" i="2"/>
  <c r="U795" i="2"/>
  <c r="U855" i="2"/>
  <c r="U875" i="2"/>
  <c r="U341" i="2"/>
  <c r="U536" i="2"/>
  <c r="U649" i="2"/>
  <c r="U811" i="2"/>
  <c r="U641" i="2"/>
  <c r="U734" i="2"/>
  <c r="U612" i="2"/>
  <c r="U765" i="2"/>
  <c r="U501" i="2"/>
  <c r="U599" i="2"/>
  <c r="U714" i="2"/>
  <c r="U772" i="2"/>
  <c r="U739" i="2"/>
  <c r="U556" i="2"/>
  <c r="U580" i="2"/>
  <c r="U830" i="2"/>
  <c r="U794" i="2"/>
  <c r="U845" i="2"/>
  <c r="G949" i="2"/>
  <c r="U844" i="2"/>
  <c r="G948" i="2"/>
  <c r="U671" i="2"/>
  <c r="U107" i="2"/>
  <c r="U370" i="2"/>
  <c r="U846" i="2"/>
  <c r="U619" i="2"/>
  <c r="U631" i="2"/>
  <c r="U404" i="2"/>
  <c r="U629" i="2"/>
  <c r="U563" i="2"/>
  <c r="U783" i="2"/>
  <c r="U800" i="2"/>
  <c r="U559" i="2"/>
  <c r="U554" i="2"/>
  <c r="U760" i="2"/>
  <c r="U531" i="2"/>
  <c r="U476" i="2"/>
  <c r="U325" i="2"/>
  <c r="U782" i="2"/>
  <c r="T594" i="2"/>
  <c r="U598" i="2"/>
  <c r="U638" i="2"/>
  <c r="U701" i="2"/>
  <c r="U669" i="2"/>
  <c r="U733" i="2"/>
  <c r="U380" i="2"/>
  <c r="T184" i="2"/>
  <c r="U562" i="2"/>
  <c r="U776" i="2"/>
  <c r="U785" i="2"/>
  <c r="U492" i="2"/>
  <c r="U292" i="2"/>
  <c r="U440" i="2"/>
  <c r="U367" i="2"/>
  <c r="U438" i="2"/>
  <c r="T447" i="2"/>
  <c r="U514" i="2"/>
  <c r="U376" i="2"/>
  <c r="U749" i="2"/>
  <c r="U792" i="2"/>
  <c r="U584" i="2"/>
  <c r="U605" i="2"/>
  <c r="U621" i="2"/>
  <c r="U706" i="2"/>
  <c r="U324" i="2"/>
  <c r="U802" i="2"/>
  <c r="U395" i="2"/>
  <c r="U796" i="2"/>
  <c r="U810" i="2"/>
  <c r="U680" i="2"/>
  <c r="U329" i="2"/>
  <c r="U609" i="2"/>
  <c r="U617" i="2"/>
  <c r="U625" i="2"/>
  <c r="U668" i="2"/>
  <c r="U710" i="2"/>
  <c r="U718" i="2"/>
  <c r="U732" i="2"/>
  <c r="U778" i="2"/>
  <c r="U349" i="2"/>
  <c r="U615" i="2"/>
  <c r="U632" i="2"/>
  <c r="U384" i="2"/>
  <c r="U399" i="2"/>
  <c r="U408" i="2"/>
  <c r="U427" i="2"/>
  <c r="U696" i="2"/>
  <c r="U764" i="2"/>
  <c r="U391" i="2"/>
  <c r="U593" i="2"/>
  <c r="U761" i="2"/>
  <c r="U723" i="2"/>
  <c r="U474" i="2"/>
  <c r="U374" i="2"/>
  <c r="U432" i="2"/>
  <c r="U449" i="2"/>
  <c r="U466" i="2"/>
  <c r="U530" i="2"/>
  <c r="U777" i="2"/>
  <c r="U589" i="2"/>
  <c r="U630" i="2"/>
  <c r="U697" i="2"/>
  <c r="U750" i="2"/>
  <c r="U766" i="2"/>
  <c r="U317" i="2"/>
  <c r="U585" i="2"/>
  <c r="U653" i="2"/>
  <c r="U685" i="2"/>
  <c r="U708" i="2"/>
  <c r="U712" i="2"/>
  <c r="U716" i="2"/>
  <c r="U720" i="2"/>
  <c r="U729" i="2"/>
  <c r="U736" i="2"/>
  <c r="U747" i="2"/>
  <c r="U751" i="2"/>
  <c r="U755" i="2"/>
  <c r="U771" i="2"/>
  <c r="U798" i="2"/>
  <c r="U807" i="2"/>
  <c r="U504" i="2"/>
  <c r="U528" i="2"/>
  <c r="U566" i="2"/>
  <c r="U713" i="2"/>
  <c r="U762" i="2"/>
  <c r="U808" i="2"/>
  <c r="U402" i="2"/>
  <c r="U616" i="2"/>
  <c r="U702" i="2"/>
  <c r="U709" i="2"/>
  <c r="U767" i="2"/>
  <c r="U769" i="2"/>
  <c r="U877" i="2"/>
  <c r="U790" i="2"/>
  <c r="U705" i="2"/>
  <c r="U763" i="2"/>
  <c r="U364" i="2"/>
  <c r="U781" i="2"/>
  <c r="U823" i="2"/>
  <c r="U848" i="2"/>
  <c r="U406" i="2"/>
  <c r="U803" i="2"/>
  <c r="U484" i="2"/>
  <c r="U684" i="2"/>
  <c r="U735" i="2"/>
  <c r="U355" i="2"/>
  <c r="U601" i="2"/>
  <c r="U426" i="2"/>
  <c r="U597" i="2"/>
  <c r="U637" i="2"/>
  <c r="U575" i="2"/>
  <c r="U468" i="2"/>
  <c r="U608" i="2"/>
  <c r="U624" i="2"/>
  <c r="U692" i="2"/>
  <c r="U397" i="2"/>
  <c r="U552" i="2"/>
  <c r="U700" i="2"/>
  <c r="U561" i="2"/>
  <c r="U472" i="2"/>
  <c r="U480" i="2"/>
  <c r="U488" i="2"/>
  <c r="U348" i="2"/>
  <c r="U327" i="2"/>
  <c r="U350" i="2"/>
  <c r="U434" i="2"/>
  <c r="U442" i="2"/>
  <c r="U640" i="2"/>
  <c r="U672" i="2"/>
  <c r="U396" i="2"/>
  <c r="U401" i="2"/>
  <c r="U405" i="2"/>
  <c r="U409" i="2"/>
  <c r="U459" i="2"/>
  <c r="U524" i="2"/>
  <c r="U12" i="2"/>
  <c r="U300" i="2"/>
  <c r="U62" i="2"/>
  <c r="U257" i="2"/>
  <c r="U249" i="2"/>
  <c r="U240" i="2"/>
  <c r="U682" i="2"/>
  <c r="U679" i="2"/>
  <c r="U470" i="2"/>
  <c r="U478" i="2"/>
  <c r="U486" i="2"/>
  <c r="U277" i="2"/>
  <c r="U304" i="2"/>
  <c r="U378" i="2"/>
  <c r="U428" i="2"/>
  <c r="U436" i="2"/>
  <c r="U444" i="2"/>
  <c r="U453" i="2"/>
  <c r="U461" i="2"/>
  <c r="U490" i="2"/>
  <c r="U526" i="2"/>
  <c r="U634" i="2"/>
  <c r="U689" i="2"/>
  <c r="U602" i="2"/>
  <c r="U606" i="2"/>
  <c r="U610" i="2"/>
  <c r="U614" i="2"/>
  <c r="U618" i="2"/>
  <c r="U622" i="2"/>
  <c r="U647" i="2"/>
  <c r="U686" i="2"/>
  <c r="U494" i="2"/>
  <c r="U510" i="2"/>
  <c r="U518" i="2"/>
  <c r="U579" i="2"/>
  <c r="U670" i="2"/>
  <c r="U533" i="2"/>
  <c r="U416" i="2"/>
  <c r="U553" i="2"/>
  <c r="U557" i="2"/>
  <c r="U198" i="2"/>
  <c r="U15" i="2"/>
  <c r="U455" i="2"/>
  <c r="U464" i="2"/>
  <c r="U451" i="2"/>
  <c r="U245" i="2"/>
  <c r="U801" i="2"/>
  <c r="U806" i="2"/>
  <c r="U817" i="2"/>
  <c r="U308" i="2"/>
  <c r="U247" i="2"/>
  <c r="U273" i="2"/>
  <c r="U339" i="2"/>
  <c r="T520" i="2"/>
  <c r="U856" i="2"/>
  <c r="U228" i="2"/>
  <c r="U49" i="2"/>
  <c r="U236" i="2"/>
  <c r="U298" i="2"/>
  <c r="U398" i="2"/>
  <c r="U517" i="2"/>
  <c r="U234" i="2"/>
  <c r="U333" i="2"/>
  <c r="U471" i="2"/>
  <c r="U11" i="2"/>
  <c r="U19" i="2"/>
  <c r="U46" i="2"/>
  <c r="U90" i="2"/>
  <c r="U97" i="2"/>
  <c r="U417" i="2"/>
  <c r="U260" i="2"/>
  <c r="U2" i="2"/>
  <c r="U40" i="2"/>
  <c r="U98" i="2"/>
  <c r="U322" i="2"/>
  <c r="U362" i="2"/>
  <c r="U407" i="2"/>
  <c r="U509" i="2"/>
  <c r="U356" i="2"/>
  <c r="U369" i="2"/>
  <c r="U541" i="2"/>
  <c r="U545" i="2"/>
  <c r="U549" i="2"/>
  <c r="U235" i="2"/>
  <c r="U826" i="2"/>
  <c r="U232" i="2"/>
  <c r="T73" i="2"/>
  <c r="T204" i="2"/>
  <c r="U31" i="2"/>
  <c r="U74" i="2"/>
  <c r="U230" i="2"/>
  <c r="U306" i="2"/>
  <c r="U529" i="2"/>
  <c r="U489" i="2"/>
  <c r="U299" i="2"/>
  <c r="T87" i="2"/>
  <c r="U878" i="2"/>
  <c r="U53" i="2"/>
  <c r="T626" i="2"/>
  <c r="U226" i="2"/>
  <c r="U39" i="2"/>
  <c r="U366" i="2"/>
  <c r="U371" i="2"/>
  <c r="U433" i="2"/>
  <c r="U437" i="2"/>
  <c r="U441" i="2"/>
  <c r="T336" i="2"/>
  <c r="T450" i="2"/>
  <c r="U379" i="2"/>
  <c r="U382" i="2"/>
  <c r="U537" i="2"/>
  <c r="U435" i="2"/>
  <c r="U473" i="2"/>
  <c r="U465" i="2"/>
  <c r="U843" i="2"/>
  <c r="U238" i="2"/>
  <c r="U243" i="2"/>
  <c r="U931" i="2"/>
  <c r="U275" i="2"/>
  <c r="U199" i="2"/>
  <c r="T199" i="2"/>
  <c r="U56" i="2"/>
  <c r="U68" i="2"/>
  <c r="U35" i="2"/>
  <c r="U271" i="2"/>
  <c r="U225" i="2"/>
  <c r="U229" i="2"/>
  <c r="U233" i="2"/>
  <c r="U8" i="2"/>
  <c r="U80" i="2"/>
  <c r="T6" i="2"/>
  <c r="U55" i="2"/>
  <c r="U493" i="2"/>
  <c r="U500" i="2"/>
  <c r="U505" i="2"/>
  <c r="U511" i="2"/>
  <c r="U515" i="2"/>
  <c r="U519" i="2"/>
  <c r="U57" i="2"/>
  <c r="T194" i="2"/>
  <c r="M903" i="2"/>
  <c r="U394" i="2"/>
  <c r="U403" i="2"/>
  <c r="U422" i="2"/>
  <c r="U503" i="2"/>
  <c r="U513" i="2"/>
  <c r="U849" i="2"/>
  <c r="U874" i="2"/>
  <c r="U882" i="2"/>
  <c r="T117" i="2"/>
  <c r="U7" i="2"/>
  <c r="U54" i="2"/>
  <c r="T89" i="2"/>
  <c r="U14" i="2"/>
  <c r="U521" i="2"/>
  <c r="U61" i="2"/>
  <c r="U373" i="2"/>
  <c r="U295" i="2"/>
  <c r="U307" i="2"/>
  <c r="U52" i="2"/>
  <c r="U253" i="2"/>
  <c r="U358" i="2"/>
  <c r="U281" i="2"/>
  <c r="U244" i="2"/>
  <c r="U248" i="2"/>
  <c r="U274" i="2"/>
  <c r="U313" i="2"/>
  <c r="U323" i="2"/>
  <c r="U326" i="2"/>
  <c r="U332" i="2"/>
  <c r="U344" i="2"/>
  <c r="U5" i="2"/>
  <c r="U41" i="2"/>
  <c r="U448" i="2"/>
  <c r="U870" i="2"/>
  <c r="U445" i="2"/>
  <c r="U429" i="2"/>
  <c r="T832" i="2"/>
  <c r="U83" i="2"/>
  <c r="U115" i="2"/>
  <c r="U10" i="2"/>
  <c r="U123" i="2"/>
  <c r="U318" i="2"/>
  <c r="U377" i="2"/>
  <c r="U119" i="2"/>
  <c r="U460" i="2"/>
  <c r="U481" i="2"/>
  <c r="U525" i="2"/>
  <c r="U392" i="2"/>
  <c r="U479" i="2"/>
  <c r="N905" i="2"/>
  <c r="N946" i="2" s="1"/>
  <c r="U852" i="2"/>
  <c r="U36" i="2"/>
  <c r="U43" i="2"/>
  <c r="U48" i="2"/>
  <c r="U296" i="2"/>
  <c r="U302" i="2"/>
  <c r="U305" i="2"/>
  <c r="U342" i="2"/>
  <c r="U340" i="2"/>
  <c r="T64" i="2"/>
  <c r="T793" i="2"/>
  <c r="U37" i="2"/>
  <c r="U44" i="2"/>
  <c r="U92" i="2"/>
  <c r="U876" i="2"/>
  <c r="U439" i="2"/>
  <c r="T590" i="2"/>
  <c r="U60" i="2"/>
  <c r="U121" i="2"/>
  <c r="U231" i="2"/>
  <c r="U276" i="2"/>
  <c r="U454" i="2"/>
  <c r="U458" i="2"/>
  <c r="U462" i="2"/>
  <c r="U467" i="2"/>
  <c r="U491" i="2"/>
  <c r="U847" i="2"/>
  <c r="T588" i="2"/>
  <c r="U47" i="2"/>
  <c r="U227" i="2"/>
  <c r="U443" i="2"/>
  <c r="U452" i="2"/>
  <c r="U469" i="2"/>
  <c r="U477" i="2"/>
  <c r="U485" i="2"/>
  <c r="U483" i="2"/>
  <c r="T786" i="2"/>
  <c r="U127" i="2"/>
  <c r="U242" i="2"/>
  <c r="U94" i="2"/>
  <c r="U103" i="2"/>
  <c r="T78" i="2"/>
  <c r="U75" i="2"/>
  <c r="U108" i="2"/>
  <c r="U104" i="2"/>
  <c r="T91" i="2"/>
  <c r="U687" i="2"/>
  <c r="U65" i="2"/>
  <c r="U67" i="2"/>
  <c r="U95" i="2"/>
  <c r="U69" i="2"/>
  <c r="U93" i="2"/>
  <c r="U99" i="2"/>
  <c r="U110" i="2"/>
  <c r="U330" i="2"/>
  <c r="U328" i="2"/>
  <c r="U77" i="2"/>
  <c r="U9" i="2"/>
  <c r="U907" i="2"/>
  <c r="U50" i="2"/>
  <c r="U33" i="2"/>
  <c r="U38" i="2"/>
  <c r="U42" i="2"/>
  <c r="U45" i="2"/>
  <c r="U129" i="2"/>
  <c r="U28" i="2"/>
  <c r="U386" i="2"/>
  <c r="U106" i="2"/>
  <c r="U475" i="2"/>
  <c r="U499" i="2"/>
  <c r="U543" i="2"/>
  <c r="U102" i="2"/>
  <c r="U487" i="2"/>
  <c r="U456" i="2"/>
  <c r="U547" i="2"/>
  <c r="T901" i="2"/>
  <c r="U293" i="2"/>
  <c r="U927" i="2"/>
  <c r="T930" i="2"/>
  <c r="U79" i="2"/>
  <c r="S2" i="31"/>
  <c r="T2" i="31" s="1"/>
  <c r="T111" i="2"/>
  <c r="U111" i="2"/>
  <c r="T84" i="2"/>
  <c r="U84" i="2"/>
  <c r="U125" i="2"/>
  <c r="L275" i="1"/>
  <c r="U96" i="2"/>
  <c r="T310" i="2"/>
  <c r="T112" i="2"/>
  <c r="T63" i="2"/>
  <c r="T351" i="2"/>
  <c r="O946" i="2"/>
  <c r="I20" i="31"/>
  <c r="V905" i="2"/>
  <c r="V946" i="2" s="1"/>
  <c r="T191" i="2"/>
  <c r="U72" i="2"/>
  <c r="T196" i="2"/>
  <c r="T188" i="2"/>
  <c r="T76" i="2"/>
  <c r="U13" i="2"/>
  <c r="U32" i="2"/>
  <c r="T209" i="2"/>
  <c r="U113" i="2"/>
  <c r="U223" i="2"/>
  <c r="T211" i="2"/>
  <c r="U66" i="2"/>
  <c r="U70" i="2"/>
  <c r="U86" i="2"/>
  <c r="U51" i="2"/>
  <c r="T383" i="2"/>
  <c r="U105" i="2"/>
  <c r="U109" i="2"/>
  <c r="U100" i="2"/>
  <c r="S943" i="2"/>
  <c r="T943" i="2" s="1"/>
  <c r="T704" i="2"/>
  <c r="T867" i="2"/>
  <c r="T215" i="2"/>
  <c r="U934" i="2"/>
  <c r="T934" i="2"/>
  <c r="T926" i="2"/>
  <c r="U926" i="2"/>
  <c r="U118" i="2"/>
  <c r="U122" i="2"/>
  <c r="U126" i="2"/>
  <c r="U130" i="2"/>
  <c r="T4" i="2"/>
  <c r="F275" i="1"/>
  <c r="T222" i="2"/>
  <c r="T207" i="2"/>
  <c r="T187" i="2"/>
  <c r="U120" i="2"/>
  <c r="T886" i="2"/>
  <c r="T865" i="2"/>
  <c r="U799" i="2"/>
  <c r="T788" i="2"/>
  <c r="T850" i="2"/>
  <c r="U128" i="2"/>
  <c r="T258" i="2"/>
  <c r="T218" i="2"/>
  <c r="T645" i="2"/>
  <c r="T71" i="2"/>
  <c r="T220" i="2"/>
  <c r="T214" i="2"/>
  <c r="T185" i="2"/>
  <c r="U116" i="2"/>
  <c r="T193" i="2"/>
  <c r="S15" i="31"/>
  <c r="T15" i="31" s="1"/>
  <c r="S17" i="31"/>
  <c r="T17" i="31" s="1"/>
  <c r="I946" i="2"/>
  <c r="I266" i="1"/>
  <c r="J266" i="1" s="1"/>
  <c r="T674" i="2"/>
  <c r="L20" i="31"/>
  <c r="N20" i="31" s="1"/>
  <c r="T861" i="2"/>
  <c r="U124" i="2"/>
  <c r="U224" i="2"/>
  <c r="T539" i="2"/>
  <c r="S8" i="31"/>
  <c r="T8" i="31" s="1"/>
  <c r="S10" i="31"/>
  <c r="T10" i="31" s="1"/>
  <c r="T345" i="2"/>
  <c r="T210" i="2"/>
  <c r="T787" i="2"/>
  <c r="T375" i="2"/>
  <c r="U114" i="2"/>
  <c r="T202" i="2"/>
  <c r="T200" i="2"/>
  <c r="T197" i="2"/>
  <c r="T857" i="2"/>
  <c r="U903" i="2"/>
  <c r="I905" i="2"/>
  <c r="F266" i="1"/>
  <c r="N275" i="1"/>
  <c r="K275" i="1"/>
  <c r="K266" i="1"/>
  <c r="S898" i="2"/>
  <c r="T898" i="2" s="1"/>
  <c r="O20" i="31"/>
  <c r="W905" i="2"/>
  <c r="W946" i="2" s="1"/>
  <c r="T334" i="2"/>
  <c r="S18" i="31"/>
  <c r="M898" i="2"/>
  <c r="S14" i="31"/>
  <c r="S9" i="31"/>
  <c r="S16" i="31"/>
  <c r="L905" i="2"/>
  <c r="M905" i="2" s="1"/>
  <c r="O905" i="2"/>
  <c r="O943" i="2" s="1"/>
  <c r="U216" i="2"/>
  <c r="T216" i="2"/>
  <c r="M943" i="2"/>
  <c r="J265" i="1"/>
  <c r="I275" i="1"/>
  <c r="J275" i="1" s="1"/>
  <c r="U2" i="31" l="1"/>
  <c r="U10" i="31"/>
  <c r="U943" i="2"/>
  <c r="S20" i="31"/>
  <c r="T20" i="31" s="1"/>
  <c r="M20" i="31"/>
  <c r="U15" i="31"/>
  <c r="U17" i="31"/>
  <c r="U898" i="2"/>
  <c r="U905" i="2" s="1"/>
  <c r="U8" i="31"/>
  <c r="S905" i="2"/>
  <c r="T905" i="2" s="1"/>
  <c r="L946" i="2"/>
  <c r="T18" i="31"/>
  <c r="U18" i="31"/>
  <c r="T14" i="31"/>
  <c r="U14" i="31"/>
  <c r="T16" i="31"/>
  <c r="U16" i="31"/>
  <c r="T9" i="31"/>
  <c r="U9" i="31"/>
  <c r="U946" i="2" l="1"/>
  <c r="U20" i="31"/>
  <c r="S946" i="2"/>
  <c r="T946" i="2" s="1"/>
  <c r="M946" i="2"/>
  <c r="L951" i="2"/>
  <c r="L974" i="2" s="1"/>
  <c r="L976" i="2" s="1"/>
  <c r="L978" i="2" s="1"/>
</calcChain>
</file>

<file path=xl/comments1.xml><?xml version="1.0" encoding="utf-8"?>
<comments xmlns="http://schemas.openxmlformats.org/spreadsheetml/2006/main">
  <authors>
    <author>Anneli Rähn</author>
    <author>anneli</author>
  </authors>
  <commentList>
    <comment ref="R237" authorId="0">
      <text>
        <r>
          <rPr>
            <b/>
            <sz val="9"/>
            <color indexed="81"/>
            <rFont val="Tahoma"/>
            <family val="2"/>
            <charset val="186"/>
          </rPr>
          <t>Anneli Rähn:</t>
        </r>
        <r>
          <rPr>
            <sz val="9"/>
            <color indexed="81"/>
            <rFont val="Tahoma"/>
            <family val="2"/>
            <charset val="186"/>
          </rPr>
          <t xml:space="preserve">
Lauluväljak!!!</t>
        </r>
      </text>
    </comment>
    <comment ref="D340" authorId="1">
      <text>
        <r>
          <rPr>
            <b/>
            <sz val="8"/>
            <color indexed="81"/>
            <rFont val="Tahoma"/>
            <family val="2"/>
            <charset val="186"/>
          </rPr>
          <t>anneli:</t>
        </r>
        <r>
          <rPr>
            <sz val="8"/>
            <color indexed="81"/>
            <rFont val="Tahoma"/>
            <family val="2"/>
            <charset val="186"/>
          </rPr>
          <t xml:space="preserve">
peaarhitekti haldu
sala!</t>
        </r>
      </text>
    </comment>
  </commentList>
</comments>
</file>

<file path=xl/sharedStrings.xml><?xml version="1.0" encoding="utf-8"?>
<sst xmlns="http://schemas.openxmlformats.org/spreadsheetml/2006/main" count="5779" uniqueCount="2281">
  <si>
    <t>TU181</t>
  </si>
  <si>
    <t xml:space="preserve">SA Archimedes </t>
  </si>
  <si>
    <t>KU150</t>
  </si>
  <si>
    <t>02100</t>
  </si>
  <si>
    <t>450002</t>
  </si>
  <si>
    <t>KU151</t>
  </si>
  <si>
    <t>Kaitseliidu Sakala Malev</t>
  </si>
  <si>
    <t>KU152</t>
  </si>
  <si>
    <t>03100</t>
  </si>
  <si>
    <t>55128</t>
  </si>
  <si>
    <t>KU153</t>
  </si>
  <si>
    <t>450000</t>
  </si>
  <si>
    <t>KU154</t>
  </si>
  <si>
    <t>Korrakaitse Pärimusmuusikafestivalil</t>
  </si>
  <si>
    <t>KU155</t>
  </si>
  <si>
    <t>Linna poolt tellitud patrull</t>
  </si>
  <si>
    <t>03200</t>
  </si>
  <si>
    <t>KU156</t>
  </si>
  <si>
    <t>Vetelpääste</t>
  </si>
  <si>
    <t>03600</t>
  </si>
  <si>
    <t>KU157</t>
  </si>
  <si>
    <t>Naabrivalve</t>
  </si>
  <si>
    <t>KU158</t>
  </si>
  <si>
    <t>KU159</t>
  </si>
  <si>
    <t xml:space="preserve">E - üürnikele jagatavad kulud </t>
  </si>
  <si>
    <t xml:space="preserve">E - kinnistute, hoonete kulud linna kanda </t>
  </si>
  <si>
    <t>08204</t>
  </si>
  <si>
    <t>KU464</t>
  </si>
  <si>
    <t>Laste- ja Noorteteater Reky</t>
  </si>
  <si>
    <t>KU465</t>
  </si>
  <si>
    <t>Õpetajate teatrifestival</t>
  </si>
  <si>
    <t>KU466</t>
  </si>
  <si>
    <t>KU467</t>
  </si>
  <si>
    <t>KU468</t>
  </si>
  <si>
    <t>Toetused ühingutele</t>
  </si>
  <si>
    <t>Toetused ühingutele arvetega</t>
  </si>
  <si>
    <t>KU683</t>
  </si>
  <si>
    <t>KU684</t>
  </si>
  <si>
    <t>KU597</t>
  </si>
  <si>
    <t>Prügila ladestusala sulgemine PR023</t>
  </si>
  <si>
    <t>KU613</t>
  </si>
  <si>
    <t>KU652</t>
  </si>
  <si>
    <t>90</t>
  </si>
  <si>
    <t>TU019</t>
  </si>
  <si>
    <t>Nõustamisteenuse ostmine</t>
  </si>
  <si>
    <t>KU614</t>
  </si>
  <si>
    <t>KU615</t>
  </si>
  <si>
    <t>KU617</t>
  </si>
  <si>
    <t>KU618</t>
  </si>
  <si>
    <t>KU619</t>
  </si>
  <si>
    <t>Vähekindlustatud perede üliõpilaste toetus</t>
  </si>
  <si>
    <t>KU620</t>
  </si>
  <si>
    <t>Lasteturvakodu</t>
  </si>
  <si>
    <t>KU661</t>
  </si>
  <si>
    <t>KU662</t>
  </si>
  <si>
    <t>KU663</t>
  </si>
  <si>
    <t>KU664</t>
  </si>
  <si>
    <t>4130</t>
  </si>
  <si>
    <t>KU665</t>
  </si>
  <si>
    <t>Sünnitoetus</t>
  </si>
  <si>
    <t>KU666</t>
  </si>
  <si>
    <t>55261</t>
  </si>
  <si>
    <t>KU667</t>
  </si>
  <si>
    <t>Tugipered, tugiisikud</t>
  </si>
  <si>
    <t>KU668</t>
  </si>
  <si>
    <t>Päikesekillu Perekeskus</t>
  </si>
  <si>
    <t>KU669</t>
  </si>
  <si>
    <t>Number</t>
  </si>
  <si>
    <t>Arvele</t>
  </si>
  <si>
    <t>3880</t>
  </si>
  <si>
    <t>TU277</t>
  </si>
  <si>
    <t>Trahvid</t>
  </si>
  <si>
    <t>TU278</t>
  </si>
  <si>
    <t>3888</t>
  </si>
  <si>
    <t>TU174</t>
  </si>
  <si>
    <t>09601</t>
  </si>
  <si>
    <t>TU020</t>
  </si>
  <si>
    <t>Haridusteenus teistele omavalitsustele</t>
  </si>
  <si>
    <t>TU021</t>
  </si>
  <si>
    <t>Krõll LA üür</t>
  </si>
  <si>
    <t>Pojad LV II</t>
  </si>
  <si>
    <t>TU022</t>
  </si>
  <si>
    <t>Tulumaks</t>
  </si>
  <si>
    <t>3030</t>
  </si>
  <si>
    <t>TU002</t>
  </si>
  <si>
    <t>Maamaks</t>
  </si>
  <si>
    <t>3044</t>
  </si>
  <si>
    <t>TU004</t>
  </si>
  <si>
    <t>Reklaamimaks</t>
  </si>
  <si>
    <t>3045</t>
  </si>
  <si>
    <t>80</t>
  </si>
  <si>
    <t>TU005</t>
  </si>
  <si>
    <t>Teede ja tänavate sulgemise maks</t>
  </si>
  <si>
    <t>3047</t>
  </si>
  <si>
    <t>TU006</t>
  </si>
  <si>
    <t>Parkimistasu</t>
  </si>
  <si>
    <t>3201</t>
  </si>
  <si>
    <t>73</t>
  </si>
  <si>
    <t>TU011</t>
  </si>
  <si>
    <t xml:space="preserve">Ümardamised </t>
  </si>
  <si>
    <t>kontroll</t>
  </si>
  <si>
    <t>KU479</t>
  </si>
  <si>
    <t>KU271</t>
  </si>
  <si>
    <t xml:space="preserve">Teede invest  </t>
  </si>
  <si>
    <t>KU190</t>
  </si>
  <si>
    <t>3882</t>
  </si>
  <si>
    <t>TU281</t>
  </si>
  <si>
    <t>Saastetasu jäätmete viimisel keskkonda</t>
  </si>
  <si>
    <t>Summa</t>
  </si>
  <si>
    <t>Viljandimaa Psoriaasihaigete tugirühm</t>
  </si>
  <si>
    <t>TU282</t>
  </si>
  <si>
    <t>Spordikeskusele käibemaksu tagastamine</t>
  </si>
  <si>
    <t>TU283</t>
  </si>
  <si>
    <t>55139</t>
  </si>
  <si>
    <t>Linnakujundus Värvid, valgus, lilled linna</t>
  </si>
  <si>
    <t>KU332</t>
  </si>
  <si>
    <t>Hoonete lumekoristus</t>
  </si>
  <si>
    <t>Lemmikloomade varjupaik</t>
  </si>
  <si>
    <t>KU322</t>
  </si>
  <si>
    <t>KU323</t>
  </si>
  <si>
    <t>KU324</t>
  </si>
  <si>
    <t>04740</t>
  </si>
  <si>
    <t>KU221</t>
  </si>
  <si>
    <t>Projektide kaasfinantseerimine</t>
  </si>
  <si>
    <t>KU223</t>
  </si>
  <si>
    <t>Maasoojuspumba kollektori talumise tasu</t>
  </si>
  <si>
    <t>Inkeri-Soome Kultuuriselts</t>
  </si>
  <si>
    <t>Slaavi Kultuuri Ühing</t>
  </si>
  <si>
    <t>Keldristuudio</t>
  </si>
  <si>
    <t>Laekumine hooldusravi katteks, pensioni 90%</t>
  </si>
  <si>
    <t>TU084</t>
  </si>
  <si>
    <t>Supiköögi toiduraha</t>
  </si>
  <si>
    <t>TU085</t>
  </si>
  <si>
    <t>TU086</t>
  </si>
  <si>
    <t>KU558</t>
  </si>
  <si>
    <t>Koolitoit riigilt I-VIII klass</t>
  </si>
  <si>
    <t>KU560</t>
  </si>
  <si>
    <t>Laste koolitoit sotsiaalametilt</t>
  </si>
  <si>
    <t>KU561</t>
  </si>
  <si>
    <t>KU477</t>
  </si>
  <si>
    <t>KU478</t>
  </si>
  <si>
    <t>55252</t>
  </si>
  <si>
    <t>KU547</t>
  </si>
  <si>
    <t>KU548</t>
  </si>
  <si>
    <t>TU087</t>
  </si>
  <si>
    <t>Viljandimaa Epilepsia Ühing</t>
  </si>
  <si>
    <t>Viljandi Vaegkuuljate Ühing</t>
  </si>
  <si>
    <t>KU003</t>
  </si>
  <si>
    <t>KU004</t>
  </si>
  <si>
    <t>Reformierakond</t>
  </si>
  <si>
    <t>KU240</t>
  </si>
  <si>
    <t>KU225</t>
  </si>
  <si>
    <t xml:space="preserve">Linnaplaneeringud </t>
  </si>
  <si>
    <t>KU226</t>
  </si>
  <si>
    <t>3220</t>
  </si>
  <si>
    <t>TU286</t>
  </si>
  <si>
    <t>Viljandi Soojus laen</t>
  </si>
  <si>
    <t>TU293</t>
  </si>
  <si>
    <t>TU294</t>
  </si>
  <si>
    <t>TU295</t>
  </si>
  <si>
    <t>TU296</t>
  </si>
  <si>
    <t>Linna töötajate töötasu</t>
  </si>
  <si>
    <t>50023</t>
  </si>
  <si>
    <t>KU052</t>
  </si>
  <si>
    <t>EL str Lossipargi rek KIK</t>
  </si>
  <si>
    <t>TU038</t>
  </si>
  <si>
    <t>Trükitööd</t>
  </si>
  <si>
    <t>TU271</t>
  </si>
  <si>
    <t>TU272</t>
  </si>
  <si>
    <t>Sotsiaaltöötajate päev</t>
  </si>
  <si>
    <t>KU692</t>
  </si>
  <si>
    <t>Sündmused, tähtpäevad</t>
  </si>
  <si>
    <t>KU693</t>
  </si>
  <si>
    <t xml:space="preserve">Kadunukeste vedu, matused </t>
  </si>
  <si>
    <t>KU694</t>
  </si>
  <si>
    <t>LV kulud kokku</t>
  </si>
  <si>
    <t>56</t>
  </si>
  <si>
    <t>RE004</t>
  </si>
  <si>
    <t>3222</t>
  </si>
  <si>
    <t>TU073</t>
  </si>
  <si>
    <t>3520</t>
  </si>
  <si>
    <t>3500</t>
  </si>
  <si>
    <t>FT025</t>
  </si>
  <si>
    <t>Laenu võtmine</t>
  </si>
  <si>
    <t>KU010</t>
  </si>
  <si>
    <t>KU011</t>
  </si>
  <si>
    <t>KU012</t>
  </si>
  <si>
    <t>KU013</t>
  </si>
  <si>
    <t>KU014</t>
  </si>
  <si>
    <t>KU015</t>
  </si>
  <si>
    <t>KU016</t>
  </si>
  <si>
    <t>KU017</t>
  </si>
  <si>
    <t>KU018</t>
  </si>
  <si>
    <t>KU019</t>
  </si>
  <si>
    <t>KU020</t>
  </si>
  <si>
    <t>KU021</t>
  </si>
  <si>
    <t>KU022</t>
  </si>
  <si>
    <t>KU023</t>
  </si>
  <si>
    <t>KU024</t>
  </si>
  <si>
    <t>KU025</t>
  </si>
  <si>
    <t>KU026</t>
  </si>
  <si>
    <t>KU027</t>
  </si>
  <si>
    <t>Põhitegevuse tulud</t>
  </si>
  <si>
    <t>Investeerimistegevuse tulud</t>
  </si>
  <si>
    <t>Tantsuklubi Linavästrik</t>
  </si>
  <si>
    <t>Vabariiklik puuetega inimeste XVII kultuurifestival Viljandis</t>
  </si>
  <si>
    <t>TU074</t>
  </si>
  <si>
    <t>Huvikooli üür</t>
  </si>
  <si>
    <t>Intressikulu Nordea</t>
  </si>
  <si>
    <t>Lepingutasu Nordea</t>
  </si>
  <si>
    <t>KU149</t>
  </si>
  <si>
    <t>Järveäärsete luhtade niitmine</t>
  </si>
  <si>
    <t>Viljandi linna Invaühing</t>
  </si>
  <si>
    <t>Nõutuba MTÜ</t>
  </si>
  <si>
    <t xml:space="preserve">Rattaklubi </t>
  </si>
  <si>
    <t>55263</t>
  </si>
  <si>
    <t>KU685</t>
  </si>
  <si>
    <t>TU075</t>
  </si>
  <si>
    <t>Huvikooli ringitasu</t>
  </si>
  <si>
    <t>TU076</t>
  </si>
  <si>
    <t>Spordikooli ringitasu</t>
  </si>
  <si>
    <t>TU077</t>
  </si>
  <si>
    <t>TU135</t>
  </si>
  <si>
    <t>Maramaa pst 14A hr. Jugomäe</t>
  </si>
  <si>
    <t>TU136</t>
  </si>
  <si>
    <t>Kokku tasutud 2010 lõpuni</t>
  </si>
  <si>
    <t>Tuluks alates oktoober 2010</t>
  </si>
  <si>
    <t>linn</t>
  </si>
  <si>
    <t>Haridusasutuste IT soetused/täiustamine</t>
  </si>
  <si>
    <t>KU549</t>
  </si>
  <si>
    <t>Tallinna 64</t>
  </si>
  <si>
    <t>Linna töötajate toetused</t>
  </si>
  <si>
    <t>5005</t>
  </si>
  <si>
    <t>KU053</t>
  </si>
  <si>
    <t>TU051</t>
  </si>
  <si>
    <t>Raamatukogu viivised</t>
  </si>
  <si>
    <t>32213</t>
  </si>
  <si>
    <t>TU052</t>
  </si>
  <si>
    <t>Raamatukogu tasulised teenused</t>
  </si>
  <si>
    <t>TU053</t>
  </si>
  <si>
    <t>Viljandi Vaimupuuetega Inimeste Tugiliit</t>
  </si>
  <si>
    <t>KU171</t>
  </si>
  <si>
    <t>Navaca Racing SK MTÜ</t>
  </si>
  <si>
    <t>MTÜ Teeme</t>
  </si>
  <si>
    <t>SA Ugala Teater</t>
  </si>
  <si>
    <t>KU625</t>
  </si>
  <si>
    <t>Hariduse reserv</t>
  </si>
  <si>
    <t>KU626</t>
  </si>
  <si>
    <t>KU627</t>
  </si>
  <si>
    <t>KU628</t>
  </si>
  <si>
    <t>KU629</t>
  </si>
  <si>
    <t>Päevakeskus Vinger MTÜ</t>
  </si>
  <si>
    <t>KU630</t>
  </si>
  <si>
    <t>94</t>
  </si>
  <si>
    <t>TU058</t>
  </si>
  <si>
    <t>Veetorni annetused</t>
  </si>
  <si>
    <t>TU059</t>
  </si>
  <si>
    <t>TU060</t>
  </si>
  <si>
    <t>Veetorni piletitulu</t>
  </si>
  <si>
    <t>TU061</t>
  </si>
  <si>
    <t>TU062</t>
  </si>
  <si>
    <t>Nukuteatri piletitulu</t>
  </si>
  <si>
    <t>TU063</t>
  </si>
  <si>
    <t>Kunstikooli ringitasu</t>
  </si>
  <si>
    <t>Jaani Kogudus</t>
  </si>
  <si>
    <t>KU537</t>
  </si>
  <si>
    <t>Pauluse Kogudus</t>
  </si>
  <si>
    <t>Muud hoolduskulud</t>
  </si>
  <si>
    <t>Linnaplaneeringud kuulutused</t>
  </si>
  <si>
    <t>KU227</t>
  </si>
  <si>
    <t>KU228</t>
  </si>
  <si>
    <t>KU229</t>
  </si>
  <si>
    <t>KU230</t>
  </si>
  <si>
    <t>KU231</t>
  </si>
  <si>
    <t>KU232</t>
  </si>
  <si>
    <t>KU233</t>
  </si>
  <si>
    <t>KU234</t>
  </si>
  <si>
    <t>Majanduskulude reserv</t>
  </si>
  <si>
    <t>KU235</t>
  </si>
  <si>
    <t>KU236</t>
  </si>
  <si>
    <t>Hangete korraldamine</t>
  </si>
  <si>
    <t>KU238</t>
  </si>
  <si>
    <t>KU239</t>
  </si>
  <si>
    <t>Linna avaliku teenistuse ametnike töötasu</t>
  </si>
  <si>
    <t>50013</t>
  </si>
  <si>
    <t>KU050</t>
  </si>
  <si>
    <t>Noorsootöö üritused, korralduskulud</t>
  </si>
  <si>
    <t>KU431</t>
  </si>
  <si>
    <t>Kuulutused</t>
  </si>
  <si>
    <t>KU001</t>
  </si>
  <si>
    <t>Noortevolikogu</t>
  </si>
  <si>
    <t>Pojad VMG</t>
  </si>
  <si>
    <t>TU026</t>
  </si>
  <si>
    <t>Pojad Paala</t>
  </si>
  <si>
    <t>TU027</t>
  </si>
  <si>
    <t>TU029</t>
  </si>
  <si>
    <t>5515</t>
  </si>
  <si>
    <t>55151</t>
  </si>
  <si>
    <t>Inventar</t>
  </si>
  <si>
    <t>5522</t>
  </si>
  <si>
    <t>Endiste Poliitvangide Viljandimaa Ühing</t>
  </si>
  <si>
    <t>Inglilapsed</t>
  </si>
  <si>
    <t>Memento Viljandi Ühendus</t>
  </si>
  <si>
    <t>KU246</t>
  </si>
  <si>
    <t>Hooldekodu hoone remont/ehitus</t>
  </si>
  <si>
    <t>KU247</t>
  </si>
  <si>
    <t>KU249</t>
  </si>
  <si>
    <t>KU250</t>
  </si>
  <si>
    <t>05100</t>
  </si>
  <si>
    <t>KU251</t>
  </si>
  <si>
    <t>MTÜ Seasaare näitemängimise trupp</t>
  </si>
  <si>
    <t>KU518</t>
  </si>
  <si>
    <t>KU519</t>
  </si>
  <si>
    <t>MTÜ Viljandimaa Rahvakultuuri Selts Selts</t>
  </si>
  <si>
    <t>Linna videovalve</t>
  </si>
  <si>
    <t>KU672</t>
  </si>
  <si>
    <t>KU673</t>
  </si>
  <si>
    <t>KU674</t>
  </si>
  <si>
    <t>10701</t>
  </si>
  <si>
    <t>4131</t>
  </si>
  <si>
    <t>KU675</t>
  </si>
  <si>
    <t>55264</t>
  </si>
  <si>
    <t>KU676</t>
  </si>
  <si>
    <t>KU677</t>
  </si>
  <si>
    <t>TU126</t>
  </si>
  <si>
    <t>USA saatkond Linnaraamatukogule</t>
  </si>
  <si>
    <t>TU121</t>
  </si>
  <si>
    <t>Lasteaedade toiduraha</t>
  </si>
  <si>
    <t>Kasvatajate toiduraha</t>
  </si>
  <si>
    <t>Segakoor Koit</t>
  </si>
  <si>
    <t>KU509</t>
  </si>
  <si>
    <t>Meeskoor Sakala</t>
  </si>
  <si>
    <t>KU510</t>
  </si>
  <si>
    <t>Naiskoor Eha</t>
  </si>
  <si>
    <t>KU511</t>
  </si>
  <si>
    <t>KU512</t>
  </si>
  <si>
    <t>Viljandi Linnakapell</t>
  </si>
  <si>
    <t>KU513</t>
  </si>
  <si>
    <t>KU538</t>
  </si>
  <si>
    <t>Baptistikogudus</t>
  </si>
  <si>
    <t>KU539</t>
  </si>
  <si>
    <t>KU540</t>
  </si>
  <si>
    <t>KU542</t>
  </si>
  <si>
    <t>KU543</t>
  </si>
  <si>
    <t>Pojad CRJ</t>
  </si>
  <si>
    <t>TU030</t>
  </si>
  <si>
    <t>Sotsmaks erisoodustuselt ÕL</t>
  </si>
  <si>
    <t>Tulumaks erisoodustuselt ÕL</t>
  </si>
  <si>
    <t>Roheline 7 ja 9</t>
  </si>
  <si>
    <t>alates 01.06.2011 kuni kasutusloa vormistamiseni  - tähtaeg 01.05.2015</t>
  </si>
  <si>
    <t>Rivo Haljaste - 5 tuhat kuus 10. kuupäevaks leping 3.3-2/16</t>
  </si>
  <si>
    <t>Laekumine õpilaste sõidukaartidest</t>
  </si>
  <si>
    <t>Külaliste vastuvõtt, vesi, lilled</t>
  </si>
  <si>
    <t>Tulud / kinnipidamised</t>
  </si>
  <si>
    <t>Õppelaenu kustutamine LV</t>
  </si>
  <si>
    <t>KU081</t>
  </si>
  <si>
    <t>KU102</t>
  </si>
  <si>
    <t>KU104</t>
  </si>
  <si>
    <t>Turism kodulehe kultuuriturism</t>
  </si>
  <si>
    <t>TU090</t>
  </si>
  <si>
    <t>Valgusreklaami elekter</t>
  </si>
  <si>
    <t>TU113</t>
  </si>
  <si>
    <t>Inkeri nõudepesumasina boiler</t>
  </si>
  <si>
    <t>Inkeri kuumavee boiler</t>
  </si>
  <si>
    <t>Vabadussõja Mälestiste Hoidmise Selts</t>
  </si>
  <si>
    <t>TU206</t>
  </si>
  <si>
    <t>Haridusministeerium - ENTK Huvikoolile</t>
  </si>
  <si>
    <t>Noorte suverühmad töötuskindlustus</t>
  </si>
  <si>
    <t>KU425</t>
  </si>
  <si>
    <t xml:space="preserve">Noorte suverühmad </t>
  </si>
  <si>
    <t>KU426</t>
  </si>
  <si>
    <t>KU427</t>
  </si>
  <si>
    <t>KU428</t>
  </si>
  <si>
    <t>KU429</t>
  </si>
  <si>
    <t>Koolituslähetused</t>
  </si>
  <si>
    <t>55111</t>
  </si>
  <si>
    <t>Küte</t>
  </si>
  <si>
    <t>RE009</t>
  </si>
  <si>
    <t>RE008</t>
  </si>
  <si>
    <t>O</t>
  </si>
  <si>
    <t>NR</t>
  </si>
  <si>
    <t>Jalgratta tänavasõit, Mulgi rattaralli, Saaremaa veloduur</t>
  </si>
  <si>
    <t>KU396</t>
  </si>
  <si>
    <t>KU397</t>
  </si>
  <si>
    <t>Mulgikross</t>
  </si>
  <si>
    <t>KU398</t>
  </si>
  <si>
    <t>KU399</t>
  </si>
  <si>
    <t>Kalmistute pühkimine ja prügi koristamine</t>
  </si>
  <si>
    <t>KU252</t>
  </si>
  <si>
    <t>Töötuskindlustusmakse</t>
  </si>
  <si>
    <t>55001</t>
  </si>
  <si>
    <t>Raamatud, ajalehed, ajakirjad</t>
  </si>
  <si>
    <t>ET leping</t>
  </si>
  <si>
    <t>Paljundus- ja trükikulud</t>
  </si>
  <si>
    <t>55003</t>
  </si>
  <si>
    <t>Sidekulu</t>
  </si>
  <si>
    <t>Külaliste vastuvõtt</t>
  </si>
  <si>
    <t>Juriidilised teenused, õigusabi</t>
  </si>
  <si>
    <t>55009</t>
  </si>
  <si>
    <t>Pangateenused</t>
  </si>
  <si>
    <t>Tänavavalgustus korrashoid</t>
  </si>
  <si>
    <t>55122</t>
  </si>
  <si>
    <t>KU457</t>
  </si>
  <si>
    <t>KU458</t>
  </si>
  <si>
    <t>KU459</t>
  </si>
  <si>
    <t>KU460</t>
  </si>
  <si>
    <t>KU461</t>
  </si>
  <si>
    <t>KU462</t>
  </si>
  <si>
    <t>04510</t>
  </si>
  <si>
    <t>KU274</t>
  </si>
  <si>
    <t>Järvejooksu võitja plaat</t>
  </si>
  <si>
    <t>KU275</t>
  </si>
  <si>
    <t>Kultuurkapital Huvikoolile</t>
  </si>
  <si>
    <t>TU227</t>
  </si>
  <si>
    <t>Intressitulud SEB Pangast</t>
  </si>
  <si>
    <t xml:space="preserve">Swedbank I - P8  </t>
  </si>
  <si>
    <t>Sotsmaks toimetulekust - Sotsiaalteenuste osutamise haldus</t>
  </si>
  <si>
    <t>Viljandimaa Pensionäride Ühendus</t>
  </si>
  <si>
    <t>Viljandimaa Vähihaigete Tugirühm</t>
  </si>
  <si>
    <t>Viljandi Diabeetikute Selts</t>
  </si>
  <si>
    <t>Tegevus ja üritused riskirühmadega seotud ühingutel</t>
  </si>
  <si>
    <t>Viljandi Reumaliit</t>
  </si>
  <si>
    <t>Viljandi Ratastooliklubi</t>
  </si>
  <si>
    <t>55113</t>
  </si>
  <si>
    <t>Vesi ja kanal</t>
  </si>
  <si>
    <t>55115</t>
  </si>
  <si>
    <t>Valve</t>
  </si>
  <si>
    <t>55116</t>
  </si>
  <si>
    <t>% kokku</t>
  </si>
  <si>
    <t>Viljandi Talvepark MTÜ</t>
  </si>
  <si>
    <t>Maagümnaasium rahvatantsupidu Helsingis</t>
  </si>
  <si>
    <t>Piletimajandus</t>
  </si>
  <si>
    <t>KU241</t>
  </si>
  <si>
    <t xml:space="preserve">Ettenägemata tööd </t>
  </si>
  <si>
    <t>KU281</t>
  </si>
  <si>
    <t>Järveäärsete vaadete avamine</t>
  </si>
  <si>
    <t>KU282</t>
  </si>
  <si>
    <t>Kokku</t>
  </si>
  <si>
    <t>Teg</t>
  </si>
  <si>
    <t>Tänavavalgustus elekter</t>
  </si>
  <si>
    <t>KU128</t>
  </si>
  <si>
    <t>KU141</t>
  </si>
  <si>
    <t>Omaval Liidu liikmemaks</t>
  </si>
  <si>
    <t>4528</t>
  </si>
  <si>
    <t>KU142</t>
  </si>
  <si>
    <t>Linnade Liidu liikmemaks</t>
  </si>
  <si>
    <t>KU143</t>
  </si>
  <si>
    <t>Tänavate pühkimine ja prügi koristamine</t>
  </si>
  <si>
    <t>KU253</t>
  </si>
  <si>
    <t>Haljasalade pühkimine ja prügi koristamine</t>
  </si>
  <si>
    <t>KU254</t>
  </si>
  <si>
    <t>Avalikud WC'd</t>
  </si>
  <si>
    <t>KU255</t>
  </si>
  <si>
    <t>Ohtlikud jäätmed</t>
  </si>
  <si>
    <t>KU256</t>
  </si>
  <si>
    <t>Reostuse likvideerimine, sundkoristus</t>
  </si>
  <si>
    <t>KU257</t>
  </si>
  <si>
    <t>KU258</t>
  </si>
  <si>
    <t>Prügila komposteerimisväljak</t>
  </si>
  <si>
    <t>KU259</t>
  </si>
  <si>
    <t>KU260</t>
  </si>
  <si>
    <t>KU261</t>
  </si>
  <si>
    <t>Kevadine ja sügisene prügivedu</t>
  </si>
  <si>
    <t>KU544</t>
  </si>
  <si>
    <t>09110</t>
  </si>
  <si>
    <t>KU546</t>
  </si>
  <si>
    <t>09220</t>
  </si>
  <si>
    <t>Purskkaevude hooldus</t>
  </si>
  <si>
    <t>KU306</t>
  </si>
  <si>
    <t>KU307</t>
  </si>
  <si>
    <t>KU308</t>
  </si>
  <si>
    <t>KU309</t>
  </si>
  <si>
    <t>KU310</t>
  </si>
  <si>
    <t>06400</t>
  </si>
  <si>
    <t>KU311</t>
  </si>
  <si>
    <t>KU312</t>
  </si>
  <si>
    <t>KU313</t>
  </si>
  <si>
    <t>KU314</t>
  </si>
  <si>
    <t>KU315</t>
  </si>
  <si>
    <t>KU316</t>
  </si>
  <si>
    <t>Kalmistute hooldamine</t>
  </si>
  <si>
    <t>KU317</t>
  </si>
  <si>
    <t>Kalmistute register</t>
  </si>
  <si>
    <t>KU318</t>
  </si>
  <si>
    <t>KU319</t>
  </si>
  <si>
    <t>Turism foto-video ja muud kulud</t>
  </si>
  <si>
    <t>KU210</t>
  </si>
  <si>
    <t>Turism - Linnatund</t>
  </si>
  <si>
    <t>KU211</t>
  </si>
  <si>
    <t>Turism - Viljandi Teataja</t>
  </si>
  <si>
    <t>KU212</t>
  </si>
  <si>
    <t>Turism suhted sõpruslinnadega</t>
  </si>
  <si>
    <t>Muud liikmemaksud</t>
  </si>
  <si>
    <t>4529</t>
  </si>
  <si>
    <t>KU144</t>
  </si>
  <si>
    <t>550302</t>
  </si>
  <si>
    <t>55041</t>
  </si>
  <si>
    <t>55043</t>
  </si>
  <si>
    <t>Muusikakooli muu tulu</t>
  </si>
  <si>
    <t>Sõidukite remont, tehnohooldus jm</t>
  </si>
  <si>
    <t>KU173</t>
  </si>
  <si>
    <t>TU190</t>
  </si>
  <si>
    <t>TU192</t>
  </si>
  <si>
    <t>prots</t>
  </si>
  <si>
    <t>Saada</t>
  </si>
  <si>
    <t>Jüri Lossmanni mälestusjooks</t>
  </si>
  <si>
    <t>KU390</t>
  </si>
  <si>
    <t>Valter Kalami mälestusvõistlused</t>
  </si>
  <si>
    <t>KU391</t>
  </si>
  <si>
    <t>3000</t>
  </si>
  <si>
    <t>97</t>
  </si>
  <si>
    <t>TU001</t>
  </si>
  <si>
    <t>KU385</t>
  </si>
  <si>
    <t>Rammumees</t>
  </si>
  <si>
    <t>KU386</t>
  </si>
  <si>
    <t>Valimised sotsmaks</t>
  </si>
  <si>
    <t>5064</t>
  </si>
  <si>
    <t>Valimised töötuskindlustus</t>
  </si>
  <si>
    <t>Valimised kantseleikulu</t>
  </si>
  <si>
    <t>55119</t>
  </si>
  <si>
    <t>Valimised transpordikulu</t>
  </si>
  <si>
    <t>01112</t>
  </si>
  <si>
    <t>5001</t>
  </si>
  <si>
    <t>50011</t>
  </si>
  <si>
    <t>70</t>
  </si>
  <si>
    <t>KU049</t>
  </si>
  <si>
    <t>TU034</t>
  </si>
  <si>
    <t>KU503</t>
  </si>
  <si>
    <t>KU289</t>
  </si>
  <si>
    <t>Pärimusmuusikafestivali täiendav jäätmemajandus</t>
  </si>
  <si>
    <t>KU290</t>
  </si>
  <si>
    <t>KU291</t>
  </si>
  <si>
    <t>Muud kulud</t>
  </si>
  <si>
    <t>KU616</t>
  </si>
  <si>
    <t>Jakobsoni G füüsikavõistlus</t>
  </si>
  <si>
    <t>Haridusministeerium - ENTK Muusikakoolile</t>
  </si>
  <si>
    <t>Enampakkumiste tasu</t>
  </si>
  <si>
    <t>Männimäe LA üür</t>
  </si>
  <si>
    <t>Rahvusvaheliste organisatsioonide liikmemaks</t>
  </si>
  <si>
    <t>KU145</t>
  </si>
  <si>
    <t>VOL ühisüritused</t>
  </si>
  <si>
    <t>01700</t>
  </si>
  <si>
    <t>6501</t>
  </si>
  <si>
    <t>Kuu</t>
  </si>
  <si>
    <t>Viljandi Lossipargi rek PR024</t>
  </si>
  <si>
    <t>KU073</t>
  </si>
  <si>
    <t>TU303</t>
  </si>
  <si>
    <t>99</t>
  </si>
  <si>
    <t>1009.2</t>
  </si>
  <si>
    <t>FT021</t>
  </si>
  <si>
    <t>Pensionid</t>
  </si>
  <si>
    <t>Nimi</t>
  </si>
  <si>
    <t>Aerutamisklubi</t>
  </si>
  <si>
    <t>KU373</t>
  </si>
  <si>
    <t>Ammuklubi Nool</t>
  </si>
  <si>
    <t>55253</t>
  </si>
  <si>
    <t>KU374</t>
  </si>
  <si>
    <t>Holstre-Polli SA TP015302</t>
  </si>
  <si>
    <t>450001</t>
  </si>
  <si>
    <t>Finantseerimistehingud</t>
  </si>
  <si>
    <t>LV kokku</t>
  </si>
  <si>
    <t>KU060</t>
  </si>
  <si>
    <t>Õppekulude hüvitamine erisoodustusena</t>
  </si>
  <si>
    <t>5051</t>
  </si>
  <si>
    <t>KU061</t>
  </si>
  <si>
    <t>55222</t>
  </si>
  <si>
    <t>Ravimid, töökaitsevahendid (prillid)</t>
  </si>
  <si>
    <t>55223</t>
  </si>
  <si>
    <t>Artikkel</t>
  </si>
  <si>
    <t>Kulu liik</t>
  </si>
  <si>
    <t xml:space="preserve">Eelarve </t>
  </si>
  <si>
    <t>Kokku tänasega</t>
  </si>
  <si>
    <t>Motoramm</t>
  </si>
  <si>
    <t>KU387</t>
  </si>
  <si>
    <t>KU388</t>
  </si>
  <si>
    <t>Sõuderegatid</t>
  </si>
  <si>
    <t>KU389</t>
  </si>
  <si>
    <t>Paistu vallale Tervisekeskuse käivitamiseks</t>
  </si>
  <si>
    <t>KU375</t>
  </si>
  <si>
    <t>TU201</t>
  </si>
  <si>
    <t>TU202</t>
  </si>
  <si>
    <t>Toimetulekutoetus</t>
  </si>
  <si>
    <t>Nukuteatri tuletõkkeuksed</t>
  </si>
  <si>
    <t>Puude mahavõtmine/istutamine</t>
  </si>
  <si>
    <t>Puude ja hekkide kujunduslõikus</t>
  </si>
  <si>
    <t>55143</t>
  </si>
  <si>
    <t>KU113</t>
  </si>
  <si>
    <t>Arvutite kasutusrent</t>
  </si>
  <si>
    <t>55145</t>
  </si>
  <si>
    <t>KU114</t>
  </si>
  <si>
    <t>Printerite kulumaterjalid</t>
  </si>
  <si>
    <t>55142</t>
  </si>
  <si>
    <t>KU115</t>
  </si>
  <si>
    <t>Riistvara hooldus</t>
  </si>
  <si>
    <t>55141</t>
  </si>
  <si>
    <t>KU116</t>
  </si>
  <si>
    <t>Riistvara soetamine</t>
  </si>
  <si>
    <t>KU117</t>
  </si>
  <si>
    <t>Tarkvara soetamine</t>
  </si>
  <si>
    <t>KU118</t>
  </si>
  <si>
    <t>IT hoolduslepingud</t>
  </si>
  <si>
    <t>55144</t>
  </si>
  <si>
    <t>55110</t>
  </si>
  <si>
    <t>LV lumetõrje</t>
  </si>
  <si>
    <t>Spordiveteranide klubi</t>
  </si>
  <si>
    <t>Sotsmaks</t>
  </si>
  <si>
    <t>Suusavõistlus H. Bergmanni mälestuseks</t>
  </si>
  <si>
    <t>3500.99</t>
  </si>
  <si>
    <t>TU179</t>
  </si>
  <si>
    <t>KU178</t>
  </si>
  <si>
    <t>KU179</t>
  </si>
  <si>
    <t>% täna</t>
  </si>
  <si>
    <t>Vaba raha</t>
  </si>
  <si>
    <t>Arved homseks</t>
  </si>
  <si>
    <t xml:space="preserve">Arved ootel </t>
  </si>
  <si>
    <t>Arved tulemas</t>
  </si>
  <si>
    <t>kulu</t>
  </si>
  <si>
    <t>vaba</t>
  </si>
  <si>
    <t>kuu</t>
  </si>
  <si>
    <t>Konto</t>
  </si>
  <si>
    <t>01111</t>
  </si>
  <si>
    <t>5000</t>
  </si>
  <si>
    <t>60</t>
  </si>
  <si>
    <t>Volikogu töötasu</t>
  </si>
  <si>
    <t>Sotsiaalmaks</t>
  </si>
  <si>
    <t>Volikogu liikmete toitlustamine, kingitused</t>
  </si>
  <si>
    <t>Tulumaks erisoodustuselt</t>
  </si>
  <si>
    <t>5061</t>
  </si>
  <si>
    <t>Sotsmaks erisoodustuselt</t>
  </si>
  <si>
    <t>5500</t>
  </si>
  <si>
    <t>55000</t>
  </si>
  <si>
    <t xml:space="preserve">Bürookulu </t>
  </si>
  <si>
    <t>55002</t>
  </si>
  <si>
    <t>Paljundusmasina hooldus</t>
  </si>
  <si>
    <t>55004</t>
  </si>
  <si>
    <t>Postikulu</t>
  </si>
  <si>
    <t>55005</t>
  </si>
  <si>
    <t>55007</t>
  </si>
  <si>
    <t>Haridusministeerium Linnaraamatukogule</t>
  </si>
  <si>
    <t>TU208</t>
  </si>
  <si>
    <t>Kultuuriministeerium Raamatukogu tegevustoetus + teavikud</t>
  </si>
  <si>
    <t>TU209</t>
  </si>
  <si>
    <t>Erivajadustega isikute raha 203601</t>
  </si>
  <si>
    <t>Finantstehingud</t>
  </si>
  <si>
    <t>55117</t>
  </si>
  <si>
    <t>KU242</t>
  </si>
  <si>
    <t>Linna vara kindlustus</t>
  </si>
  <si>
    <t>KU119</t>
  </si>
  <si>
    <t>Andmeside</t>
  </si>
  <si>
    <t>KU120</t>
  </si>
  <si>
    <t>Muud infotehnoloogia kulud</t>
  </si>
  <si>
    <t>55146</t>
  </si>
  <si>
    <t>Linnapea ja linnavalitsuse liikmete töötasu</t>
  </si>
  <si>
    <t>KU055</t>
  </si>
  <si>
    <t>TU117</t>
  </si>
  <si>
    <t>Ahitektuuriameti teenused</t>
  </si>
  <si>
    <t>TU119</t>
  </si>
  <si>
    <t>KU279</t>
  </si>
  <si>
    <t>KU280</t>
  </si>
  <si>
    <t>KU369</t>
  </si>
  <si>
    <t>Kabeklubi</t>
  </si>
  <si>
    <t>KU370</t>
  </si>
  <si>
    <t>Maagümnaasiumi spordiklubi</t>
  </si>
  <si>
    <t>KU371</t>
  </si>
  <si>
    <t>Sõudeklubi</t>
  </si>
  <si>
    <t>KU372</t>
  </si>
  <si>
    <t>Kinnistu aadress</t>
  </si>
  <si>
    <t>5 tuh lepingu sõlmimise aeg</t>
  </si>
  <si>
    <t>Maja valmis</t>
  </si>
  <si>
    <t>Liikluskorraldus muud kulud</t>
  </si>
  <si>
    <t>TU177</t>
  </si>
  <si>
    <t>Teede remont tänavad tolmuvabaks</t>
  </si>
  <si>
    <t>KU172</t>
  </si>
  <si>
    <t>KU325</t>
  </si>
  <si>
    <t>KU326</t>
  </si>
  <si>
    <t>KU327</t>
  </si>
  <si>
    <t>KU328</t>
  </si>
  <si>
    <t>KU329</t>
  </si>
  <si>
    <t>KU204</t>
  </si>
  <si>
    <t>Liikluskorraldus parkimine</t>
  </si>
  <si>
    <t>KU205</t>
  </si>
  <si>
    <t>KU265</t>
  </si>
  <si>
    <t>TU101</t>
  </si>
  <si>
    <t>TU102</t>
  </si>
  <si>
    <t>TU103</t>
  </si>
  <si>
    <t>TU104</t>
  </si>
  <si>
    <t>TU105</t>
  </si>
  <si>
    <t>Ujumiskohtade niitmine</t>
  </si>
  <si>
    <t>KU283</t>
  </si>
  <si>
    <t>KU284</t>
  </si>
  <si>
    <t>Puupäev</t>
  </si>
  <si>
    <t>KU285</t>
  </si>
  <si>
    <t>Liiklusmärkide ümbert okste lõikamine</t>
  </si>
  <si>
    <t>KU286</t>
  </si>
  <si>
    <t>KU287</t>
  </si>
  <si>
    <t>Metsanädal</t>
  </si>
  <si>
    <t>2081.5.8</t>
  </si>
  <si>
    <t>FT032</t>
  </si>
  <si>
    <t>KU422</t>
  </si>
  <si>
    <t>Noorte suverühmad töötasu</t>
  </si>
  <si>
    <t>KU423</t>
  </si>
  <si>
    <t>Noorte suverühmad sotsmaks</t>
  </si>
  <si>
    <t>KU424</t>
  </si>
  <si>
    <t>TU152</t>
  </si>
  <si>
    <t>Kommunikatsioonivahendid - telefonid</t>
  </si>
  <si>
    <t>Ruumide sisustus, mööbel</t>
  </si>
  <si>
    <t>55152</t>
  </si>
  <si>
    <t>Büroomasinad,olmetehnika</t>
  </si>
  <si>
    <t>Vabaaja keskuse projekt</t>
  </si>
  <si>
    <t>KU362</t>
  </si>
  <si>
    <t>Isikliku sõiduauto kasutamise kulud</t>
  </si>
  <si>
    <t>Muud sõidukite kulud (parkimine jm)</t>
  </si>
  <si>
    <t>5514</t>
  </si>
  <si>
    <t>Kuldliiga - eelarvet suurendatakse!</t>
  </si>
  <si>
    <t>Maa kasutamisõiguse tasu</t>
  </si>
  <si>
    <t>TU163</t>
  </si>
  <si>
    <t>KU363</t>
  </si>
  <si>
    <t>Raskejõustikuklubi Power</t>
  </si>
  <si>
    <t>KU364</t>
  </si>
  <si>
    <t>Kergejõustikuselts Sakala</t>
  </si>
  <si>
    <t>KU365</t>
  </si>
  <si>
    <t>Tenniseklubi Fellin</t>
  </si>
  <si>
    <t>KU366</t>
  </si>
  <si>
    <t>Ratsaspordiklubi</t>
  </si>
  <si>
    <t>KU367</t>
  </si>
  <si>
    <t>KU356</t>
  </si>
  <si>
    <t>KU357</t>
  </si>
  <si>
    <t>Viljandi Käsipalliklubi HC</t>
  </si>
  <si>
    <t>KU358</t>
  </si>
  <si>
    <t>Sõidukite kindlustusmaksed</t>
  </si>
  <si>
    <t>55134</t>
  </si>
  <si>
    <t>Sõidukite rent</t>
  </si>
  <si>
    <t>Kunstikooli teenused ja üür</t>
  </si>
  <si>
    <t>Teatripreemia</t>
  </si>
  <si>
    <t>KU492</t>
  </si>
  <si>
    <t>Hoonestaja</t>
  </si>
  <si>
    <t>KU264</t>
  </si>
  <si>
    <t>05200</t>
  </si>
  <si>
    <t>FT046</t>
  </si>
  <si>
    <t>Laenu tagasimakse Nordea Pangale</t>
  </si>
  <si>
    <t xml:space="preserve">Spordikooli teenus teistele </t>
  </si>
  <si>
    <t>KU343</t>
  </si>
  <si>
    <t>Restaureerimispreemia</t>
  </si>
  <si>
    <t>KU344</t>
  </si>
  <si>
    <t>KU345</t>
  </si>
  <si>
    <t xml:space="preserve">Korteri ost </t>
  </si>
  <si>
    <t>Maleklubi CC Fellin</t>
  </si>
  <si>
    <t>MTÜ Viljandi Saalihokiklubi</t>
  </si>
  <si>
    <t>MTÜ Sulgpalliklubi Viljandi Sulelised</t>
  </si>
  <si>
    <t>KU498</t>
  </si>
  <si>
    <t>KU499</t>
  </si>
  <si>
    <t>KU500</t>
  </si>
  <si>
    <t>Lepingu aruande tähtaeg</t>
  </si>
  <si>
    <t>Vastutaja</t>
  </si>
  <si>
    <t>Linna üüri- ja rendipindade hooldus</t>
  </si>
  <si>
    <t>KU292</t>
  </si>
  <si>
    <t>KU243</t>
  </si>
  <si>
    <t>Projekteerimine</t>
  </si>
  <si>
    <t>KU244</t>
  </si>
  <si>
    <t>KU352</t>
  </si>
  <si>
    <t>Spordistipendiumid</t>
  </si>
  <si>
    <t>KU353</t>
  </si>
  <si>
    <t>MTÜ Võrkorav</t>
  </si>
  <si>
    <t>KU354</t>
  </si>
  <si>
    <t>KU355</t>
  </si>
  <si>
    <t>Viljandi Vee- ja Motospordiklubi</t>
  </si>
  <si>
    <t>6014</t>
  </si>
  <si>
    <t>KU162</t>
  </si>
  <si>
    <t>Maakorri riigilõivud</t>
  </si>
  <si>
    <t>KU163</t>
  </si>
  <si>
    <t>KU164</t>
  </si>
  <si>
    <t>KU165</t>
  </si>
  <si>
    <t>KU166</t>
  </si>
  <si>
    <t>KU167</t>
  </si>
  <si>
    <t>KU168</t>
  </si>
  <si>
    <t>KU169</t>
  </si>
  <si>
    <t>KU170</t>
  </si>
  <si>
    <t>Kalmistute kivimüüride remont</t>
  </si>
  <si>
    <t>Elektripaigaldiste kontrollmõõtmised</t>
  </si>
  <si>
    <t>KU006</t>
  </si>
  <si>
    <t>Kodune Viljandi</t>
  </si>
  <si>
    <t>KU007</t>
  </si>
  <si>
    <t>Keskerakond</t>
  </si>
  <si>
    <t>KU009</t>
  </si>
  <si>
    <t>Volikogu komisjonid</t>
  </si>
  <si>
    <t>5503</t>
  </si>
  <si>
    <t>Riigisisesed lähetused</t>
  </si>
  <si>
    <t>Välislähetused</t>
  </si>
  <si>
    <t>5504</t>
  </si>
  <si>
    <t>Personalikoolitus</t>
  </si>
  <si>
    <t>5511</t>
  </si>
  <si>
    <t>55114</t>
  </si>
  <si>
    <t>Ruumide ja territooriumi korrashoid</t>
  </si>
  <si>
    <t>5513</t>
  </si>
  <si>
    <t>55135</t>
  </si>
  <si>
    <t>Transpordikulude hüvitus</t>
  </si>
  <si>
    <t>seisuga</t>
  </si>
  <si>
    <t>55133</t>
  </si>
  <si>
    <t>3825</t>
  </si>
  <si>
    <t>Viivistasud</t>
  </si>
  <si>
    <t>KU485</t>
  </si>
  <si>
    <t>KU486</t>
  </si>
  <si>
    <t>Muusikaüritused</t>
  </si>
  <si>
    <t>KU487</t>
  </si>
  <si>
    <t>Kultuuri-spordipreemia</t>
  </si>
  <si>
    <t>Maksud preemiatelt</t>
  </si>
  <si>
    <t>KU488</t>
  </si>
  <si>
    <t>Elutöö preemia</t>
  </si>
  <si>
    <t>KU489</t>
  </si>
  <si>
    <t>Korralduskulud</t>
  </si>
  <si>
    <t>KU490</t>
  </si>
  <si>
    <t>Aastapreemia</t>
  </si>
  <si>
    <t>KU491</t>
  </si>
  <si>
    <t>09221</t>
  </si>
  <si>
    <t>Pimedate Ööde filmifestival</t>
  </si>
  <si>
    <t>CarlNet elektroonikaring</t>
  </si>
  <si>
    <t>Klubi Ajaratas peoõhtud</t>
  </si>
  <si>
    <t>Korteriühistute toetamine</t>
  </si>
  <si>
    <t>KU293</t>
  </si>
  <si>
    <t>KÜ'de prügikogumissüsteemi juurutamine</t>
  </si>
  <si>
    <t>KU294</t>
  </si>
  <si>
    <t>TU228</t>
  </si>
  <si>
    <t>Kultuurkapital Linnaraamatukogule</t>
  </si>
  <si>
    <t>E - adminkulud</t>
  </si>
  <si>
    <t>E - sõidukite kulud</t>
  </si>
  <si>
    <t>RE012</t>
  </si>
  <si>
    <t>Laulu- ja tantsupeo töötuskindlustus</t>
  </si>
  <si>
    <t>KU446</t>
  </si>
  <si>
    <t xml:space="preserve">Laulu- ja tantsupeo muud kulud </t>
  </si>
  <si>
    <t>KU447</t>
  </si>
  <si>
    <t>08202</t>
  </si>
  <si>
    <t>TU127</t>
  </si>
  <si>
    <t>TU128</t>
  </si>
  <si>
    <t>3237</t>
  </si>
  <si>
    <t>TU130</t>
  </si>
  <si>
    <t>Kunstikooli kursused</t>
  </si>
  <si>
    <t>Hoolekogude ja lapsevanemate koolitus</t>
  </si>
  <si>
    <t>KU603</t>
  </si>
  <si>
    <t>KU604</t>
  </si>
  <si>
    <t>Täiskasvanute koolitus</t>
  </si>
  <si>
    <t>KU605</t>
  </si>
  <si>
    <t xml:space="preserve">Archimedese koolitus </t>
  </si>
  <si>
    <t>KU606</t>
  </si>
  <si>
    <t>KU607</t>
  </si>
  <si>
    <t>Hariduskonverents</t>
  </si>
  <si>
    <t>KU608</t>
  </si>
  <si>
    <t>Hariduse teabepäev</t>
  </si>
  <si>
    <t>KU609</t>
  </si>
  <si>
    <t>Vabadussõjas langenute hauatahvlid</t>
  </si>
  <si>
    <t>Volikogu poolt ostetud teenused</t>
  </si>
  <si>
    <t>55008</t>
  </si>
  <si>
    <t>Investeeringute reserv</t>
  </si>
  <si>
    <t>Rubiini kinnistu ja Arkaadia Aed</t>
  </si>
  <si>
    <t>Kabevõistlused</t>
  </si>
  <si>
    <t>Kergejõustik invasportlastele</t>
  </si>
  <si>
    <t>Lauatennise karikasari</t>
  </si>
  <si>
    <t>Teised taotlused</t>
  </si>
  <si>
    <t>KU495</t>
  </si>
  <si>
    <t>Sakala Noorte Kotkaste ja Kodutütarde Sõprade Selts</t>
  </si>
  <si>
    <t>KU496</t>
  </si>
  <si>
    <t>KU497</t>
  </si>
  <si>
    <t>Laekumata</t>
  </si>
  <si>
    <t>Abi</t>
  </si>
  <si>
    <t>tyhi</t>
  </si>
  <si>
    <t>1. Kp'ks</t>
  </si>
  <si>
    <t>Üür eluruumidelt</t>
  </si>
  <si>
    <t>Üür sotsiaalkorteritelt ja KÜ Riia 38</t>
  </si>
  <si>
    <t>Rahvusvaheline lavavõitluse laager</t>
  </si>
  <si>
    <t>Rahvatantsurühm Mulgi Marid</t>
  </si>
  <si>
    <t>Rahvatantsurühm Leola</t>
  </si>
  <si>
    <t>Rahvatantsurühm Vabajalg</t>
  </si>
  <si>
    <t>Pauluse koguduse segakoor</t>
  </si>
  <si>
    <t>Segakoor Sävel</t>
  </si>
  <si>
    <t>55112</t>
  </si>
  <si>
    <t>Elekter</t>
  </si>
  <si>
    <t>Teede remont reserv</t>
  </si>
  <si>
    <t>KU174</t>
  </si>
  <si>
    <t>KU175</t>
  </si>
  <si>
    <t xml:space="preserve">Teede remont pindamine </t>
  </si>
  <si>
    <t>KU176</t>
  </si>
  <si>
    <t>KU177</t>
  </si>
  <si>
    <t>Laulu- ja tantsupeo juhendajate töötasu</t>
  </si>
  <si>
    <t>Laulu- ja tantsupeo sotsmaks</t>
  </si>
  <si>
    <t xml:space="preserve">Jooksev remont </t>
  </si>
  <si>
    <t>55131</t>
  </si>
  <si>
    <t>Sõidukite kulud bensiin</t>
  </si>
  <si>
    <t>55132</t>
  </si>
  <si>
    <t>TU161</t>
  </si>
  <si>
    <t>Järvepäev</t>
  </si>
  <si>
    <t>KU384</t>
  </si>
  <si>
    <t>Liikluskorraldus lepingud</t>
  </si>
  <si>
    <t>KU203</t>
  </si>
  <si>
    <t>Saapaheite MM</t>
  </si>
  <si>
    <t>Suvised seeriajooksud</t>
  </si>
  <si>
    <t>Haridusasutuste IT hooldus</t>
  </si>
  <si>
    <t>KU550</t>
  </si>
  <si>
    <t>Rea nimetus</t>
  </si>
  <si>
    <t>Medaliga lõpetanu stipp</t>
  </si>
  <si>
    <t>55249</t>
  </si>
  <si>
    <t>KU553</t>
  </si>
  <si>
    <t>5524</t>
  </si>
  <si>
    <t>55244</t>
  </si>
  <si>
    <t>KU554</t>
  </si>
  <si>
    <t>Kommunaalmaksete laekumine</t>
  </si>
  <si>
    <t>Tüma</t>
  </si>
  <si>
    <t>Haldustasu</t>
  </si>
  <si>
    <t>Üür äriruumidelt KVI</t>
  </si>
  <si>
    <t>Üür linna hoonetelt</t>
  </si>
  <si>
    <t>Hoonestusõigus  lepingute järgi</t>
  </si>
  <si>
    <t>Kooliminekutoetuse tulumaks</t>
  </si>
  <si>
    <t>KU552</t>
  </si>
  <si>
    <t>liik</t>
  </si>
  <si>
    <t>EL str Kultuurimaja remont EAS</t>
  </si>
  <si>
    <t>TU131</t>
  </si>
  <si>
    <t>Hoonestus eramajad ja Kösti kvartal</t>
  </si>
  <si>
    <t>Sadevete kanalisatsiooni hooldus</t>
  </si>
  <si>
    <t>TU133</t>
  </si>
  <si>
    <t>Karja 2 Vikerkardin</t>
  </si>
  <si>
    <t>Maasika 57</t>
  </si>
  <si>
    <t>KU380</t>
  </si>
  <si>
    <t>Tennise GP ja Grand Hotel'i turniir</t>
  </si>
  <si>
    <t>KU381</t>
  </si>
  <si>
    <t>KU382</t>
  </si>
  <si>
    <t>Hansapäevade spordiprogramm</t>
  </si>
  <si>
    <t>5525</t>
  </si>
  <si>
    <t>KU383</t>
  </si>
  <si>
    <t>Rahvaspordiüritused</t>
  </si>
  <si>
    <t>KU359</t>
  </si>
  <si>
    <t>KU146</t>
  </si>
  <si>
    <t>Intressikulu EÜP 23 mlj lep.1310017690010</t>
  </si>
  <si>
    <t>KU071</t>
  </si>
  <si>
    <t>KU072</t>
  </si>
  <si>
    <t>KU074</t>
  </si>
  <si>
    <t>KU075</t>
  </si>
  <si>
    <t>KU076</t>
  </si>
  <si>
    <t>Lastehoiu teenus</t>
  </si>
  <si>
    <t>09500</t>
  </si>
  <si>
    <t>KU555</t>
  </si>
  <si>
    <t>KU556</t>
  </si>
  <si>
    <t>TU</t>
  </si>
  <si>
    <t>Os</t>
  </si>
  <si>
    <t>Klass</t>
  </si>
  <si>
    <t>Kommentaar</t>
  </si>
  <si>
    <t>Riigilõivud</t>
  </si>
  <si>
    <t>Reservfond 07 juulis</t>
  </si>
  <si>
    <t>KU501</t>
  </si>
  <si>
    <t>Parimate õpilaste tunnustamine</t>
  </si>
  <si>
    <t>Intressikulu EÜP 24,7 mlj lep.2007024285</t>
  </si>
  <si>
    <t>Kooliminekutoetus</t>
  </si>
  <si>
    <t>KU551</t>
  </si>
  <si>
    <t>Ranna pst 3 tennise- ja jalgpallimängijate riietusruumide maja</t>
  </si>
  <si>
    <t>TU284</t>
  </si>
  <si>
    <t>KU521</t>
  </si>
  <si>
    <t>KU522</t>
  </si>
  <si>
    <t>KU523</t>
  </si>
  <si>
    <t>KU524</t>
  </si>
  <si>
    <t>KU525</t>
  </si>
  <si>
    <t>KU526</t>
  </si>
  <si>
    <t>KU527</t>
  </si>
  <si>
    <t>KU528</t>
  </si>
  <si>
    <t>KU529</t>
  </si>
  <si>
    <t>KU530</t>
  </si>
  <si>
    <t>KU533</t>
  </si>
  <si>
    <t>KU534</t>
  </si>
  <si>
    <t>KU535</t>
  </si>
  <si>
    <t>08400</t>
  </si>
  <si>
    <t>KU536</t>
  </si>
  <si>
    <t>KU147</t>
  </si>
  <si>
    <t>KU148</t>
  </si>
  <si>
    <t>KU028</t>
  </si>
  <si>
    <t>KU029</t>
  </si>
  <si>
    <t>KU030</t>
  </si>
  <si>
    <t>Meditsiinikulud ja hügieenitarbed</t>
  </si>
  <si>
    <t>KU077</t>
  </si>
  <si>
    <t>KU078</t>
  </si>
  <si>
    <t>KU079</t>
  </si>
  <si>
    <t>KU082</t>
  </si>
  <si>
    <t>KU083</t>
  </si>
  <si>
    <t>KU084</t>
  </si>
  <si>
    <t>KU085</t>
  </si>
  <si>
    <t>KU086</t>
  </si>
  <si>
    <t>KU087</t>
  </si>
  <si>
    <t>KU088</t>
  </si>
  <si>
    <t>KU089</t>
  </si>
  <si>
    <t>KU090</t>
  </si>
  <si>
    <t>KU091</t>
  </si>
  <si>
    <t>KU092</t>
  </si>
  <si>
    <t>KU093</t>
  </si>
  <si>
    <t>KU094</t>
  </si>
  <si>
    <t>KU095</t>
  </si>
  <si>
    <t>KU096</t>
  </si>
  <si>
    <t>KU097</t>
  </si>
  <si>
    <t>KU098</t>
  </si>
  <si>
    <t>KU099</t>
  </si>
  <si>
    <t>KU100</t>
  </si>
  <si>
    <t>KU121</t>
  </si>
  <si>
    <t>Laidoneri pl 5a heliisolatsioon</t>
  </si>
  <si>
    <t>KU125</t>
  </si>
  <si>
    <t>Hansa 2015</t>
  </si>
  <si>
    <t>Jäätmete koristus</t>
  </si>
  <si>
    <t>Võsa raie ja niitmine</t>
  </si>
  <si>
    <t>Vabadussõdalaste matmispaiga kiviaed, keskmonument</t>
  </si>
  <si>
    <t>Muud klubid MTÜ Viljandi Laskurklubi</t>
  </si>
  <si>
    <t>MTÜ Viljandi Jalgpalliklubi Tulevik</t>
  </si>
  <si>
    <t>Mulgi triatlon MTÜ Raudmulk</t>
  </si>
  <si>
    <t>Linna esindavad võistkonnad</t>
  </si>
  <si>
    <t>Koos kalale MTÜ</t>
  </si>
  <si>
    <t>Muusikakooli hoone</t>
  </si>
  <si>
    <t>A19</t>
  </si>
  <si>
    <t>KU658</t>
  </si>
  <si>
    <t>Eakate päevatuba Maksimarketis</t>
  </si>
  <si>
    <t>KU659</t>
  </si>
  <si>
    <t>KU660</t>
  </si>
  <si>
    <t>KU336</t>
  </si>
  <si>
    <t>Laste mänguväljakud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</si>
  <si>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</si>
  <si>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</si>
  <si>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</si>
  <si>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</si>
  <si>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</si>
  <si>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</si>
  <si>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</si>
  <si>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KU342</t>
  </si>
  <si>
    <t>Restaureerimistoetused</t>
  </si>
  <si>
    <t>KU567</t>
  </si>
  <si>
    <t>KU568</t>
  </si>
  <si>
    <t>KU569</t>
  </si>
  <si>
    <t>KU570</t>
  </si>
  <si>
    <t>KU571</t>
  </si>
  <si>
    <t>KU572</t>
  </si>
  <si>
    <t>KU573</t>
  </si>
  <si>
    <t>Teede lumekoristus</t>
  </si>
  <si>
    <t>TU023</t>
  </si>
  <si>
    <t>Karlsson LA üür</t>
  </si>
  <si>
    <t>TU024</t>
  </si>
  <si>
    <t>Kaare Kooli üür</t>
  </si>
  <si>
    <t>TU025</t>
  </si>
  <si>
    <t>54</t>
  </si>
  <si>
    <t>KU057</t>
  </si>
  <si>
    <t>KU058</t>
  </si>
  <si>
    <t>KU062</t>
  </si>
  <si>
    <t>KU063</t>
  </si>
  <si>
    <t>KU064</t>
  </si>
  <si>
    <t>KU065</t>
  </si>
  <si>
    <t>KU066</t>
  </si>
  <si>
    <t>KU067</t>
  </si>
  <si>
    <t>KU068</t>
  </si>
  <si>
    <t>KU069</t>
  </si>
  <si>
    <t>KU070</t>
  </si>
  <si>
    <t>KU392</t>
  </si>
  <si>
    <t>Viljandi linnajooks</t>
  </si>
  <si>
    <t>KU393</t>
  </si>
  <si>
    <t>A11</t>
  </si>
  <si>
    <t>Avaliku teenistuse töötasu</t>
  </si>
  <si>
    <t>KU653</t>
  </si>
  <si>
    <t>Tasuline hooldusravi</t>
  </si>
  <si>
    <t>KU654</t>
  </si>
  <si>
    <t>4138</t>
  </si>
  <si>
    <t>KU655</t>
  </si>
  <si>
    <t>KU656</t>
  </si>
  <si>
    <t>Üle 65-aastaste pensionäride kuupiletid</t>
  </si>
  <si>
    <t>KU657</t>
  </si>
  <si>
    <t>Eakate päev</t>
  </si>
  <si>
    <t>A10</t>
  </si>
  <si>
    <t>KU598</t>
  </si>
  <si>
    <t>KU599</t>
  </si>
  <si>
    <t>KU600</t>
  </si>
  <si>
    <t>KU601</t>
  </si>
  <si>
    <t>KU602</t>
  </si>
  <si>
    <t>55262</t>
  </si>
  <si>
    <t>SEB - P3 - üürnikud</t>
  </si>
  <si>
    <t>A20</t>
  </si>
  <si>
    <t>Jakobsoni tänava kergliiklustunnel</t>
  </si>
  <si>
    <t>Reservfond 06 juunis</t>
  </si>
  <si>
    <t>Tuluks alates august 2010</t>
  </si>
  <si>
    <t>Teede remont kõnniteed rannas</t>
  </si>
  <si>
    <t>10201</t>
  </si>
  <si>
    <t>08109</t>
  </si>
  <si>
    <t>05400</t>
  </si>
  <si>
    <t>5512</t>
  </si>
  <si>
    <t>89</t>
  </si>
  <si>
    <t>KU448</t>
  </si>
  <si>
    <t>KU449</t>
  </si>
  <si>
    <t>08203</t>
  </si>
  <si>
    <t>KU450</t>
  </si>
  <si>
    <t>Veetorn töötasu</t>
  </si>
  <si>
    <t>KU451</t>
  </si>
  <si>
    <t>Veetorni sotsmaks</t>
  </si>
  <si>
    <t>KU452</t>
  </si>
  <si>
    <t>Veetorni töötuskindlustus</t>
  </si>
  <si>
    <t>KU453</t>
  </si>
  <si>
    <t>Veetorni ruumide kulud</t>
  </si>
  <si>
    <t>KU454</t>
  </si>
  <si>
    <t>Veetorni hügieenitarbed</t>
  </si>
  <si>
    <t>TU149</t>
  </si>
  <si>
    <t>Roheline 4  Tõnis Salong</t>
  </si>
  <si>
    <t>FT044</t>
  </si>
  <si>
    <t>alates 1.07.09 kuni kasutusloa vormistamiseni - valmimise tähtaeg 01.06.2011</t>
  </si>
  <si>
    <t>Swedbank III - P6 -üürnikud</t>
  </si>
  <si>
    <t>Rahvusvaheline filateelianäitus</t>
  </si>
  <si>
    <t>KU484</t>
  </si>
  <si>
    <t>Rock Ramp</t>
  </si>
  <si>
    <t>P8 - P1</t>
  </si>
  <si>
    <t>KU160</t>
  </si>
  <si>
    <t>KU161</t>
  </si>
  <si>
    <t>Mõõdistamine</t>
  </si>
  <si>
    <t>6010</t>
  </si>
  <si>
    <t>Sõpruslinnad Porvoo-Viljandi</t>
  </si>
  <si>
    <t>Johann Köleri fond</t>
  </si>
  <si>
    <t>Koolinoorte laulu- ja tantsupidu</t>
  </si>
  <si>
    <t>Noorte nädal</t>
  </si>
  <si>
    <t>KU395</t>
  </si>
  <si>
    <t>Spordivahendite ostmise projekt</t>
  </si>
  <si>
    <t>Spordivaldkonna reserv</t>
  </si>
  <si>
    <t>Oja tee (Uus tn - Aiandi peatus)</t>
  </si>
  <si>
    <t>A02</t>
  </si>
  <si>
    <t>A03</t>
  </si>
  <si>
    <t>A04</t>
  </si>
  <si>
    <t>A05</t>
  </si>
  <si>
    <t>A07</t>
  </si>
  <si>
    <t>Foto-videoarhiiv spordis</t>
  </si>
  <si>
    <t>KU407</t>
  </si>
  <si>
    <t>Reklaam, trükised spordis</t>
  </si>
  <si>
    <t>KU408</t>
  </si>
  <si>
    <t>KU409</t>
  </si>
  <si>
    <t>08106</t>
  </si>
  <si>
    <t>KU410</t>
  </si>
  <si>
    <t>KU411</t>
  </si>
  <si>
    <t>KU412</t>
  </si>
  <si>
    <t>KU413</t>
  </si>
  <si>
    <t>08107</t>
  </si>
  <si>
    <t>KU415</t>
  </si>
  <si>
    <t>KU417</t>
  </si>
  <si>
    <t>KU418</t>
  </si>
  <si>
    <t>Tervisekontroll</t>
  </si>
  <si>
    <t>1551</t>
  </si>
  <si>
    <t>01114</t>
  </si>
  <si>
    <t>6080</t>
  </si>
  <si>
    <t>Reservfond 01jaanuaris</t>
  </si>
  <si>
    <t>Reservfond 02 veebruaris</t>
  </si>
  <si>
    <t>Reservfond 03 märtsis</t>
  </si>
  <si>
    <t>Reservfond 04 aprillis</t>
  </si>
  <si>
    <t>Reservfond 05 mais</t>
  </si>
  <si>
    <t>KU442</t>
  </si>
  <si>
    <t>Hansapäevad Viljandis</t>
  </si>
  <si>
    <t>KU443</t>
  </si>
  <si>
    <t>Vapiroosi päev</t>
  </si>
  <si>
    <t>KU444</t>
  </si>
  <si>
    <t>Abiturientide ball</t>
  </si>
  <si>
    <t>KU445</t>
  </si>
  <si>
    <t>08102</t>
  </si>
  <si>
    <t>TU176</t>
  </si>
  <si>
    <t>Teede hooldus leping</t>
  </si>
  <si>
    <t>10200</t>
  </si>
  <si>
    <t>450003</t>
  </si>
  <si>
    <t>04900</t>
  </si>
  <si>
    <t>KU272</t>
  </si>
  <si>
    <t>413104</t>
  </si>
  <si>
    <t>55254</t>
  </si>
  <si>
    <t>5053</t>
  </si>
  <si>
    <t>KU059</t>
  </si>
  <si>
    <t>TU275</t>
  </si>
  <si>
    <t>Vee erikasutuse tasu</t>
  </si>
  <si>
    <t>Teede remont lumevedu</t>
  </si>
  <si>
    <t>KU180</t>
  </si>
  <si>
    <t>Teede remont kruusa vedu</t>
  </si>
  <si>
    <t>KU181</t>
  </si>
  <si>
    <t>Teede remont ohutussaarte rajamine</t>
  </si>
  <si>
    <t>KU182</t>
  </si>
  <si>
    <t>TU140</t>
  </si>
  <si>
    <t>Vesiflirdi 3 Alamaa</t>
  </si>
  <si>
    <t>KU469</t>
  </si>
  <si>
    <t>KU470</t>
  </si>
  <si>
    <t>KU472</t>
  </si>
  <si>
    <t>KU473</t>
  </si>
  <si>
    <t>KU474</t>
  </si>
  <si>
    <t>KU475</t>
  </si>
  <si>
    <t>KU476</t>
  </si>
  <si>
    <t>KU574</t>
  </si>
  <si>
    <t>KU575</t>
  </si>
  <si>
    <t>KU576</t>
  </si>
  <si>
    <t>KU577</t>
  </si>
  <si>
    <t>KU578</t>
  </si>
  <si>
    <t>KU579</t>
  </si>
  <si>
    <t>KU580</t>
  </si>
  <si>
    <t>KU581</t>
  </si>
  <si>
    <t>KU582</t>
  </si>
  <si>
    <t>KU583</t>
  </si>
  <si>
    <t>KU584</t>
  </si>
  <si>
    <t xml:space="preserve">Maramaa nim. Matemaatikavõistlus </t>
  </si>
  <si>
    <t>KU585</t>
  </si>
  <si>
    <t>KU586</t>
  </si>
  <si>
    <t>KU587</t>
  </si>
  <si>
    <t>KU588</t>
  </si>
  <si>
    <t>KU589</t>
  </si>
  <si>
    <t>KU590</t>
  </si>
  <si>
    <t>KU591</t>
  </si>
  <si>
    <t>KU592</t>
  </si>
  <si>
    <t>KU593</t>
  </si>
  <si>
    <t>KU594</t>
  </si>
  <si>
    <t>KU595</t>
  </si>
  <si>
    <t>KU596</t>
  </si>
  <si>
    <t>Puuetega inimeste liikumisteede kaardistamine</t>
  </si>
  <si>
    <t>KU649</t>
  </si>
  <si>
    <t>Invateater Karlanda</t>
  </si>
  <si>
    <t>KU650</t>
  </si>
  <si>
    <t>KU198</t>
  </si>
  <si>
    <t>KU200</t>
  </si>
  <si>
    <t>KU201</t>
  </si>
  <si>
    <t>RE006</t>
  </si>
  <si>
    <t>RE010</t>
  </si>
  <si>
    <t>a</t>
  </si>
  <si>
    <t>Teeme MTÜ</t>
  </si>
  <si>
    <t>Singel Kodu MTÜ</t>
  </si>
  <si>
    <t>Viljandimaa Pimedate Ühing</t>
  </si>
  <si>
    <t>Tegevus ja üritused lastega seotud ühingutel</t>
  </si>
  <si>
    <t>Viljandimaa Lasterikaste Perede Ühendus</t>
  </si>
  <si>
    <t>Sclerosis Multiplexi Viljandi ühing</t>
  </si>
  <si>
    <t>KU480</t>
  </si>
  <si>
    <t>Kultuuri reserv</t>
  </si>
  <si>
    <t>KU481</t>
  </si>
  <si>
    <t>Reklaam, trükised</t>
  </si>
  <si>
    <t>KU482</t>
  </si>
  <si>
    <t>Tähtpäevad</t>
  </si>
  <si>
    <t>KU483</t>
  </si>
  <si>
    <t>TU044</t>
  </si>
  <si>
    <t>Lauluväljak</t>
  </si>
  <si>
    <t>A17</t>
  </si>
  <si>
    <t>Järve-Karja tänava ehituse projekt</t>
  </si>
  <si>
    <t>A18</t>
  </si>
  <si>
    <t>Linnapea ja linnavalitsuse liikmete toetused</t>
  </si>
  <si>
    <t>413403</t>
  </si>
  <si>
    <t>KU621</t>
  </si>
  <si>
    <t>KU622</t>
  </si>
  <si>
    <t>KU623</t>
  </si>
  <si>
    <t>KU624</t>
  </si>
  <si>
    <t>09800</t>
  </si>
  <si>
    <t>Alusharidusteenus teistele omavalitsustele</t>
  </si>
  <si>
    <t>P9 - P8</t>
  </si>
  <si>
    <t>TU055</t>
  </si>
  <si>
    <t>3221</t>
  </si>
  <si>
    <t>TU056</t>
  </si>
  <si>
    <t>TU057</t>
  </si>
  <si>
    <t>Koolipiim hinnavahe hüvitamine toitlustajale</t>
  </si>
  <si>
    <t>KU562</t>
  </si>
  <si>
    <t>09222</t>
  </si>
  <si>
    <t>KU563</t>
  </si>
  <si>
    <t>Linna nimelised stipendiumid kutseõppele</t>
  </si>
  <si>
    <t>09400</t>
  </si>
  <si>
    <t>KU564</t>
  </si>
  <si>
    <t>Linna nimelised stipendiumid</t>
  </si>
  <si>
    <t>09600</t>
  </si>
  <si>
    <t>Spordiklubi "Viljandi Volle" Em võidu puhul</t>
  </si>
  <si>
    <t>Dancecall MTÜ Electrotantsu MM osavõtuks</t>
  </si>
  <si>
    <t>TU211</t>
  </si>
  <si>
    <t>TU212</t>
  </si>
  <si>
    <t xml:space="preserve">Rahandusmin Õppelaenud </t>
  </si>
  <si>
    <t>TU213</t>
  </si>
  <si>
    <t>TU054</t>
  </si>
  <si>
    <t>32212</t>
  </si>
  <si>
    <t>Riigilõiv ehituslubade eest</t>
  </si>
  <si>
    <t>3203</t>
  </si>
  <si>
    <t>TU013</t>
  </si>
  <si>
    <t>Riigilõiv kasutuslubade eest</t>
  </si>
  <si>
    <t>3205</t>
  </si>
  <si>
    <t>TU015</t>
  </si>
  <si>
    <t>Riigilõiv linnasekretäri toimingutelt</t>
  </si>
  <si>
    <t>Riigilõiv kauplemisloa väljastamise eest</t>
  </si>
  <si>
    <t>3202</t>
  </si>
  <si>
    <t>85</t>
  </si>
  <si>
    <t>TU012</t>
  </si>
  <si>
    <t>58</t>
  </si>
  <si>
    <t>Spordikeskus</t>
  </si>
  <si>
    <t>57</t>
  </si>
  <si>
    <t>Avaliku teenistuse toetus</t>
  </si>
  <si>
    <t>69</t>
  </si>
  <si>
    <t>TU245</t>
  </si>
  <si>
    <t>TU246</t>
  </si>
  <si>
    <t>Hurma Kinnase tanstu- ja moekool</t>
  </si>
  <si>
    <t>Eesti Noorte Kultuuriprojekt</t>
  </si>
  <si>
    <t>93</t>
  </si>
  <si>
    <t>TU223</t>
  </si>
  <si>
    <t>Linna üüri- ja rendipindade kaasfinantseerimine</t>
  </si>
  <si>
    <t>KU295</t>
  </si>
  <si>
    <t>KU296</t>
  </si>
  <si>
    <t>KU297</t>
  </si>
  <si>
    <t>KU298</t>
  </si>
  <si>
    <t>KU299</t>
  </si>
  <si>
    <t>KU300</t>
  </si>
  <si>
    <t>06300</t>
  </si>
  <si>
    <t>KU301</t>
  </si>
  <si>
    <t>Veemajandusprojekti juhtimine</t>
  </si>
  <si>
    <t>KU302</t>
  </si>
  <si>
    <t>Veemajandusprojekti kaasfinantseerimine</t>
  </si>
  <si>
    <t>KU303</t>
  </si>
  <si>
    <t>Sadevete kanalisatsiooni ehituse kaasfinantseerimine</t>
  </si>
  <si>
    <t>KU304</t>
  </si>
  <si>
    <t>KU686</t>
  </si>
  <si>
    <t>Sotsi riigilõivud</t>
  </si>
  <si>
    <t>KU687</t>
  </si>
  <si>
    <t>Kolimistoetus sundüürnikele</t>
  </si>
  <si>
    <t>KU688</t>
  </si>
  <si>
    <t>KU689</t>
  </si>
  <si>
    <t>Supiköök</t>
  </si>
  <si>
    <t>KU690</t>
  </si>
  <si>
    <t>10900</t>
  </si>
  <si>
    <t>KU691</t>
  </si>
  <si>
    <t>NNKÜ-NMKÜ</t>
  </si>
  <si>
    <t>Urban Style</t>
  </si>
  <si>
    <t>Bonifaciuse Gild</t>
  </si>
  <si>
    <t>Põhivara müük</t>
  </si>
  <si>
    <t>linn invest</t>
  </si>
  <si>
    <t>Täiskasvanute G üür</t>
  </si>
  <si>
    <t>TU028</t>
  </si>
  <si>
    <t>Huvikooli teenus - suvelaager jm</t>
  </si>
  <si>
    <t>Sihtfin Spordikoolile klubidelt</t>
  </si>
  <si>
    <t>91</t>
  </si>
  <si>
    <t>04730</t>
  </si>
  <si>
    <t>87</t>
  </si>
  <si>
    <t>10402</t>
  </si>
  <si>
    <t>08208</t>
  </si>
  <si>
    <t>Kitarrifestival</t>
  </si>
  <si>
    <t>10121</t>
  </si>
  <si>
    <t>4500</t>
  </si>
  <si>
    <t>10702</t>
  </si>
  <si>
    <t>KU124</t>
  </si>
  <si>
    <t>Arengukava üldplaneering</t>
  </si>
  <si>
    <t>Arengukava koolitus</t>
  </si>
  <si>
    <t>KU126</t>
  </si>
  <si>
    <t>Viiratsi Hoolekandekeskuse ehitus</t>
  </si>
  <si>
    <t>Viljandimaa Invaühing</t>
  </si>
  <si>
    <t>Kõpu Vallavalitsusele</t>
  </si>
  <si>
    <t>alates 1.10.09 kuni kasutusloa vormistamiseni - valmimise tähtaeg 01.10.2013</t>
  </si>
  <si>
    <t>Aasta noor</t>
  </si>
  <si>
    <t>KU493</t>
  </si>
  <si>
    <t>Loomestipendiumid</t>
  </si>
  <si>
    <t>KU494</t>
  </si>
  <si>
    <t>Lauatenniseklubi Sakala</t>
  </si>
  <si>
    <t>3224</t>
  </si>
  <si>
    <t>95</t>
  </si>
  <si>
    <t>TU081</t>
  </si>
  <si>
    <t>Kinnisvara Info AS - 10 tuhat kuus 10. kuupäevaks leping 3.3-2/27</t>
  </si>
  <si>
    <t>Linna avaliku teenistuse ametnike toetused</t>
  </si>
  <si>
    <t>5002</t>
  </si>
  <si>
    <t>50021</t>
  </si>
  <si>
    <t>KU051</t>
  </si>
  <si>
    <t>Viljandimaa Naisliit</t>
  </si>
  <si>
    <t>Represseeritute Klubi Viljandis</t>
  </si>
  <si>
    <t>Eesti Sõjameeste Sakala Ühing</t>
  </si>
  <si>
    <t>TU064</t>
  </si>
  <si>
    <t>Kunstikooli teenus teistele omavalitsustele</t>
  </si>
  <si>
    <t>TU065</t>
  </si>
  <si>
    <t>TU068</t>
  </si>
  <si>
    <t>Muusikakooli ringitasu</t>
  </si>
  <si>
    <t>TU069</t>
  </si>
  <si>
    <t>TU070</t>
  </si>
  <si>
    <t>Muusikakooli teenus teistele omavalitsustele</t>
  </si>
  <si>
    <t>TU071</t>
  </si>
  <si>
    <t>TU072</t>
  </si>
  <si>
    <t>Spordikeskuse üür</t>
  </si>
  <si>
    <t>Pojad Spkesk</t>
  </si>
  <si>
    <t>Noorsootöö projektid</t>
  </si>
  <si>
    <t>KU432</t>
  </si>
  <si>
    <t>Evestuudio MTÜ</t>
  </si>
  <si>
    <t>Oma Stuudio - koolitants</t>
  </si>
  <si>
    <t>Heiki Raudla - Sakala kalender</t>
  </si>
  <si>
    <t>Viljandi muuseum</t>
  </si>
  <si>
    <t>MTÜ Viljandimaa Singel</t>
  </si>
  <si>
    <t>Kodutütred, Sakala Malev, Kaitseliit</t>
  </si>
  <si>
    <t>Tulumaks linna preemiatelt</t>
  </si>
  <si>
    <t>Sihtfin Muusikakoolile kontsertreisiks eraisikutelt</t>
  </si>
  <si>
    <t>Sihtfin Muusikakoolile Eesti Kooriühingult</t>
  </si>
  <si>
    <t>Sihtfin Spordikoolile EOK'lt</t>
  </si>
  <si>
    <t>Töötuskindl  toimetulekust - Sotsiaalteenuste osutamise haldus</t>
  </si>
  <si>
    <t>KU680</t>
  </si>
  <si>
    <t>Toetused eraisikutele</t>
  </si>
  <si>
    <t>KU681</t>
  </si>
  <si>
    <t>Toetused arvetega</t>
  </si>
  <si>
    <t>KU682</t>
  </si>
  <si>
    <t>VMG õpetajate teatrifestival Sillad</t>
  </si>
  <si>
    <t>Paala G  ruumid sots pedagoogile, logopeedile jm</t>
  </si>
  <si>
    <t>Muusikakool katuse osaline rekonstrueerimine, sh projekt</t>
  </si>
  <si>
    <t>MTÜ Elektroonikaring</t>
  </si>
  <si>
    <t>Stipendiumid (õppimiseks välismaal)</t>
  </si>
  <si>
    <t>Viljandimaa Südameliit</t>
  </si>
  <si>
    <t>MTÜ Viljandi Pensionäride Liit</t>
  </si>
  <si>
    <t>KU718</t>
  </si>
  <si>
    <t>KU720</t>
  </si>
  <si>
    <t>KU651</t>
  </si>
  <si>
    <t>Tasuline hooldus SA Viljandimaa Hoolekandekeskuses</t>
  </si>
  <si>
    <t>MTÜ Töötoad</t>
  </si>
  <si>
    <t>KU701</t>
  </si>
  <si>
    <t>KU702</t>
  </si>
  <si>
    <t>KU703</t>
  </si>
  <si>
    <t>KU704</t>
  </si>
  <si>
    <t>KU705</t>
  </si>
  <si>
    <t>KU706</t>
  </si>
  <si>
    <t>KU707</t>
  </si>
  <si>
    <t>KU708</t>
  </si>
  <si>
    <t>KU709</t>
  </si>
  <si>
    <t>KU710</t>
  </si>
  <si>
    <t>KU711</t>
  </si>
  <si>
    <t>KU712</t>
  </si>
  <si>
    <t>KU713</t>
  </si>
  <si>
    <t>KU714</t>
  </si>
  <si>
    <t>KU715</t>
  </si>
  <si>
    <t>KU716</t>
  </si>
  <si>
    <t>KU717</t>
  </si>
  <si>
    <t>Sotsiaalvaldkonna reserv erakorraline</t>
  </si>
  <si>
    <t>KU695</t>
  </si>
  <si>
    <t>Sotsiaalvaldkonna reserv projektidele</t>
  </si>
  <si>
    <t>Jäätmehoolduse korrastamine</t>
  </si>
  <si>
    <t>Mart Rätsep alates 6.12.07</t>
  </si>
  <si>
    <t>Maasika 41</t>
  </si>
  <si>
    <t>Fredos OÜ - 10 tuhat kuus 10. kuupäevaks leping 3.3-2/17  Palutakse arvet !!!</t>
  </si>
  <si>
    <t>Tallinna 74</t>
  </si>
  <si>
    <t>Tasuline hooldus</t>
  </si>
  <si>
    <t>10400</t>
  </si>
  <si>
    <t>TU302</t>
  </si>
  <si>
    <t>Tartu 102 AS Järvejaam</t>
  </si>
  <si>
    <t>Viljandimaa Kammerkoor</t>
  </si>
  <si>
    <t>KU514</t>
  </si>
  <si>
    <t>KU515</t>
  </si>
  <si>
    <t>KU516</t>
  </si>
  <si>
    <t>KU517</t>
  </si>
  <si>
    <t>KU520</t>
  </si>
  <si>
    <t>Pojad Rkogu</t>
  </si>
  <si>
    <t>32215</t>
  </si>
  <si>
    <t>32216</t>
  </si>
  <si>
    <t>TU050</t>
  </si>
  <si>
    <t>Raamatukogu üür</t>
  </si>
  <si>
    <t>32214</t>
  </si>
  <si>
    <t>KU645</t>
  </si>
  <si>
    <t>Puuetega inimeste kultuurifestival</t>
  </si>
  <si>
    <t>KU646</t>
  </si>
  <si>
    <t>Puuetega inimeste laager</t>
  </si>
  <si>
    <t>KU647</t>
  </si>
  <si>
    <t>Rahvusvaheline puuetega inimeste päev</t>
  </si>
  <si>
    <t>55269</t>
  </si>
  <si>
    <t>KU648</t>
  </si>
  <si>
    <t>Pojad Kultra</t>
  </si>
  <si>
    <t>TU230</t>
  </si>
  <si>
    <t>TU232</t>
  </si>
  <si>
    <t>KU610</t>
  </si>
  <si>
    <t>Projekt Koolide uksed lahti</t>
  </si>
  <si>
    <t>KU612</t>
  </si>
  <si>
    <t>KU394</t>
  </si>
  <si>
    <t>Ajutiste lepingutega töötajate töötasu</t>
  </si>
  <si>
    <t>50001</t>
  </si>
  <si>
    <t>KU054</t>
  </si>
  <si>
    <t>RRE</t>
  </si>
  <si>
    <t>Huvikool SILD</t>
  </si>
  <si>
    <t>Noorsootöö meediaring</t>
  </si>
  <si>
    <t>KU433</t>
  </si>
  <si>
    <t>KU434</t>
  </si>
  <si>
    <t>KU435</t>
  </si>
  <si>
    <t>KU436</t>
  </si>
  <si>
    <t>KU437</t>
  </si>
  <si>
    <t>KU438</t>
  </si>
  <si>
    <t>Jõuluüritused</t>
  </si>
  <si>
    <t>KU439</t>
  </si>
  <si>
    <t>Võidupüha/jaanipäev</t>
  </si>
  <si>
    <t>KU440</t>
  </si>
  <si>
    <t xml:space="preserve">Eesti Vabariigi aastapäev </t>
  </si>
  <si>
    <t>KU441</t>
  </si>
  <si>
    <t xml:space="preserve">Viljandi 725 </t>
  </si>
  <si>
    <t>RE003</t>
  </si>
  <si>
    <t>55</t>
  </si>
  <si>
    <t>Reservfond 08 augustis</t>
  </si>
  <si>
    <t>Reservfond 09 septembris</t>
  </si>
  <si>
    <t>Reservfond 10 oktoobris</t>
  </si>
  <si>
    <t>Reservfond 11 novembris</t>
  </si>
  <si>
    <t>KU245</t>
  </si>
  <si>
    <t>Tasu matkaraja kasutamise eest</t>
  </si>
  <si>
    <t>450203</t>
  </si>
  <si>
    <t xml:space="preserve">Üliõpilaste sotsiaalne toetus </t>
  </si>
  <si>
    <t>Ettenägemata tööd  - riigilõivud</t>
  </si>
  <si>
    <t>KU080</t>
  </si>
  <si>
    <t>3225</t>
  </si>
  <si>
    <t>3229</t>
  </si>
  <si>
    <t>Turism Mulgi Mehe maa rent</t>
  </si>
  <si>
    <t>KU217</t>
  </si>
  <si>
    <t>Turism BNS uudisteportaal</t>
  </si>
  <si>
    <t>KU218</t>
  </si>
  <si>
    <t>KU219</t>
  </si>
  <si>
    <t>Turism Mardilaat, TourEst</t>
  </si>
  <si>
    <t>KU220</t>
  </si>
  <si>
    <t>Turism sümboolika, trükised</t>
  </si>
  <si>
    <t>Maleturniir Lev Brascinsky mälestuseks</t>
  </si>
  <si>
    <t>Detsember</t>
  </si>
  <si>
    <t>Vanamuusika Festival</t>
  </si>
  <si>
    <t>KU504</t>
  </si>
  <si>
    <t>KU505</t>
  </si>
  <si>
    <t>KU506</t>
  </si>
  <si>
    <t>KU507</t>
  </si>
  <si>
    <t>Bussipiletid paljulapselistele peredele</t>
  </si>
  <si>
    <t>55265</t>
  </si>
  <si>
    <t>KU670</t>
  </si>
  <si>
    <t>Lapsehoiuteenus puuetega lastele</t>
  </si>
  <si>
    <t>KU671</t>
  </si>
  <si>
    <t>Bussikaartide jagamine</t>
  </si>
  <si>
    <t>55125</t>
  </si>
  <si>
    <t>45008</t>
  </si>
  <si>
    <t>KU216</t>
  </si>
  <si>
    <t>TU229</t>
  </si>
  <si>
    <t>Allasutused kokku</t>
  </si>
  <si>
    <t>LINN KOKKU</t>
  </si>
  <si>
    <t>alates 1.07.09 kuni kasutusloa vormistamiseni - valmimise tähtaeg 01.06.2011 ! Edasi lükatud 01.06.2014</t>
  </si>
  <si>
    <t>Veetorni nventari kulud</t>
  </si>
  <si>
    <t>KU456</t>
  </si>
  <si>
    <t>Linna vara haldus - maamaks</t>
  </si>
  <si>
    <t>Linna vara haldus - adminkulu</t>
  </si>
  <si>
    <t>KU127</t>
  </si>
  <si>
    <t>5540</t>
  </si>
  <si>
    <t>06605</t>
  </si>
  <si>
    <t>Noorsportlaste terviseuuringud</t>
  </si>
  <si>
    <t>KU400</t>
  </si>
  <si>
    <t>KU401</t>
  </si>
  <si>
    <t>KU402</t>
  </si>
  <si>
    <t>KU403</t>
  </si>
  <si>
    <t>KU404</t>
  </si>
  <si>
    <t>KU405</t>
  </si>
  <si>
    <t>5539</t>
  </si>
  <si>
    <t>KU406</t>
  </si>
  <si>
    <t>Eesti Pärimusmuusika Keskus MTÜ</t>
  </si>
  <si>
    <t>KU508</t>
  </si>
  <si>
    <t>08105</t>
  </si>
  <si>
    <t>Allikas</t>
  </si>
  <si>
    <t>Töötasud toimetulekust - Sotsiaalteenuste osutamise haldus</t>
  </si>
  <si>
    <t>KU678</t>
  </si>
  <si>
    <t>KU679</t>
  </si>
  <si>
    <t>RE001</t>
  </si>
  <si>
    <t>TU079</t>
  </si>
  <si>
    <t xml:space="preserve">Huvikooli teenus teistele </t>
  </si>
  <si>
    <t>TU080</t>
  </si>
  <si>
    <t>Turism MTÜ Viljandimaa Turism</t>
  </si>
  <si>
    <t>Reservfond 12 detsembris</t>
  </si>
  <si>
    <t>Reservfond</t>
  </si>
  <si>
    <t xml:space="preserve">Linnaarst </t>
  </si>
  <si>
    <t>4139</t>
  </si>
  <si>
    <t>KU331</t>
  </si>
  <si>
    <t>TU214</t>
  </si>
  <si>
    <t>KU565</t>
  </si>
  <si>
    <t>Õpilastransport</t>
  </si>
  <si>
    <t>55246</t>
  </si>
  <si>
    <t>KU566</t>
  </si>
  <si>
    <t>KU631</t>
  </si>
  <si>
    <t>KU632</t>
  </si>
  <si>
    <t>KU633</t>
  </si>
  <si>
    <t>Vaimse Tervise PK Singel MTÜ</t>
  </si>
  <si>
    <t>KU634</t>
  </si>
  <si>
    <t>Viljandi Kurtide Ühing</t>
  </si>
  <si>
    <t>KU635</t>
  </si>
  <si>
    <t>KU636</t>
  </si>
  <si>
    <t>KU637</t>
  </si>
  <si>
    <t>Invatransport arvetega</t>
  </si>
  <si>
    <t>KU277</t>
  </si>
  <si>
    <t>Prügikastide ost ja paigaldus</t>
  </si>
  <si>
    <t>KU278</t>
  </si>
  <si>
    <t>Pargipinkide ost ja paigaldus</t>
  </si>
  <si>
    <t>KU213</t>
  </si>
  <si>
    <t>Turism rahvusvahelised Hansapäevad</t>
  </si>
  <si>
    <t>KU214</t>
  </si>
  <si>
    <t>Turism giidi-tuur</t>
  </si>
  <si>
    <t>KU215</t>
  </si>
  <si>
    <t>Suvised õppepäevad</t>
  </si>
  <si>
    <t>Viljandimaa Südameliit - Porvoo</t>
  </si>
  <si>
    <t>Raha kontsernis</t>
  </si>
  <si>
    <t>Swedbank II - P9</t>
  </si>
  <si>
    <t>Nordea Pank - P7</t>
  </si>
  <si>
    <t>Piimanina - P2</t>
  </si>
  <si>
    <t>Raha SEB-pangas</t>
  </si>
  <si>
    <t xml:space="preserve">hommikul </t>
  </si>
  <si>
    <t>Kultuurkapital Kondase Keskusele</t>
  </si>
  <si>
    <t>KU463</t>
  </si>
  <si>
    <t>KU455</t>
  </si>
  <si>
    <t>KU557</t>
  </si>
  <si>
    <t>09212</t>
  </si>
  <si>
    <t>4134</t>
  </si>
  <si>
    <t>413401</t>
  </si>
  <si>
    <t>Tuletõrjehüdrantide hooldus</t>
  </si>
  <si>
    <t>KU270</t>
  </si>
  <si>
    <t>Parkide hooldus ja haljastus</t>
  </si>
  <si>
    <t>RE007</t>
  </si>
  <si>
    <t>KU640</t>
  </si>
  <si>
    <t>KU641</t>
  </si>
  <si>
    <t>Puuetega Inimeste Nõukoda</t>
  </si>
  <si>
    <t>KU639</t>
  </si>
  <si>
    <t>Puuetega laste hooldajatoetus</t>
  </si>
  <si>
    <t>KU642</t>
  </si>
  <si>
    <t>Hooldajatoetus</t>
  </si>
  <si>
    <t>KU643</t>
  </si>
  <si>
    <t>Hooldajatoetus maksud</t>
  </si>
  <si>
    <t>KU644</t>
  </si>
  <si>
    <t>Kultuurkapital Muusikakoolile</t>
  </si>
  <si>
    <t>Haridus-sotsiaal</t>
  </si>
  <si>
    <t>51</t>
  </si>
  <si>
    <t>08201</t>
  </si>
  <si>
    <t>53</t>
  </si>
  <si>
    <t>Raamatukogu</t>
  </si>
  <si>
    <t>Kultuurkapital Spordikoolile</t>
  </si>
  <si>
    <t>TU224</t>
  </si>
  <si>
    <t>TU225</t>
  </si>
  <si>
    <t>Kultuuriministeerium Lossivaremetele /Muinsuskaitseamet</t>
  </si>
  <si>
    <t>74</t>
  </si>
  <si>
    <t>TU109</t>
  </si>
  <si>
    <t>Ekslikud laekumised</t>
  </si>
  <si>
    <t>TU110</t>
  </si>
  <si>
    <t>Võistupakkumiste materjalide müük</t>
  </si>
  <si>
    <t>TU111</t>
  </si>
  <si>
    <t>3232</t>
  </si>
  <si>
    <t>TU112</t>
  </si>
  <si>
    <t>KU430</t>
  </si>
  <si>
    <t>%</t>
  </si>
  <si>
    <t>Täitmine kokku</t>
  </si>
  <si>
    <t>Arheoloogilised väljakaevamised</t>
  </si>
  <si>
    <t>KU206</t>
  </si>
  <si>
    <t xml:space="preserve">Lossivaremete konserveerimine </t>
  </si>
  <si>
    <t>KU207</t>
  </si>
  <si>
    <t>Ajaloolise linnamüüri markeerimine</t>
  </si>
  <si>
    <t>KU208</t>
  </si>
  <si>
    <t>Kokku tasutud 2011</t>
  </si>
  <si>
    <t>KU376</t>
  </si>
  <si>
    <t>KU377</t>
  </si>
  <si>
    <t>KU378</t>
  </si>
  <si>
    <t>KU379</t>
  </si>
  <si>
    <t>KU</t>
  </si>
  <si>
    <t>Rahvusvahelised Hansapäevad 2015</t>
  </si>
  <si>
    <t>Haridusministeerium - ENTK Spordikoolile</t>
  </si>
  <si>
    <t>550301</t>
  </si>
  <si>
    <t>KU368</t>
  </si>
  <si>
    <t>55221</t>
  </si>
  <si>
    <t>01600</t>
  </si>
  <si>
    <t>65</t>
  </si>
  <si>
    <t>Valimisted töötasu</t>
  </si>
  <si>
    <t>5063</t>
  </si>
  <si>
    <t>KU360</t>
  </si>
  <si>
    <t>KU361</t>
  </si>
  <si>
    <t>KU502</t>
  </si>
  <si>
    <t>KU320</t>
  </si>
  <si>
    <t>KU321</t>
  </si>
  <si>
    <t>Turism kodulehekülg</t>
  </si>
  <si>
    <t>KU209</t>
  </si>
  <si>
    <t>Kultuurkapital Kunstikoolile</t>
  </si>
  <si>
    <t>KU697</t>
  </si>
  <si>
    <t>Comenius Regio PR022 "Vesi - elu allikas"</t>
  </si>
  <si>
    <t>LA Mesimumm mänguväljaku remondiks</t>
  </si>
  <si>
    <t>LV Erich Pehap'i maalide ost</t>
  </si>
  <si>
    <t>Kaare Kooli II korruse remont</t>
  </si>
  <si>
    <t>Tuluks alates juuni 2012</t>
  </si>
  <si>
    <t>Sihtfinantseerimine</t>
  </si>
  <si>
    <t>Kahjutasu  Raekoja aken ja vitriinid Roosiaias - 1064,22 Valdo-Ingar Lubja</t>
  </si>
  <si>
    <t>Sotsiaalamet pliit Paala tee 16-6</t>
  </si>
  <si>
    <t>Viljandi Pensionäride Ühendus - küttepuud</t>
  </si>
  <si>
    <t>Viljandi Lauatenniseklubi Sakala Euroopa noorte meistrivõistlused</t>
  </si>
  <si>
    <t>KU725</t>
  </si>
  <si>
    <t>KU726</t>
  </si>
  <si>
    <t>Elektriautode laadimise kulu</t>
  </si>
  <si>
    <t>Motospordiklubi Nord MTÜ Veemoto Eesti Meistrivõistlusteks</t>
  </si>
  <si>
    <t>Teenuste eest Vileri MTÜ</t>
  </si>
  <si>
    <t>Viljandi Tulevikujalgpalli Klubi MTÜ</t>
  </si>
  <si>
    <t>KultMin staadioni rekonstrueerimise toetuseks</t>
  </si>
  <si>
    <t>Kokku tulud</t>
  </si>
  <si>
    <t>TU305</t>
  </si>
  <si>
    <t>TU306</t>
  </si>
  <si>
    <t>TU307</t>
  </si>
  <si>
    <t>Kalurite projekt KIK</t>
  </si>
  <si>
    <t>Viljandi Jakobsoni Kool</t>
  </si>
  <si>
    <t>Viljandi Kesklinna Kool</t>
  </si>
  <si>
    <t>Haridusministeerium - ENTK Kunstikoolile</t>
  </si>
  <si>
    <t>VOL Muusikakoolile duettide konkurss</t>
  </si>
  <si>
    <t>KIK Huvikoolile - loodushariduse õppeprogramm</t>
  </si>
  <si>
    <t>Viljandi Vaba Waldorfkooli veeavarii</t>
  </si>
  <si>
    <t>Majandusamet - Krõlli küttesüsteem</t>
  </si>
  <si>
    <t>Majandusamet - Karlssoni küttesüsteem</t>
  </si>
  <si>
    <t>Huvikool - koopiamasina ost</t>
  </si>
  <si>
    <t>Pro Jalgratturite Klubi MTÜ - Balti Keti Veloduur</t>
  </si>
  <si>
    <t>TU083</t>
  </si>
  <si>
    <t>Päevakeskuse üüritulu</t>
  </si>
  <si>
    <t>47</t>
  </si>
  <si>
    <t>48</t>
  </si>
  <si>
    <t>49</t>
  </si>
  <si>
    <t>Viljandi Kultuurimaja meediasüsteem</t>
  </si>
  <si>
    <t>Viljandi Aerutamisklubi MTÜ</t>
  </si>
  <si>
    <t>Viljandi Orienteerumisklubi Lehola MTÜ</t>
  </si>
  <si>
    <t>täna</t>
  </si>
  <si>
    <t>Elektriautode kasko- ja liikluskindlustus</t>
  </si>
  <si>
    <t xml:space="preserve">Viljandi Paalalinna Kool </t>
  </si>
  <si>
    <t>Päevakeskuse toiduraha</t>
  </si>
  <si>
    <t>Päevakeskuse teenused</t>
  </si>
  <si>
    <t>Kultuurkapital Nukuteatrile</t>
  </si>
  <si>
    <t>Viljandi Kultuurimaja inventar ja sisustus</t>
  </si>
  <si>
    <t>Kaitseliidu Naiskodukaitse Sakala ringkond</t>
  </si>
  <si>
    <t>Skulptuur "Leelotaja"</t>
  </si>
  <si>
    <t>Mati Rohtlaanele kaldtee ehituseks</t>
  </si>
  <si>
    <t>Muu vara kasutamise tasu</t>
  </si>
  <si>
    <t>Lasteaedade kohatasu</t>
  </si>
  <si>
    <t>Kolmikpilet</t>
  </si>
  <si>
    <t>Majandusamet - Jakobsoni kooli katus</t>
  </si>
  <si>
    <t>Represseeritute Klubi Viljandis MTÜ</t>
  </si>
  <si>
    <t xml:space="preserve">Limiiditasu arvelduskrediidilt </t>
  </si>
  <si>
    <t xml:space="preserve">Intressikulu </t>
  </si>
  <si>
    <t>Konstantin Pätsi Muuseum MTÜ</t>
  </si>
  <si>
    <t>LA Karlsson konvektsiooniahi</t>
  </si>
  <si>
    <t>Seasaare Näitemängu Selts MTÜ</t>
  </si>
  <si>
    <t>Viljandi Käsipalliklubi MTÜ</t>
  </si>
  <si>
    <t>Viljandimaa Spordiliit MTÜ</t>
  </si>
  <si>
    <t>Finantstulud Swedbank ja Nordea</t>
  </si>
  <si>
    <t>SAKALA KESKUS</t>
  </si>
  <si>
    <t>Noortetuba</t>
  </si>
  <si>
    <t>P3 - P1</t>
  </si>
  <si>
    <t>Arengukava erisoodustus</t>
  </si>
  <si>
    <t>Aengukava erisoodustuse sotsmaks</t>
  </si>
  <si>
    <t>Aengukava erisoodustuse tulumaks</t>
  </si>
  <si>
    <t>Eagle Riders Estonia MTÜ Linnu 4a katuse remondiks</t>
  </si>
  <si>
    <t>Majandusametile kalmistutelt kuivanud puude mahavõtmiseks</t>
  </si>
  <si>
    <t>Erisoodustus</t>
  </si>
  <si>
    <t>Erisoodustuse sotsmaks</t>
  </si>
  <si>
    <t>Erisoodustuse tulumaks</t>
  </si>
  <si>
    <t>P6 - P8</t>
  </si>
  <si>
    <t>LA Karlsson nõudepesumasina remont</t>
  </si>
  <si>
    <t>MTÜ Teeme tervisepäev</t>
  </si>
  <si>
    <t xml:space="preserve">Inv reservist   </t>
  </si>
  <si>
    <t>Laidoneri pl5 hooviala</t>
  </si>
  <si>
    <t>Rannapuiestee kergtee / promenaad</t>
  </si>
  <si>
    <t>B6</t>
  </si>
  <si>
    <t>Mesimumm valgustuse remont</t>
  </si>
  <si>
    <t>Viljandi Lasterikaste Perede Ühendus MTÜ</t>
  </si>
  <si>
    <t>KU727</t>
  </si>
  <si>
    <t>Elektriautode hooldus ja remont</t>
  </si>
  <si>
    <t>Majandusamet - KU463 Nukuteatri tuletõkkeuksed</t>
  </si>
  <si>
    <t>Majandusamet - Paalalinna Kooli tööõpetuse klasside elektritöödeks</t>
  </si>
  <si>
    <t>Kergliiklustee Tartu mnt torusillast Ranna pst-Pika tn ristini</t>
  </si>
  <si>
    <t>kuus 319,56 eurot maja valmimiseni, tagasi ei saa midagi</t>
  </si>
  <si>
    <t>alates 2011 kuus 319,56 eurot maja valmimiseni, tagasi ei saa midagi</t>
  </si>
  <si>
    <t>IRL</t>
  </si>
  <si>
    <t>Sakala Keskuse noortetoa laekumised üür</t>
  </si>
  <si>
    <t>Sakala Keskuse noortetoa laekumised muu</t>
  </si>
  <si>
    <t>Sakala Keskuse üür</t>
  </si>
  <si>
    <t>Sakala Keskuse piletitulu</t>
  </si>
  <si>
    <t>Sakala Keskuse tasulised teenused</t>
  </si>
  <si>
    <t>Sakala Keskuse muu tulu</t>
  </si>
  <si>
    <t>Paalalinna kooli söögisaali mööbel</t>
  </si>
  <si>
    <t>45028</t>
  </si>
  <si>
    <t>Huntaugu lumerada</t>
  </si>
  <si>
    <t>MTÜ Eesti Korteriühistute Liit</t>
  </si>
  <si>
    <t>Muud hariduskulud</t>
  </si>
  <si>
    <t>55118</t>
  </si>
  <si>
    <t>Männimäe LA soojaveetorustiku remont</t>
  </si>
  <si>
    <t>Muusikakooli remondiks</t>
  </si>
  <si>
    <t>Muusikakooli arvutilaudade ostuks</t>
  </si>
  <si>
    <t>LA Karlssoni köögiseadmete remont</t>
  </si>
  <si>
    <t>Sakala Keskus - RK hoone remont</t>
  </si>
  <si>
    <t>Mängupesa LA üür</t>
  </si>
  <si>
    <t>Päevakeskuse muud tulud</t>
  </si>
  <si>
    <t>Lapsehoiuteenus puuetega lastele lepinguline tasu</t>
  </si>
  <si>
    <t>Lapsehoiuteenus puuetega lastele sotsmaks</t>
  </si>
  <si>
    <t>Lapsehoiuteenus puuetega lastele töötuskindlustus</t>
  </si>
  <si>
    <t>Linnavalitsuse pirukad jm toitlustamine</t>
  </si>
  <si>
    <t>"Valgust püüdmas" - toetus teatripiletite ostuks paljulapselistele vanematele</t>
  </si>
  <si>
    <t>Sakala Keskus - ventagregaadi remont</t>
  </si>
  <si>
    <t xml:space="preserve">Linnakujundus Jõulukaunistused </t>
  </si>
  <si>
    <t>TU082</t>
  </si>
  <si>
    <t>Muu tulu sotsiaalalalt</t>
  </si>
  <si>
    <t>Kunstikooli jõuluõpituba</t>
  </si>
  <si>
    <t>Tugipered, tugiisikud sotsmaks</t>
  </si>
  <si>
    <t>Tugipered, tugiisikud töötuskindlustus</t>
  </si>
  <si>
    <t>Tugipered, tugiisikud lepinguline tasu</t>
  </si>
  <si>
    <t xml:space="preserve">Sotsiaalala haldustegevus </t>
  </si>
  <si>
    <t>Helle Hüva kodu ümberehitus</t>
  </si>
  <si>
    <t>Kristel Raba motokrossivõistlused</t>
  </si>
  <si>
    <t>Sotsiaalala haldustegevus  mööbel</t>
  </si>
  <si>
    <t>Sotsiaalala haldustegevus  kantseleikulud</t>
  </si>
  <si>
    <t>Sotsiaalala haldustegevus  kontoritehnika</t>
  </si>
  <si>
    <t>Pauluse Kogudus kiriku katuse remont</t>
  </si>
  <si>
    <t>Ilutulestik</t>
  </si>
  <si>
    <t>Intressikulu Swedbank</t>
  </si>
  <si>
    <t>Kontsern 01.01.2013</t>
  </si>
  <si>
    <t>Kahjutasu  Hariduse 7 - jääk 2 433,33 eurot Andrei Gorjajev</t>
  </si>
  <si>
    <t>Kahjutasu foori lõhkumisest - jääk 61,59 eurot Peeter Peta</t>
  </si>
  <si>
    <t>Naiste Varjupaik lepinguline toetus</t>
  </si>
  <si>
    <t>Naiste Varjupaik arved</t>
  </si>
  <si>
    <t>P9 - P1</t>
  </si>
  <si>
    <t>09609</t>
  </si>
  <si>
    <t>Riigitoetus TT01800</t>
  </si>
  <si>
    <t>Haridustoetus TT09800</t>
  </si>
  <si>
    <t>Sotsiaalteenuste toetus TT10900</t>
  </si>
  <si>
    <t>TU297</t>
  </si>
  <si>
    <t>Kahjutasu liiklusmärk Riia mnt 42 - 70 eurot</t>
  </si>
  <si>
    <t>Linna vara kindlustus sõidukid</t>
  </si>
  <si>
    <t>Eesti Lastefond SA</t>
  </si>
  <si>
    <t>Põllumajandusmin Koolipuuvili</t>
  </si>
  <si>
    <t>Põllumajandusmin Koolipiim</t>
  </si>
  <si>
    <t>Kooliteenus teistelt põhikool</t>
  </si>
  <si>
    <t>Kooliteenus teistelt  gümnaasium</t>
  </si>
  <si>
    <t>Kooliteenus teistelt täiskasvanute g</t>
  </si>
  <si>
    <t>EKV Kinnisvara OÜ (Empower Kinnisvara OÜ kuni 11.12.12) - 640 eurot kuus 10. kuupäevaks leping ???</t>
  </si>
  <si>
    <t>TU07S</t>
  </si>
  <si>
    <t xml:space="preserve">Spordikooli suve/talvelaager </t>
  </si>
  <si>
    <t>Sotsiaalasutuste IT soetused/täiustamine</t>
  </si>
  <si>
    <t>Kultuuriasutuste IT soetused/täiustamine</t>
  </si>
  <si>
    <t>TU21P</t>
  </si>
  <si>
    <t>Rahandusmin personalikoolituseks</t>
  </si>
  <si>
    <t>Sotsmin'ilt / ??Maavalitsuselt puuetega laste lapsehoiuteenuseks</t>
  </si>
  <si>
    <t>Majandus- ja komm.min teedehoiuks</t>
  </si>
  <si>
    <t>TU299</t>
  </si>
  <si>
    <t>Muud laekumised</t>
  </si>
  <si>
    <t>Ekstreemspordiväljak EAS</t>
  </si>
  <si>
    <t>TU310</t>
  </si>
  <si>
    <t>Laenu tagasimakse SEB Pangale</t>
  </si>
  <si>
    <t>EL Lauluväljak EAS</t>
  </si>
  <si>
    <t>Jakobsoni Kooli üür</t>
  </si>
  <si>
    <t>Kesklinna Kooli üür</t>
  </si>
  <si>
    <t>Paalalinna Kooli üür</t>
  </si>
  <si>
    <t>Kaotatud õpikud Jakobsoni Kool</t>
  </si>
  <si>
    <t>Kesklinna Kooli muud tulud</t>
  </si>
  <si>
    <t>Kaare Kooli muud tulud</t>
  </si>
  <si>
    <t>Paalalinna Kooli muud tulud</t>
  </si>
  <si>
    <t>Jakobsoni Koolile käibemaksu tagastamine</t>
  </si>
  <si>
    <t>SA Archimedes Täiskasvanute G'le</t>
  </si>
  <si>
    <t xml:space="preserve">Töövihikute müük </t>
  </si>
  <si>
    <t xml:space="preserve">Pojad </t>
  </si>
  <si>
    <t>Sakala Keskuse kommunaalteenused</t>
  </si>
  <si>
    <t xml:space="preserve">Kondase keskuse piletitulu </t>
  </si>
  <si>
    <t>Sakala Keskusele käibemaksu tagastamine</t>
  </si>
  <si>
    <t xml:space="preserve">Kondase Keskus </t>
  </si>
  <si>
    <t>Tervisesport ja muud erisoodustused omadele</t>
  </si>
  <si>
    <t>Sõidukulud erisoodustusena</t>
  </si>
  <si>
    <t>Lillede istutus ja hooldus</t>
  </si>
  <si>
    <t>Saun Pikk 2c</t>
  </si>
  <si>
    <t>Saun Kaalu 9</t>
  </si>
  <si>
    <t>Linnakujundus aastavahetuse ilutulestik</t>
  </si>
  <si>
    <t>SK Viljandi Volle</t>
  </si>
  <si>
    <t>Jääväljaku kasutamine</t>
  </si>
  <si>
    <t>Tervisespordiklubi Joosu</t>
  </si>
  <si>
    <t>Viljandimaa Spordiliit</t>
  </si>
  <si>
    <t>Maadlusklubi Tulevik</t>
  </si>
  <si>
    <t>Saavutussportlaste tunnustamine</t>
  </si>
  <si>
    <t>Südamenädala üritused</t>
  </si>
  <si>
    <t>MTÜ Motospordiklubi Nord</t>
  </si>
  <si>
    <t>Võimlemisklubi Meetrum</t>
  </si>
  <si>
    <t>Tenniseklubi Fellin ? Üritus</t>
  </si>
  <si>
    <t>Viljandimaa Ingeri-Soome Kultuuriselts</t>
  </si>
  <si>
    <t>Kultuurivaldkonna toetuste reserv</t>
  </si>
  <si>
    <t xml:space="preserve">Kultuuriakadeemia </t>
  </si>
  <si>
    <t>Klubi Elurõõm</t>
  </si>
  <si>
    <t>Viljandimaa Rahvakunstiühing</t>
  </si>
  <si>
    <t>Viljandimaa Rahvakultuuriselts</t>
  </si>
  <si>
    <t>KU471</t>
  </si>
  <si>
    <t>Pro Consensoi MTÜ</t>
  </si>
  <si>
    <t>Vana-Harju Skautide Malev</t>
  </si>
  <si>
    <t>Viljandi Vaba Waldorfkooli Ühing</t>
  </si>
  <si>
    <t>SA Eesti Tantsuagentuuri Tantsukeskus</t>
  </si>
  <si>
    <t>Viljandimaa Muinsuskaitse Ühendus</t>
  </si>
  <si>
    <t>Viljandimaa Vabatahtlike Keskus</t>
  </si>
  <si>
    <t>Viljandi Fotoring</t>
  </si>
  <si>
    <t>Eesti-Vene Kultuuriselts</t>
  </si>
  <si>
    <t>Lasteaiateenuse eest</t>
  </si>
  <si>
    <t>Koolipuuvili hinnavahe hüvitamine toitlustajale</t>
  </si>
  <si>
    <t>SA Unitas</t>
  </si>
  <si>
    <t>Õpetatajte päev - Erisoodustus</t>
  </si>
  <si>
    <t>Hariduse reserv õppetoetused</t>
  </si>
  <si>
    <t>MTÜ Vanakesed</t>
  </si>
  <si>
    <t>Kogukonnas elamise teenus</t>
  </si>
  <si>
    <t>Vajaduspõhine peretoetus</t>
  </si>
  <si>
    <t>Viljandimaa Kutsehaigete ühing</t>
  </si>
  <si>
    <t>KU698</t>
  </si>
  <si>
    <t>KU699</t>
  </si>
  <si>
    <t>KU700</t>
  </si>
  <si>
    <t>Viljandi Linna Invaühing</t>
  </si>
  <si>
    <t>MTÜ Erksad</t>
  </si>
  <si>
    <t>Linnaarst lepinguline tasu</t>
  </si>
  <si>
    <t>Linnaarst sotsiaalmaks</t>
  </si>
  <si>
    <t>Linnaarst töötuskindlustus</t>
  </si>
  <si>
    <t>Tänavavalgustuse rek</t>
  </si>
  <si>
    <t>Malmi 10 remont/ümberehitus</t>
  </si>
  <si>
    <t xml:space="preserve">Kultuurimaja remont </t>
  </si>
  <si>
    <t>Nukuteatri põrandad</t>
  </si>
  <si>
    <t>Kaare Kooli söökla remont</t>
  </si>
  <si>
    <t>KU541</t>
  </si>
  <si>
    <t>Kaare Kooli välisuste vahetus</t>
  </si>
  <si>
    <t>Karlssoni LA tuletõkkesektsioonide moodustamine</t>
  </si>
  <si>
    <t>Mängupesa LA tuletõkkesektsioonide moodustamine</t>
  </si>
  <si>
    <t>Männimäe LA tuletõkkesektsioonide moodustamine</t>
  </si>
  <si>
    <t>KU545</t>
  </si>
  <si>
    <t>Krõlli LA drenaaž</t>
  </si>
  <si>
    <t>Männimäe LA piirdeaia remont</t>
  </si>
  <si>
    <t>KU031</t>
  </si>
  <si>
    <t>KU033</t>
  </si>
  <si>
    <t>KU034</t>
  </si>
  <si>
    <t>KU035</t>
  </si>
  <si>
    <t>KU036</t>
  </si>
  <si>
    <t xml:space="preserve">Kondase keskuse üür </t>
  </si>
  <si>
    <t xml:space="preserve">Kondase keskuse muu tulu </t>
  </si>
  <si>
    <t xml:space="preserve">Kondase keskuse komisjonimüügi tulu </t>
  </si>
  <si>
    <t>Maamaksuvabastuse rakendamise korraldamise toetus TT01330</t>
  </si>
  <si>
    <t xml:space="preserve">Sotsiaalteenuste korraldamise toetus </t>
  </si>
  <si>
    <t>Peretoetuste väljamaksmise korraldamise toetus</t>
  </si>
  <si>
    <t>Turism foto-video ja muud kulud lähetused</t>
  </si>
  <si>
    <t>Tööharjutus</t>
  </si>
  <si>
    <t>Turism foto-video ja muud kulud inventari ost - fotoaparaat ja statiiv</t>
  </si>
  <si>
    <t>TU05K</t>
  </si>
  <si>
    <t>TU210</t>
  </si>
  <si>
    <t>Linna üüripindade remont</t>
  </si>
  <si>
    <t>Muud tulud sotsiaalkeskuse konkurss OS95</t>
  </si>
  <si>
    <t>TU107</t>
  </si>
  <si>
    <t>Viljandimaa Pensionäride Ühendus tegevustoetus</t>
  </si>
  <si>
    <t>Viljandimaa Lasterikaste Perede Ühendus tegevustoetus</t>
  </si>
  <si>
    <t>Teeme MTÜ tegevustoetus</t>
  </si>
  <si>
    <t>Kaare Kooli murutraktori remont</t>
  </si>
  <si>
    <t>TU106</t>
  </si>
  <si>
    <t>E vanavara müük</t>
  </si>
  <si>
    <t>Reinu tee pikendus</t>
  </si>
  <si>
    <t>Leelotaja kuju 155910</t>
  </si>
  <si>
    <t>Leelotaja alus 155920</t>
  </si>
  <si>
    <t>LA Männimäe rühmaruumi eskiisprojekt</t>
  </si>
  <si>
    <t>Kontol 155 910 seisuga 01.01.2013:</t>
  </si>
  <si>
    <t>Turism UBC liikmemaks</t>
  </si>
  <si>
    <t>Kokku tasutud 2012</t>
  </si>
  <si>
    <t>Raamatukogu kommunaalteenused</t>
  </si>
  <si>
    <t>Viljandimaa Rahvakunstiühing MTÜ</t>
  </si>
  <si>
    <t>SA Archimedes Kesklinna Koolile</t>
  </si>
  <si>
    <t>Jakobsoni Kool muud tulud</t>
  </si>
  <si>
    <t>Spordikooli muud tulud - turniiride osalustasud</t>
  </si>
  <si>
    <t>Jakobsoni Kool muud tulud paljundus</t>
  </si>
  <si>
    <t>Vanametalli jms müük Jakobsoni kool</t>
  </si>
  <si>
    <t>TU269</t>
  </si>
  <si>
    <t>Spordikeskuse vara müük</t>
  </si>
  <si>
    <t>Kultmin Linnaraamatukogule Värske Loomingu Salong</t>
  </si>
  <si>
    <t>Töövihikute müük Kesklinna Kool</t>
  </si>
  <si>
    <t>Sihtfin Kunstikoolile Vaata Maailma</t>
  </si>
  <si>
    <t>Kahjutasu bussipaviljoni kaasvitriin - 120 eurot - Raiko Arak</t>
  </si>
  <si>
    <t>Veevärgile ÜF projekti omafin</t>
  </si>
  <si>
    <t>Eesti Novuse Liit MTÜ</t>
  </si>
  <si>
    <t>Kultuuriministeerium /Muinsuskaitseamet haldusleping</t>
  </si>
  <si>
    <t>Kuu aja jooksul peale eelarveaasta lõppu</t>
  </si>
  <si>
    <t>Reevo Maidla</t>
  </si>
  <si>
    <t>Kultmin / RK Kultuurikonks</t>
  </si>
  <si>
    <t>Kiviaed vabadussõdalastele  Eesti Muinsuskaitse Selts 11 500.-</t>
  </si>
  <si>
    <t>Kultmin / Jakobsoni kooli koolikontsert</t>
  </si>
  <si>
    <t>Lepinguline tasu</t>
  </si>
  <si>
    <t>Spordikeskuse muud tulud</t>
  </si>
  <si>
    <t>VOL RK'le õpilasüritused</t>
  </si>
  <si>
    <t>55129</t>
  </si>
  <si>
    <t>TU247</t>
  </si>
  <si>
    <t>Maa müük  Tallinna 7</t>
  </si>
  <si>
    <t>škoda</t>
  </si>
  <si>
    <t>Raivo Reinok veteranide mäesuusatamine</t>
  </si>
  <si>
    <t>Raamatukogu ventilatsioon</t>
  </si>
  <si>
    <t>Lasteaedade mängupaviljonid</t>
  </si>
  <si>
    <t>KU751</t>
  </si>
  <si>
    <t>Turism suhted sõpruslinnadega lähetuskulud</t>
  </si>
  <si>
    <t>TU267</t>
  </si>
  <si>
    <t>Vara müük - Jakobsoni 50-6</t>
  </si>
  <si>
    <t>Projekteerimine sotsmaks</t>
  </si>
  <si>
    <t>Projekteerimine töötuskindlustus</t>
  </si>
  <si>
    <t>Viljandi Lauluväljak  linna osa</t>
  </si>
  <si>
    <t>Viljandi Lauluväljak VOL - sõltub laekumisest</t>
  </si>
  <si>
    <t>Spordikeskuse kassa</t>
  </si>
  <si>
    <t>Kultuurkapital Spordikeskusele</t>
  </si>
  <si>
    <t xml:space="preserve">Sakala Keskuse muu tulu - Piletilevi </t>
  </si>
  <si>
    <t>TU06C</t>
  </si>
  <si>
    <t>Kondase keskuse raamatute müük</t>
  </si>
  <si>
    <t>TU06V</t>
  </si>
  <si>
    <t>Kondase keskuse komisjonimüük</t>
  </si>
  <si>
    <t>Kultuurkapital Jakobsoni Koolile</t>
  </si>
  <si>
    <t>TU178</t>
  </si>
  <si>
    <t>Sihtfin Spordikoolile erasektorilt</t>
  </si>
  <si>
    <t>Sihtfin Mängupesa LA'le</t>
  </si>
  <si>
    <t>Maa müük Reinu tee 48</t>
  </si>
  <si>
    <t>TU08A</t>
  </si>
  <si>
    <t>Viljandi Huvikool EVE stuudio sünnipäev</t>
  </si>
  <si>
    <t>Lasteaed Mängupesa lumetõkked</t>
  </si>
  <si>
    <t>Viljandi G tantsukontsert</t>
  </si>
  <si>
    <t>Viljandi G kunstilaager</t>
  </si>
  <si>
    <t>Viljandi Muusikakool</t>
  </si>
  <si>
    <t>Lasteaed Midrimaa laulu- ja tantsupidu</t>
  </si>
  <si>
    <t>Majandusamet Eesti Keskkonnateenustele</t>
  </si>
  <si>
    <t>Turism foto-video ja muud kulud koolitus</t>
  </si>
  <si>
    <t>Tagatisrahad!!! - paadid</t>
  </si>
  <si>
    <t>TU248</t>
  </si>
  <si>
    <t>Maa müük Liiva kinnistu</t>
  </si>
  <si>
    <t>Sihtfin Spordikeskusele ümber järve jooksuks</t>
  </si>
  <si>
    <t>RE014</t>
  </si>
  <si>
    <t>Mikromulk OÜ Viljandi Bash 2013 korraldamiseks</t>
  </si>
  <si>
    <t>TU06K</t>
  </si>
  <si>
    <t>TU238</t>
  </si>
  <si>
    <t>Infotehnoloogia SA Paalalinna Koolile</t>
  </si>
  <si>
    <t>Infotehnoloogia SA Jakobsoni Koolile</t>
  </si>
  <si>
    <t>TU067</t>
  </si>
  <si>
    <t>Muusikakooli ruumide üür</t>
  </si>
  <si>
    <t>TU170</t>
  </si>
  <si>
    <t>Maavalitsus Mesimummule</t>
  </si>
  <si>
    <t>KIK Huvikoolile - õpetajad Viljandisse</t>
  </si>
  <si>
    <t>KIK Huvikoolile - allikaprojekt</t>
  </si>
  <si>
    <t xml:space="preserve"> LA mänguatraktsioonide uuendamine</t>
  </si>
  <si>
    <t>Töötuskindlustus</t>
  </si>
  <si>
    <t>Lähetuskulud</t>
  </si>
  <si>
    <t>Sihtfin SA Britannia TPL 2013 toetus</t>
  </si>
  <si>
    <t>Majandusamet rippsild</t>
  </si>
  <si>
    <t>Majandusamet Regio teede kaardistamine</t>
  </si>
  <si>
    <t>Majandusamet lasteaedade liiv</t>
  </si>
  <si>
    <t>Eesti Käsipalliliit MTÜ</t>
  </si>
  <si>
    <t>Kaitseliidu Sakala Noorte Kotkaste …</t>
  </si>
  <si>
    <t>Haridus-Kultuuriamet Karl Ader'i mälestustahvel</t>
  </si>
  <si>
    <t>Spordikoolile mootorpaadi mootori remondiks</t>
  </si>
  <si>
    <t>55153</t>
  </si>
  <si>
    <t>sotsiaalmaks</t>
  </si>
  <si>
    <t xml:space="preserve"> töötuskindlustus</t>
  </si>
  <si>
    <t>Viljandi Fotoklubi MTÜ</t>
  </si>
  <si>
    <t>KU269</t>
  </si>
  <si>
    <t>Rannad - vetelpäästeputka</t>
  </si>
  <si>
    <t>Muud tulud - Aderi kivi 1/3</t>
  </si>
  <si>
    <t>Haridusministeerium - ENTK  töölaagrile</t>
  </si>
  <si>
    <t>Lasteaed Krõll</t>
  </si>
  <si>
    <t>Viljandi Spordikool aerutajate paadi mootor</t>
  </si>
  <si>
    <t>Viljandi Spordikool sõudjate paadi mootor</t>
  </si>
  <si>
    <t>Viljandi Vanamuusika Festival MTÜ</t>
  </si>
  <si>
    <t>26</t>
  </si>
  <si>
    <t>13</t>
  </si>
  <si>
    <t>Sihtfinantseerimine puuetega noorte õppimise toetus</t>
  </si>
  <si>
    <t>TU30K</t>
  </si>
  <si>
    <t>Spordikeskuse tasulised teenused</t>
  </si>
  <si>
    <t>VOL Spordikeskusele - ümberjärvejooks</t>
  </si>
  <si>
    <t>Kultmin Linnaraamatukogule Pisipõnni pooltund</t>
  </si>
  <si>
    <t>Kultmin Linnaraamatukogule Proosa</t>
  </si>
  <si>
    <t>Infotehnoloogia SA Kesklinna Koolile</t>
  </si>
  <si>
    <t>Haridusministeerium Jakobsoni Koolile - balletistuudio sõit Ukrainasse</t>
  </si>
  <si>
    <t>TU045</t>
  </si>
  <si>
    <t>Lasteaedade muud tulud - Krõll</t>
  </si>
  <si>
    <t>Maavalitsus Sakala Keskusele - noortetuba</t>
  </si>
  <si>
    <t>KU66A</t>
  </si>
  <si>
    <t>Toetuse tulumaks</t>
  </si>
  <si>
    <t>Ettevõtlusega seotud üritused</t>
  </si>
  <si>
    <t>2585.6</t>
  </si>
  <si>
    <t>Puude ja hekkide kujunduslõikus lep tasu</t>
  </si>
  <si>
    <t>Puude ja hekkide kujunduslõikus sotsmaks</t>
  </si>
  <si>
    <t>Puude ja hekkide kujunduslõikus töötusk</t>
  </si>
  <si>
    <t>Pro Jalgratturite Klubi MTÜ</t>
  </si>
  <si>
    <t>Spordiürituste Korraldamise Klubi MTÜ</t>
  </si>
  <si>
    <t>Eesti Invaspordi Liit MTÜ</t>
  </si>
  <si>
    <t>TU049</t>
  </si>
  <si>
    <t>Tiigrihüppe SA</t>
  </si>
  <si>
    <t>TU308</t>
  </si>
  <si>
    <t>3502??</t>
  </si>
  <si>
    <t>Spordihoone lift</t>
  </si>
  <si>
    <t>Paalalinna kooli vara müük</t>
  </si>
  <si>
    <t xml:space="preserve">Teede remont </t>
  </si>
  <si>
    <t>KU351</t>
  </si>
  <si>
    <t>Spordihoone ehitused - lift</t>
  </si>
  <si>
    <t>Huvikooli tuletõkkeuksed</t>
  </si>
  <si>
    <t>Välislähetused - PR043  Põhjamaade Hirm</t>
  </si>
  <si>
    <t>TU182</t>
  </si>
  <si>
    <t>Põhjamaade MinNõukogu</t>
  </si>
  <si>
    <t>Majandusamet Liiva tänava remondiks</t>
  </si>
  <si>
    <t>Tegevus ja üritused puuetega inimeste ühingutel</t>
  </si>
  <si>
    <t>Kultuurkapital Hansapäevadele - Sepsivart</t>
  </si>
  <si>
    <t>Kahjutasu bussipaviljoni kaasvitriin - 120 eurot - Aleksander Klousen</t>
  </si>
  <si>
    <t>Majandusamet Leola 12a inventari soetuseks</t>
  </si>
  <si>
    <t>Majandusamet Hariduse-Vana-Vaksali - Leola kõnniteed</t>
  </si>
  <si>
    <t>Majandusamet Paalalinna Kooli koridori lammutamine</t>
  </si>
  <si>
    <t>Eesti Pärimusmuusika Keskus MTÜ Kaevumäe üür</t>
  </si>
  <si>
    <t>Sotsiaalala haldustegevus  remont</t>
  </si>
  <si>
    <t xml:space="preserve">Kassa </t>
  </si>
  <si>
    <t>Eestkostetavate isikute raha Anisimova</t>
  </si>
  <si>
    <t>Eestkostetavate isikute raha MeS</t>
  </si>
  <si>
    <t>Puuetega noorte õppimise toetamine</t>
  </si>
  <si>
    <t>Tööstuspiirkondade arendamine PR046</t>
  </si>
  <si>
    <t>Tööstuspiirkondade arendamine EAS PR046</t>
  </si>
  <si>
    <t xml:space="preserve">Tööstuspiirkondade arendamine </t>
  </si>
  <si>
    <t>Spordiklubi Viljandi Jokker MTÜ</t>
  </si>
  <si>
    <t>Jakobsoni Koolile elektripaigaldiste kontrollmõõtmisteks</t>
  </si>
  <si>
    <t>Majandusametile Kaare Kooli trepi remondiks</t>
  </si>
  <si>
    <t>Viljandi Lauluväljak EAS 042</t>
  </si>
  <si>
    <t>Kultmin Linnaraamatukogule Mõrvamüsteerium</t>
  </si>
  <si>
    <t>TU078</t>
  </si>
  <si>
    <t>Huvikooli muud tulud</t>
  </si>
  <si>
    <t>Haridustoetus TT09800 lisa</t>
  </si>
  <si>
    <t>Maksukohustused saastetasu osas</t>
  </si>
  <si>
    <t>Nõustamisteenuse ostmine töötasu</t>
  </si>
  <si>
    <t>Nõustamisteenuse ostmine sotsmaks</t>
  </si>
  <si>
    <t>Nõustamisteenuse ostmine töötuskindlustus</t>
  </si>
  <si>
    <t>KU559</t>
  </si>
  <si>
    <t>Eraldised Waldorfkoolile - riigitoetus tugispetsialistile</t>
  </si>
  <si>
    <t>VMG Spordiklubi MTÜ novusmänguturniir</t>
  </si>
  <si>
    <t>Rannatennis OÜ lahtised meistrivõistlused</t>
  </si>
  <si>
    <t>Viljandi Spordiveteranide Koondis MTÜ</t>
  </si>
  <si>
    <t>Ugala Teater SA Kaevumäe rendikuludeks</t>
  </si>
  <si>
    <t>KU268</t>
  </si>
  <si>
    <t>Viljandi maastikukaitseala PR044</t>
  </si>
  <si>
    <t>TU134</t>
  </si>
  <si>
    <t>Haljaste</t>
  </si>
  <si>
    <t>KU273</t>
  </si>
  <si>
    <t>Allikas Hariduse tänaval PR032</t>
  </si>
  <si>
    <t>Teede remont Hariduse tn laiendamine</t>
  </si>
  <si>
    <t>KU350</t>
  </si>
  <si>
    <t>Sõudekanal PR047</t>
  </si>
  <si>
    <t>KU192</t>
  </si>
  <si>
    <t>Teede invest  Oja tee</t>
  </si>
  <si>
    <t>Teede remont Spordihoone ümbruse kõnniteed</t>
  </si>
  <si>
    <t>Viljandimaa Puuetega Inimeste Nõukoda</t>
  </si>
  <si>
    <t>Muud hariduskulud erisoodustus</t>
  </si>
  <si>
    <t>Muud hariduskulud eris sotsmaks</t>
  </si>
  <si>
    <t>Muud hariduskulud eris tulumaks</t>
  </si>
  <si>
    <t>Muu tulu spordilt  - südamenädal, bänner</t>
  </si>
  <si>
    <t>Sihtfin Eesti Avatud Noortekeskuste …</t>
  </si>
  <si>
    <t>Linna stipendium Linnaraamatukogule</t>
  </si>
  <si>
    <t>E - lepinguine tasu</t>
  </si>
  <si>
    <t>E - sotsmaks</t>
  </si>
  <si>
    <t>E - töötuskindlustus</t>
  </si>
  <si>
    <t>Spordikeskusele rajatraktori ja jäljeagregaadi remondiks</t>
  </si>
  <si>
    <t>Vabadussõja Tõrvikukandjate Selts MTÜ</t>
  </si>
  <si>
    <t>Lasteaed Männimäe elektriahju remondiks</t>
  </si>
  <si>
    <t>15</t>
  </si>
  <si>
    <t>A06</t>
  </si>
  <si>
    <t>Laidoneri pl 5a</t>
  </si>
  <si>
    <t>A08</t>
  </si>
  <si>
    <t>Malmi 10</t>
  </si>
  <si>
    <t>A01</t>
  </si>
  <si>
    <t>Hariduse tn laiendus</t>
  </si>
  <si>
    <t>A09</t>
  </si>
  <si>
    <t>Lasteaedade mängupaviljonid Mängupesa</t>
  </si>
  <si>
    <t>Lasteaedade mängupaviljonid Karlsson</t>
  </si>
  <si>
    <t>Lasteaedade mänguvahendid</t>
  </si>
  <si>
    <t>Raamatukogu vent</t>
  </si>
  <si>
    <t>155920 Pearaamat 30.06.2013</t>
  </si>
  <si>
    <t>Linnavalitsusele linna 730. sünnipäeva üritusteks</t>
  </si>
  <si>
    <t>A12</t>
  </si>
  <si>
    <t>Spordihoone kujud</t>
  </si>
  <si>
    <t>A13</t>
  </si>
  <si>
    <t>LA Karlsson tuletõkkeuksed</t>
  </si>
  <si>
    <t>A14</t>
  </si>
  <si>
    <t>KU334</t>
  </si>
  <si>
    <t>Kaare Kooli võimla otsaseina viimistlus</t>
  </si>
  <si>
    <t>Viljandi Harrastuskalastuse Klubile spinningupüügi MM eelvõistluse korraldamiseks</t>
  </si>
  <si>
    <t>Spordikeskusele Huntaugu mäele binokkeltruubi rajamiseks</t>
  </si>
  <si>
    <t>20</t>
  </si>
  <si>
    <t>29</t>
  </si>
  <si>
    <t>18</t>
  </si>
  <si>
    <t>12</t>
  </si>
  <si>
    <t>28</t>
  </si>
  <si>
    <t>KIK Kalamehed 2</t>
  </si>
  <si>
    <t>KIK maastikukaitsesala</t>
  </si>
  <si>
    <t>Kultmin Nukuteatrile</t>
  </si>
  <si>
    <t>KU262</t>
  </si>
  <si>
    <t>TU088</t>
  </si>
  <si>
    <t>Bussikaartide müük</t>
  </si>
  <si>
    <t>Teatrihoov MTÜ Koidu seltsimaja teatrihoovi remondiks</t>
  </si>
  <si>
    <t>Viljandi Vene Kultuuri Sõprade Ühing MTÜ üürikulude katteks</t>
  </si>
  <si>
    <t>Sakala keskuse vara müük</t>
  </si>
  <si>
    <t>SA Archimedes Linnaraamatukogule</t>
  </si>
  <si>
    <t>Goethe Instituut Paalalinna Koolile</t>
  </si>
  <si>
    <t>Lasteaedade muud tulud - Midrimaa</t>
  </si>
  <si>
    <t>Sihtfin Kaare Koolile Pühapäeval kell neli</t>
  </si>
  <si>
    <t>Sotsiaalteenuste toetus TT10900 toimetulekutoetuse lisa</t>
  </si>
  <si>
    <t>08212</t>
  </si>
  <si>
    <t>EELK Viljandi Jaani Kogudusele oreli remondiks</t>
  </si>
  <si>
    <t>Viljandi Maagümnaasiumi Spordiklubi MTÜ'le novusmänguturniiri läbiviimiseks</t>
  </si>
  <si>
    <t>Kalastamine 2 PR045</t>
  </si>
  <si>
    <t xml:space="preserve">Haridusasutuste IT </t>
  </si>
  <si>
    <t>TU261</t>
  </si>
  <si>
    <t>Vara müük - parkimisautomaadid</t>
  </si>
  <si>
    <t>Bonifaciuse Gild MTÜ</t>
  </si>
  <si>
    <t>Rock Ramp MTÜ</t>
  </si>
  <si>
    <t>Viljandi Veevärk AS rannapromenaad</t>
  </si>
  <si>
    <t>Majandusamet - turvakodu voodid</t>
  </si>
  <si>
    <t>Memento Viljandi Ühendus MTÜ</t>
  </si>
  <si>
    <t>RE016</t>
  </si>
  <si>
    <t>Tartu Ülikooli Kliinikum Verekeskus SA</t>
  </si>
  <si>
    <t>Majandusamet Oja tee remont</t>
  </si>
  <si>
    <t>TU313</t>
  </si>
  <si>
    <t>Kergliiklustunneli ehituseks</t>
  </si>
  <si>
    <t>Töötasud</t>
  </si>
  <si>
    <t xml:space="preserve">Sotsmaks </t>
  </si>
  <si>
    <t xml:space="preserve">Töötuskindl  </t>
  </si>
  <si>
    <t>Spordikoolile suusavarustuse ostuks</t>
  </si>
  <si>
    <t>Kindlustushüvitus foor Tallinn-Jakobsoni ristmikul</t>
  </si>
  <si>
    <t>Kindlustushüvitus tänavavalgustuse post</t>
  </si>
  <si>
    <t>Tagatisrahad!!! 10 000</t>
  </si>
  <si>
    <t>Eelarve 04.11.2013</t>
  </si>
  <si>
    <t>LP kuulutused</t>
  </si>
  <si>
    <t>TU05L</t>
  </si>
  <si>
    <t>Sakala Keskuse lauluring</t>
  </si>
  <si>
    <t>TU222</t>
  </si>
  <si>
    <t>Kultuurkapital Sakala Keskusele</t>
  </si>
  <si>
    <t>Raamatukogu muud tulud - koolitus</t>
  </si>
  <si>
    <t>Noortetuba Lennukitehases</t>
  </si>
  <si>
    <t>Hansa 2015 lähetuskulud</t>
  </si>
  <si>
    <t>MTÜ Viljandimaa Rahvakult Selts Talvine tantsupidu</t>
  </si>
  <si>
    <t>Kõnniteekatendi taastamiseks Uus tn 7</t>
  </si>
  <si>
    <t>Majandusametile Leola 12a  II korrusre turvakaamerad</t>
  </si>
  <si>
    <t xml:space="preserve">Valgust püüdmas teatripiletid </t>
  </si>
  <si>
    <t>Vara müük - Vilja 15a-13</t>
  </si>
  <si>
    <t>TU266</t>
  </si>
  <si>
    <t>Kalastamine 2ilma projekti koodita</t>
  </si>
  <si>
    <t>A15</t>
  </si>
  <si>
    <t>A16</t>
  </si>
  <si>
    <t>LA Männimäe tuletõkkeuksed</t>
  </si>
  <si>
    <t>B1</t>
  </si>
  <si>
    <t>Viljandi järve sõudeala laiendamine</t>
  </si>
  <si>
    <t>B2</t>
  </si>
  <si>
    <t>Hariduse tn allika taastamine</t>
  </si>
  <si>
    <t>B3</t>
  </si>
  <si>
    <t>Raua tn ja Metsküla tee jalgteed</t>
  </si>
  <si>
    <t>B4</t>
  </si>
  <si>
    <t>Kaare Kooli välisuksed</t>
  </si>
  <si>
    <t>Lasteaed Männimäe turvavalgustite vahetus</t>
  </si>
  <si>
    <t>Muud sõidukite kulud riigilõiv</t>
  </si>
  <si>
    <t>B5</t>
  </si>
  <si>
    <t>Kõnnitee Uus tn 7, 7a</t>
  </si>
  <si>
    <t xml:space="preserve">Oja tee </t>
  </si>
  <si>
    <t>LA Männimäe aed</t>
  </si>
  <si>
    <t xml:space="preserve">Kokku  </t>
  </si>
  <si>
    <t>Lauluväljak VOL - ei laeku 2013</t>
  </si>
  <si>
    <t>Lauluväljak VOL - leping 2013</t>
  </si>
  <si>
    <t>TU014</t>
  </si>
  <si>
    <t>Riigilõiv kirjaliku nõusoleku eest</t>
  </si>
  <si>
    <t>Majandusametile Leola 12a  II korruse turvakaamerad</t>
  </si>
  <si>
    <t>Sihtfin Paalalinna Koolile Eesti Rahvatantsu …</t>
  </si>
  <si>
    <t>Sihtfin Kesklinna Koolile Soome-Eesti …</t>
  </si>
  <si>
    <t>Rootsi …  Kesklinna Koolile</t>
  </si>
  <si>
    <t>Kultmin Linnaraamatukogule Saja rahva lood</t>
  </si>
  <si>
    <t>Sihtfin Spordikoolile KOV</t>
  </si>
  <si>
    <t>3500 01</t>
  </si>
  <si>
    <t>Täitmine 30.11.2013</t>
  </si>
  <si>
    <t>Eile</t>
  </si>
  <si>
    <t>Täna</t>
  </si>
  <si>
    <t>Sotsiaalala haldustegevus  valve</t>
  </si>
  <si>
    <t>Spordiklubi Laansoo Motokrossi Team OÜ</t>
  </si>
  <si>
    <t>Viljandi Spordikeskus</t>
  </si>
  <si>
    <t>EELK Viljandi Jaani Kogudusele ev-valgustite kaabelduseks</t>
  </si>
  <si>
    <t>Viljandi Spordikeskus Paala viilhall</t>
  </si>
  <si>
    <t>Linna vara kindlustus Spordikeskuse rajatraktor</t>
  </si>
  <si>
    <t>Raua ja Metsküla tee liiklusohutuse suurendamine</t>
  </si>
  <si>
    <t>Tantsuklubi Tango karikavõistlused</t>
  </si>
  <si>
    <t>Eestkostetavate isikutega soenduvad kulud</t>
  </si>
  <si>
    <t>Eelarve 16.12.2013</t>
  </si>
  <si>
    <t>Volikogu komisjonid erisoodustus</t>
  </si>
  <si>
    <t>Vajaduspõhine peretoetus töötasu</t>
  </si>
  <si>
    <t>Vajaduspõhine peretoetus sotsmaks</t>
  </si>
  <si>
    <t>Vajaduspõhine peretoetus töötusk</t>
  </si>
  <si>
    <t>Töötusk</t>
  </si>
  <si>
    <t>Muud erisoodustused</t>
  </si>
  <si>
    <t>Lasteaed Männimäe köögiseadme remont</t>
  </si>
  <si>
    <t>Lasteaed Karlsson köögiseadme remont</t>
  </si>
  <si>
    <t>14</t>
  </si>
  <si>
    <t>TU200</t>
  </si>
  <si>
    <t>Pärandus</t>
  </si>
  <si>
    <t>155910 Pearaamat 30.11.2013</t>
  </si>
  <si>
    <t>B7</t>
  </si>
  <si>
    <t>Riia mnt remont</t>
  </si>
  <si>
    <t>Töötasu toimetulekutoetusest</t>
  </si>
  <si>
    <t>Eelarve</t>
  </si>
  <si>
    <t>Täitmine</t>
  </si>
  <si>
    <t xml:space="preserve">Vaba jääk </t>
  </si>
  <si>
    <t>Tunnus</t>
  </si>
  <si>
    <t>Lastehoiuteenus puuetega lastele</t>
  </si>
  <si>
    <t>KU670, TT10402</t>
  </si>
  <si>
    <t>Toimeka halduskulud</t>
  </si>
  <si>
    <t>KU675, TT10701</t>
  </si>
  <si>
    <t>KU672, TT10402, KL4130</t>
  </si>
  <si>
    <t>KU672, TT10402, KL mitte 4130</t>
  </si>
  <si>
    <t>Vaj-põhise halduskulud</t>
  </si>
  <si>
    <t>TT10701, KU mitte 675</t>
  </si>
  <si>
    <t>Hooldajat maksud</t>
  </si>
  <si>
    <t>Hooldajatoetus lastele</t>
  </si>
  <si>
    <t>KU639, TT10121</t>
  </si>
  <si>
    <t>KU642, TT10121, KL4137</t>
  </si>
  <si>
    <t>KU642, TT10121, KL4133</t>
  </si>
  <si>
    <t>Hooldajatoetus täiskasvanutele</t>
  </si>
  <si>
    <t>Kulud Muinsuskaitseameti halduslepingu järgi</t>
  </si>
  <si>
    <t>Kokku tasutud 2013</t>
  </si>
  <si>
    <t>Puuetega laste hooldajatoetus maksud</t>
  </si>
  <si>
    <t>Hooldajat lastele maksud</t>
  </si>
  <si>
    <t>Sihtfin Paalalinna Koolile Eesti Kooriühing</t>
  </si>
  <si>
    <t>Sihtfin Kesklinna Koolile Eesti Rahvatantsu …</t>
  </si>
  <si>
    <t>Sihtfin Kesklinna Koolile Eesti Kooriühing</t>
  </si>
  <si>
    <t>Sihtfin Jakobsoni Koolile Eesti Rahvatantsu …</t>
  </si>
  <si>
    <t>Sihtfin Jakobsoni Koolile Eesti Kooriühing</t>
  </si>
  <si>
    <t>Lasteaedade muud tulud - Mesimumm</t>
  </si>
  <si>
    <t>Sihtfin Huvikoolile Eesti Rahvatantsu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</si>
</sst>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dd\.mm\.yy;@"/>
    <numFmt numFmtId="165" formatCode="_(* #,##0.00_);_(* \(#,##0.00\);_(* &quot;-&quot;??_);_(@_)"/>
    <numFmt numFmtId="166" formatCode="_(&quot;$&quot;* #,##0.00_);_(&quot;$&quot;* \(#,##0.00\);_(&quot;$&quot;* &quot;-&quot;??_);_(@_)"/>
  </numFmts>
  <fonts count="49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indexed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10"/>
      <color indexed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Arial Narrow"/>
      <family val="2"/>
      <charset val="186"/>
    </font>
    <font>
      <u/>
      <sz val="11"/>
      <color indexed="12"/>
      <name val="Calibri"/>
      <family val="2"/>
      <charset val="186"/>
    </font>
    <font>
      <u/>
      <sz val="10"/>
      <color indexed="12"/>
      <name val="Arial"/>
      <family val="2"/>
    </font>
    <font>
      <sz val="11"/>
      <color indexed="60"/>
      <name val="Arial Narrow"/>
      <family val="2"/>
      <charset val="186"/>
    </font>
    <font>
      <sz val="11"/>
      <color indexed="8"/>
      <name val="Arial Narrow"/>
      <family val="2"/>
      <charset val="186"/>
    </font>
    <font>
      <sz val="10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1" fillId="7" borderId="1" applyNumberFormat="0" applyAlignment="0" applyProtection="0"/>
    <xf numFmtId="0" fontId="26" fillId="21" borderId="2" applyNumberFormat="0" applyAlignment="0" applyProtection="0"/>
    <xf numFmtId="0" fontId="33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2" fillId="3" borderId="0" applyNumberFormat="0" applyBorder="0" applyAlignment="0" applyProtection="0"/>
    <xf numFmtId="0" fontId="36" fillId="3" borderId="0" applyNumberFormat="0" applyBorder="0" applyAlignment="0" applyProtection="0"/>
    <xf numFmtId="0" fontId="23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4" fillId="7" borderId="1" applyNumberFormat="0" applyAlignment="0" applyProtection="0"/>
    <xf numFmtId="0" fontId="25" fillId="0" borderId="6" applyNumberFormat="0" applyFill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6" fillId="21" borderId="2" applyNumberFormat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9" fillId="22" borderId="8" applyNumberFormat="0" applyFont="0" applyAlignment="0" applyProtection="0"/>
    <xf numFmtId="0" fontId="28" fillId="23" borderId="0" applyNumberFormat="0" applyBorder="0" applyAlignment="0" applyProtection="0"/>
    <xf numFmtId="0" fontId="39" fillId="23" borderId="0" applyNumberFormat="0" applyBorder="0" applyAlignment="0" applyProtection="0"/>
    <xf numFmtId="0" fontId="28" fillId="23" borderId="0" applyNumberFormat="0" applyBorder="0" applyAlignment="0" applyProtection="0"/>
    <xf numFmtId="0" fontId="15" fillId="0" borderId="0"/>
    <xf numFmtId="0" fontId="6" fillId="0" borderId="0"/>
    <xf numFmtId="0" fontId="15" fillId="0" borderId="0"/>
    <xf numFmtId="0" fontId="15" fillId="0" borderId="0"/>
    <xf numFmtId="0" fontId="7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9" fillId="0" borderId="0"/>
    <xf numFmtId="0" fontId="15" fillId="0" borderId="0"/>
    <xf numFmtId="0" fontId="40" fillId="0" borderId="0"/>
    <xf numFmtId="0" fontId="6" fillId="0" borderId="0"/>
    <xf numFmtId="0" fontId="19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7" fillId="0" borderId="0"/>
    <xf numFmtId="0" fontId="15" fillId="0" borderId="0"/>
    <xf numFmtId="0" fontId="6" fillId="0" borderId="0"/>
    <xf numFmtId="0" fontId="15" fillId="0" borderId="0"/>
    <xf numFmtId="0" fontId="12" fillId="22" borderId="8" applyNumberFormat="0" applyFont="0" applyAlignment="0" applyProtection="0"/>
    <xf numFmtId="0" fontId="35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8" borderId="1" applyNumberFormat="0" applyAlignment="0" applyProtection="0"/>
    <xf numFmtId="0" fontId="41" fillId="0" borderId="0"/>
    <xf numFmtId="0" fontId="29" fillId="0" borderId="0" applyNumberFormat="0" applyFill="0" applyBorder="0" applyAlignment="0" applyProtection="0"/>
    <xf numFmtId="0" fontId="25" fillId="0" borderId="6" applyNumberFormat="0" applyFill="0" applyAlignment="0" applyProtection="0"/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35" fillId="7" borderId="9" applyNumberFormat="0" applyAlignment="0" applyProtection="0"/>
    <xf numFmtId="0" fontId="5" fillId="0" borderId="0"/>
    <xf numFmtId="0" fontId="5" fillId="0" borderId="0"/>
    <xf numFmtId="0" fontId="6" fillId="0" borderId="0"/>
    <xf numFmtId="0" fontId="45" fillId="0" borderId="0"/>
    <xf numFmtId="0" fontId="4" fillId="0" borderId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6" fillId="0" borderId="0"/>
    <xf numFmtId="0" fontId="23" fillId="4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5" fillId="0" borderId="6" applyNumberFormat="0" applyFill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1" borderId="2" applyNumberFormat="0" applyAlignment="0" applyProtection="0"/>
    <xf numFmtId="0" fontId="27" fillId="0" borderId="7" applyNumberFormat="0" applyFill="0" applyAlignment="0" applyProtection="0"/>
    <xf numFmtId="0" fontId="19" fillId="22" borderId="8" applyNumberFormat="0" applyFont="0" applyAlignment="0" applyProtection="0"/>
    <xf numFmtId="0" fontId="28" fillId="23" borderId="0" applyNumberFormat="0" applyBorder="0" applyAlignment="0" applyProtection="0"/>
    <xf numFmtId="0" fontId="15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0" fillId="0" borderId="0"/>
    <xf numFmtId="0" fontId="19" fillId="0" borderId="0"/>
    <xf numFmtId="0" fontId="40" fillId="0" borderId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8" borderId="1" applyNumberFormat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5" fillId="7" borderId="9" applyNumberFormat="0" applyAlignment="0" applyProtection="0"/>
    <xf numFmtId="0" fontId="4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48">
    <xf numFmtId="0" fontId="0" fillId="0" borderId="0" xfId="0"/>
    <xf numFmtId="49" fontId="8" fillId="0" borderId="10" xfId="102" applyNumberFormat="1" applyFont="1" applyFill="1" applyBorder="1" applyAlignment="1">
      <alignment horizontal="center" vertical="center" wrapText="1"/>
    </xf>
    <xf numFmtId="49" fontId="8" fillId="0" borderId="11" xfId="102" applyNumberFormat="1" applyFont="1" applyFill="1" applyBorder="1" applyAlignment="1">
      <alignment vertical="center" wrapText="1"/>
    </xf>
    <xf numFmtId="4" fontId="8" fillId="0" borderId="10" xfId="102" applyNumberFormat="1" applyFont="1" applyFill="1" applyBorder="1" applyAlignment="1">
      <alignment horizontal="center" vertical="center" wrapText="1"/>
    </xf>
    <xf numFmtId="0" fontId="8" fillId="0" borderId="10" xfId="102" applyFont="1" applyFill="1" applyBorder="1" applyAlignment="1">
      <alignment horizontal="center" vertical="center" wrapText="1"/>
    </xf>
    <xf numFmtId="0" fontId="8" fillId="0" borderId="0" xfId="102" applyFont="1" applyFill="1" applyAlignment="1">
      <alignment horizontal="center" vertical="center" wrapText="1"/>
    </xf>
    <xf numFmtId="49" fontId="9" fillId="0" borderId="10" xfId="0" applyNumberFormat="1" applyFont="1" applyFill="1" applyBorder="1" applyAlignment="1"/>
    <xf numFmtId="49" fontId="9" fillId="0" borderId="10" xfId="0" applyNumberFormat="1" applyFont="1" applyFill="1" applyBorder="1"/>
    <xf numFmtId="4" fontId="9" fillId="0" borderId="10" xfId="0" applyNumberFormat="1" applyFont="1" applyFill="1" applyBorder="1"/>
    <xf numFmtId="0" fontId="9" fillId="0" borderId="10" xfId="0" applyFont="1" applyFill="1" applyBorder="1"/>
    <xf numFmtId="0" fontId="9" fillId="0" borderId="0" xfId="0" applyFont="1" applyFill="1"/>
    <xf numFmtId="4" fontId="9" fillId="0" borderId="12" xfId="0" applyNumberFormat="1" applyFont="1" applyFill="1" applyBorder="1"/>
    <xf numFmtId="4" fontId="9" fillId="24" borderId="10" xfId="0" applyNumberFormat="1" applyFont="1" applyFill="1" applyBorder="1"/>
    <xf numFmtId="14" fontId="9" fillId="0" borderId="10" xfId="0" applyNumberFormat="1" applyFont="1" applyFill="1" applyBorder="1"/>
    <xf numFmtId="49" fontId="8" fillId="0" borderId="10" xfId="0" applyNumberFormat="1" applyFont="1" applyFill="1" applyBorder="1" applyAlignment="1"/>
    <xf numFmtId="49" fontId="8" fillId="0" borderId="10" xfId="0" applyNumberFormat="1" applyFont="1" applyFill="1" applyBorder="1"/>
    <xf numFmtId="4" fontId="8" fillId="0" borderId="10" xfId="0" applyNumberFormat="1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9" fillId="0" borderId="10" xfId="100" applyFont="1" applyFill="1" applyBorder="1"/>
    <xf numFmtId="0" fontId="9" fillId="0" borderId="10" xfId="0" applyNumberFormat="1" applyFont="1" applyFill="1" applyBorder="1" applyAlignment="1">
      <alignment horizontal="right"/>
    </xf>
    <xf numFmtId="4" fontId="9" fillId="0" borderId="10" xfId="100" applyNumberFormat="1" applyFont="1" applyFill="1" applyBorder="1"/>
    <xf numFmtId="4" fontId="8" fillId="0" borderId="12" xfId="0" applyNumberFormat="1" applyFont="1" applyFill="1" applyBorder="1"/>
    <xf numFmtId="49" fontId="9" fillId="0" borderId="0" xfId="0" applyNumberFormat="1" applyFont="1" applyFill="1" applyAlignment="1"/>
    <xf numFmtId="49" fontId="9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/>
    <xf numFmtId="4" fontId="8" fillId="0" borderId="13" xfId="102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49" fontId="9" fillId="0" borderId="10" xfId="100" applyNumberFormat="1" applyFont="1" applyFill="1" applyBorder="1"/>
    <xf numFmtId="0" fontId="9" fillId="0" borderId="10" xfId="0" applyNumberFormat="1" applyFont="1" applyFill="1" applyBorder="1" applyAlignment="1"/>
    <xf numFmtId="0" fontId="9" fillId="0" borderId="10" xfId="99" applyNumberFormat="1" applyFont="1" applyFill="1" applyBorder="1" applyAlignment="1">
      <alignment horizontal="right"/>
    </xf>
    <xf numFmtId="49" fontId="9" fillId="0" borderId="10" xfId="0" applyNumberFormat="1" applyFont="1" applyFill="1" applyBorder="1" applyAlignment="1">
      <alignment horizontal="right"/>
    </xf>
    <xf numFmtId="49" fontId="9" fillId="0" borderId="10" xfId="99" applyNumberFormat="1" applyFont="1" applyFill="1" applyBorder="1" applyAlignment="1"/>
    <xf numFmtId="49" fontId="9" fillId="0" borderId="10" xfId="102" applyNumberFormat="1" applyFont="1" applyFill="1" applyBorder="1" applyAlignment="1">
      <alignment horizontal="left" vertical="center"/>
    </xf>
    <xf numFmtId="4" fontId="9" fillId="0" borderId="0" xfId="100" applyNumberFormat="1" applyFont="1" applyFill="1" applyBorder="1"/>
    <xf numFmtId="4" fontId="9" fillId="0" borderId="11" xfId="0" applyNumberFormat="1" applyFont="1" applyFill="1" applyBorder="1"/>
    <xf numFmtId="0" fontId="9" fillId="0" borderId="0" xfId="100" applyFont="1" applyFill="1" applyBorder="1"/>
    <xf numFmtId="49" fontId="9" fillId="0" borderId="0" xfId="100" applyNumberFormat="1" applyFont="1" applyFill="1"/>
    <xf numFmtId="49" fontId="8" fillId="0" borderId="10" xfId="0" applyNumberFormat="1" applyFont="1" applyFill="1" applyBorder="1" applyAlignment="1">
      <alignment horizontal="left"/>
    </xf>
    <xf numFmtId="0" fontId="8" fillId="0" borderId="10" xfId="0" applyNumberFormat="1" applyFont="1" applyFill="1" applyBorder="1" applyAlignment="1">
      <alignment horizontal="left"/>
    </xf>
    <xf numFmtId="0" fontId="8" fillId="0" borderId="10" xfId="0" applyNumberFormat="1" applyFont="1" applyFill="1" applyBorder="1" applyAlignment="1">
      <alignment horizontal="right"/>
    </xf>
    <xf numFmtId="49" fontId="8" fillId="0" borderId="10" xfId="100" applyNumberFormat="1" applyFont="1" applyFill="1" applyBorder="1"/>
    <xf numFmtId="4" fontId="8" fillId="0" borderId="0" xfId="0" applyNumberFormat="1" applyFont="1" applyFill="1" applyBorder="1"/>
    <xf numFmtId="4" fontId="8" fillId="0" borderId="14" xfId="0" applyNumberFormat="1" applyFont="1" applyFill="1" applyBorder="1"/>
    <xf numFmtId="0" fontId="9" fillId="0" borderId="10" xfId="98" applyFont="1" applyFill="1" applyBorder="1"/>
    <xf numFmtId="49" fontId="9" fillId="0" borderId="14" xfId="0" applyNumberFormat="1" applyFont="1" applyFill="1" applyBorder="1" applyAlignment="1">
      <alignment horizontal="left"/>
    </xf>
    <xf numFmtId="49" fontId="9" fillId="0" borderId="14" xfId="0" applyNumberFormat="1" applyFont="1" applyFill="1" applyBorder="1" applyAlignment="1"/>
    <xf numFmtId="0" fontId="9" fillId="0" borderId="14" xfId="98" applyFont="1" applyFill="1" applyBorder="1"/>
    <xf numFmtId="4" fontId="9" fillId="0" borderId="14" xfId="0" applyNumberFormat="1" applyFont="1" applyFill="1" applyBorder="1"/>
    <xf numFmtId="0" fontId="9" fillId="0" borderId="14" xfId="0" applyNumberFormat="1" applyFont="1" applyFill="1" applyBorder="1" applyAlignment="1">
      <alignment horizontal="left"/>
    </xf>
    <xf numFmtId="49" fontId="8" fillId="0" borderId="14" xfId="0" applyNumberFormat="1" applyFont="1" applyFill="1" applyBorder="1"/>
    <xf numFmtId="4" fontId="8" fillId="0" borderId="10" xfId="100" applyNumberFormat="1" applyFont="1" applyFill="1" applyBorder="1"/>
    <xf numFmtId="49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/>
    <xf numFmtId="49" fontId="9" fillId="0" borderId="0" xfId="100" applyNumberFormat="1" applyFont="1" applyFill="1" applyBorder="1"/>
    <xf numFmtId="4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Alignment="1">
      <alignment horizontal="left"/>
    </xf>
    <xf numFmtId="4" fontId="9" fillId="0" borderId="0" xfId="100" applyNumberFormat="1" applyFont="1" applyFill="1"/>
    <xf numFmtId="0" fontId="9" fillId="0" borderId="0" xfId="0" applyNumberFormat="1" applyFont="1" applyFill="1" applyAlignment="1">
      <alignment horizontal="left"/>
    </xf>
    <xf numFmtId="49" fontId="9" fillId="0" borderId="0" xfId="10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/>
    <xf numFmtId="49" fontId="8" fillId="0" borderId="0" xfId="100" applyNumberFormat="1" applyFont="1" applyFill="1"/>
    <xf numFmtId="4" fontId="8" fillId="0" borderId="0" xfId="100" applyNumberFormat="1" applyFont="1" applyFill="1"/>
    <xf numFmtId="0" fontId="8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/>
    <xf numFmtId="49" fontId="10" fillId="0" borderId="0" xfId="100" applyNumberFormat="1" applyFont="1" applyFill="1"/>
    <xf numFmtId="0" fontId="9" fillId="0" borderId="0" xfId="0" applyNumberFormat="1" applyFont="1" applyFill="1" applyAlignment="1">
      <alignment horizontal="right"/>
    </xf>
    <xf numFmtId="4" fontId="9" fillId="29" borderId="10" xfId="0" applyNumberFormat="1" applyFont="1" applyFill="1" applyBorder="1"/>
    <xf numFmtId="0" fontId="6" fillId="0" borderId="10" xfId="0" applyFont="1" applyBorder="1" applyAlignment="1">
      <alignment horizontal="center" wrapText="1"/>
    </xf>
    <xf numFmtId="14" fontId="6" fillId="0" borderId="10" xfId="0" applyNumberFormat="1" applyFont="1" applyBorder="1" applyAlignment="1">
      <alignment horizontal="center" wrapText="1"/>
    </xf>
    <xf numFmtId="15" fontId="6" fillId="0" borderId="10" xfId="0" applyNumberFormat="1" applyFont="1" applyBorder="1" applyAlignment="1">
      <alignment horizontal="center" wrapText="1"/>
    </xf>
    <xf numFmtId="4" fontId="6" fillId="0" borderId="10" xfId="0" applyNumberFormat="1" applyFont="1" applyBorder="1" applyAlignment="1">
      <alignment horizontal="center" wrapText="1"/>
    </xf>
    <xf numFmtId="17" fontId="6" fillId="0" borderId="10" xfId="0" applyNumberFormat="1" applyFont="1" applyBorder="1" applyAlignment="1">
      <alignment horizontal="center" wrapText="1"/>
    </xf>
    <xf numFmtId="0" fontId="0" fillId="0" borderId="10" xfId="0" applyFill="1" applyBorder="1"/>
    <xf numFmtId="14" fontId="0" fillId="0" borderId="10" xfId="0" applyNumberFormat="1" applyBorder="1"/>
    <xf numFmtId="15" fontId="0" fillId="29" borderId="10" xfId="0" applyNumberFormat="1" applyFill="1" applyBorder="1" applyAlignment="1">
      <alignment horizontal="right"/>
    </xf>
    <xf numFmtId="15" fontId="0" fillId="0" borderId="10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4" fontId="0" fillId="0" borderId="10" xfId="0" applyNumberFormat="1" applyFill="1" applyBorder="1"/>
    <xf numFmtId="4" fontId="0" fillId="0" borderId="10" xfId="0" applyNumberFormat="1" applyFill="1" applyBorder="1" applyAlignment="1"/>
    <xf numFmtId="4" fontId="0" fillId="28" borderId="10" xfId="0" applyNumberFormat="1" applyFill="1" applyBorder="1" applyAlignment="1"/>
    <xf numFmtId="4" fontId="0" fillId="24" borderId="10" xfId="0" applyNumberFormat="1" applyFill="1" applyBorder="1" applyAlignment="1"/>
    <xf numFmtId="4" fontId="0" fillId="24" borderId="10" xfId="0" applyNumberFormat="1" applyFill="1" applyBorder="1" applyAlignment="1">
      <alignment horizontal="right"/>
    </xf>
    <xf numFmtId="4" fontId="0" fillId="24" borderId="10" xfId="0" applyNumberFormat="1" applyFill="1" applyBorder="1"/>
    <xf numFmtId="14" fontId="0" fillId="0" borderId="10" xfId="0" applyNumberFormat="1" applyFill="1" applyBorder="1" applyAlignment="1">
      <alignment wrapText="1"/>
    </xf>
    <xf numFmtId="15" fontId="0" fillId="0" borderId="10" xfId="0" applyNumberFormat="1" applyFill="1" applyBorder="1" applyAlignment="1">
      <alignment horizontal="right" wrapText="1"/>
    </xf>
    <xf numFmtId="0" fontId="0" fillId="0" borderId="10" xfId="0" applyFill="1" applyBorder="1" applyAlignment="1">
      <alignment wrapText="1"/>
    </xf>
    <xf numFmtId="0" fontId="0" fillId="0" borderId="0" xfId="0" applyFill="1"/>
    <xf numFmtId="4" fontId="0" fillId="29" borderId="10" xfId="0" applyNumberFormat="1" applyFill="1" applyBorder="1" applyAlignment="1"/>
    <xf numFmtId="14" fontId="0" fillId="0" borderId="10" xfId="0" applyNumberFormat="1" applyFill="1" applyBorder="1"/>
    <xf numFmtId="15" fontId="0" fillId="30" borderId="10" xfId="0" applyNumberFormat="1" applyFill="1" applyBorder="1" applyAlignment="1">
      <alignment horizontal="right"/>
    </xf>
    <xf numFmtId="15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Fill="1" applyAlignment="1"/>
    <xf numFmtId="4" fontId="0" fillId="0" borderId="0" xfId="0" applyNumberFormat="1" applyAlignment="1"/>
    <xf numFmtId="0" fontId="0" fillId="0" borderId="0" xfId="0" applyAlignment="1"/>
    <xf numFmtId="0" fontId="12" fillId="0" borderId="0" xfId="0" applyFont="1" applyFill="1"/>
    <xf numFmtId="0" fontId="12" fillId="0" borderId="0" xfId="0" applyFont="1" applyFill="1" applyBorder="1"/>
    <xf numFmtId="49" fontId="12" fillId="0" borderId="0" xfId="100" applyNumberFormat="1" applyFont="1" applyFill="1"/>
    <xf numFmtId="0" fontId="9" fillId="0" borderId="0" xfId="0" applyFont="1"/>
    <xf numFmtId="4" fontId="9" fillId="0" borderId="0" xfId="0" applyNumberFormat="1" applyFont="1"/>
    <xf numFmtId="49" fontId="13" fillId="0" borderId="10" xfId="102" applyNumberFormat="1" applyFont="1" applyFill="1" applyBorder="1" applyAlignment="1">
      <alignment horizontal="center" vertical="center" wrapText="1"/>
    </xf>
    <xf numFmtId="0" fontId="13" fillId="0" borderId="10" xfId="102" applyNumberFormat="1" applyFont="1" applyFill="1" applyBorder="1" applyAlignment="1">
      <alignment horizontal="right" vertical="center" wrapText="1"/>
    </xf>
    <xf numFmtId="49" fontId="13" fillId="0" borderId="11" xfId="102" applyNumberFormat="1" applyFont="1" applyFill="1" applyBorder="1" applyAlignment="1">
      <alignment horizontal="center" vertical="center" wrapText="1"/>
    </xf>
    <xf numFmtId="4" fontId="13" fillId="0" borderId="10" xfId="102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/>
    <xf numFmtId="0" fontId="12" fillId="0" borderId="10" xfId="0" applyNumberFormat="1" applyFont="1" applyFill="1" applyBorder="1" applyAlignment="1">
      <alignment horizontal="right"/>
    </xf>
    <xf numFmtId="49" fontId="12" fillId="0" borderId="10" xfId="0" applyNumberFormat="1" applyFont="1" applyFill="1" applyBorder="1" applyAlignment="1"/>
    <xf numFmtId="49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49" fontId="9" fillId="0" borderId="0" xfId="100" applyNumberFormat="1" applyFont="1" applyFill="1" applyAlignment="1">
      <alignment horizontal="left"/>
    </xf>
    <xf numFmtId="0" fontId="6" fillId="0" borderId="10" xfId="91" applyBorder="1"/>
    <xf numFmtId="4" fontId="6" fillId="0" borderId="10" xfId="91" applyNumberFormat="1" applyBorder="1"/>
    <xf numFmtId="0" fontId="6" fillId="0" borderId="14" xfId="91" applyFont="1" applyBorder="1"/>
    <xf numFmtId="0" fontId="6" fillId="0" borderId="0" xfId="91" applyFont="1"/>
    <xf numFmtId="0" fontId="6" fillId="0" borderId="0" xfId="91"/>
    <xf numFmtId="0" fontId="6" fillId="0" borderId="10" xfId="91" applyFont="1" applyBorder="1"/>
    <xf numFmtId="4" fontId="6" fillId="0" borderId="10" xfId="91" applyNumberFormat="1" applyFill="1" applyBorder="1"/>
    <xf numFmtId="4" fontId="6" fillId="0" borderId="0" xfId="91" applyNumberFormat="1"/>
    <xf numFmtId="0" fontId="6" fillId="0" borderId="10" xfId="91" applyFont="1" applyFill="1" applyBorder="1"/>
    <xf numFmtId="49" fontId="12" fillId="0" borderId="0" xfId="0" applyNumberFormat="1" applyFont="1" applyFill="1" applyAlignment="1"/>
    <xf numFmtId="49" fontId="12" fillId="0" borderId="0" xfId="0" applyNumberFormat="1" applyFont="1" applyFill="1"/>
    <xf numFmtId="0" fontId="12" fillId="0" borderId="10" xfId="0" applyNumberFormat="1" applyFont="1" applyFill="1" applyBorder="1" applyAlignment="1">
      <alignment horizontal="left"/>
    </xf>
    <xf numFmtId="4" fontId="12" fillId="0" borderId="10" xfId="100" applyNumberFormat="1" applyFont="1" applyFill="1" applyBorder="1"/>
    <xf numFmtId="0" fontId="13" fillId="0" borderId="11" xfId="102" applyNumberFormat="1" applyFont="1" applyFill="1" applyBorder="1" applyAlignment="1">
      <alignment horizontal="left" vertical="center" wrapText="1"/>
    </xf>
    <xf numFmtId="49" fontId="12" fillId="32" borderId="10" xfId="0" applyNumberFormat="1" applyFont="1" applyFill="1" applyBorder="1"/>
    <xf numFmtId="0" fontId="12" fillId="32" borderId="10" xfId="0" applyNumberFormat="1" applyFont="1" applyFill="1" applyBorder="1" applyAlignment="1">
      <alignment horizontal="right"/>
    </xf>
    <xf numFmtId="49" fontId="12" fillId="0" borderId="10" xfId="0" applyNumberFormat="1" applyFont="1" applyFill="1" applyBorder="1" applyAlignment="1">
      <alignment horizontal="left"/>
    </xf>
    <xf numFmtId="49" fontId="15" fillId="31" borderId="10" xfId="102" applyNumberFormat="1" applyFont="1" applyFill="1" applyBorder="1" applyAlignment="1">
      <alignment horizontal="left" vertical="center"/>
    </xf>
    <xf numFmtId="49" fontId="14" fillId="0" borderId="10" xfId="0" applyNumberFormat="1" applyFont="1" applyFill="1" applyBorder="1"/>
    <xf numFmtId="0" fontId="14" fillId="0" borderId="10" xfId="0" applyNumberFormat="1" applyFont="1" applyFill="1" applyBorder="1" applyAlignment="1">
      <alignment horizontal="right"/>
    </xf>
    <xf numFmtId="0" fontId="14" fillId="0" borderId="10" xfId="0" applyNumberFormat="1" applyFont="1" applyFill="1" applyBorder="1" applyAlignment="1">
      <alignment horizontal="left"/>
    </xf>
    <xf numFmtId="49" fontId="14" fillId="0" borderId="10" xfId="0" applyNumberFormat="1" applyFont="1" applyFill="1" applyBorder="1" applyAlignment="1"/>
    <xf numFmtId="49" fontId="14" fillId="0" borderId="10" xfId="100" applyNumberFormat="1" applyFont="1" applyFill="1" applyBorder="1"/>
    <xf numFmtId="4" fontId="14" fillId="0" borderId="10" xfId="0" applyNumberFormat="1" applyFont="1" applyFill="1" applyBorder="1"/>
    <xf numFmtId="0" fontId="14" fillId="0" borderId="0" xfId="0" applyFont="1" applyFill="1"/>
    <xf numFmtId="0" fontId="12" fillId="0" borderId="0" xfId="0" applyNumberFormat="1" applyFont="1" applyFill="1" applyAlignment="1">
      <alignment horizontal="left"/>
    </xf>
    <xf numFmtId="4" fontId="12" fillId="0" borderId="0" xfId="100" applyNumberFormat="1" applyFont="1" applyFill="1"/>
    <xf numFmtId="49" fontId="18" fillId="0" borderId="0" xfId="100" applyNumberFormat="1" applyFont="1" applyFill="1"/>
    <xf numFmtId="0" fontId="12" fillId="0" borderId="0" xfId="0" applyNumberFormat="1" applyFont="1" applyFill="1" applyAlignment="1">
      <alignment horizontal="right"/>
    </xf>
    <xf numFmtId="0" fontId="14" fillId="0" borderId="0" xfId="91" applyFont="1"/>
    <xf numFmtId="164" fontId="9" fillId="0" borderId="0" xfId="100" applyNumberFormat="1" applyFont="1" applyFill="1"/>
    <xf numFmtId="14" fontId="9" fillId="0" borderId="0" xfId="0" applyNumberFormat="1" applyFont="1" applyFill="1"/>
    <xf numFmtId="0" fontId="6" fillId="0" borderId="10" xfId="91" applyFont="1" applyBorder="1" applyAlignment="1">
      <alignment wrapText="1"/>
    </xf>
    <xf numFmtId="0" fontId="43" fillId="0" borderId="0" xfId="92" applyFont="1"/>
    <xf numFmtId="0" fontId="43" fillId="0" borderId="0" xfId="92" applyFont="1" applyAlignment="1">
      <alignment horizontal="center"/>
    </xf>
    <xf numFmtId="0" fontId="42" fillId="0" borderId="10" xfId="92" applyFont="1" applyBorder="1" applyAlignment="1">
      <alignment horizontal="center" vertical="center" wrapText="1"/>
    </xf>
    <xf numFmtId="0" fontId="42" fillId="0" borderId="10" xfId="92" applyFont="1" applyBorder="1" applyAlignment="1">
      <alignment horizontal="center" vertical="center"/>
    </xf>
    <xf numFmtId="0" fontId="43" fillId="0" borderId="10" xfId="92" applyFont="1" applyBorder="1" applyAlignment="1">
      <alignment horizontal="center"/>
    </xf>
    <xf numFmtId="0" fontId="43" fillId="0" borderId="10" xfId="92" applyFont="1" applyBorder="1"/>
    <xf numFmtId="4" fontId="43" fillId="0" borderId="10" xfId="92" applyNumberFormat="1" applyFont="1" applyBorder="1"/>
    <xf numFmtId="0" fontId="43" fillId="0" borderId="10" xfId="92" applyFont="1" applyBorder="1" applyAlignment="1"/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4" fontId="43" fillId="0" borderId="10" xfId="0" applyNumberFormat="1" applyFont="1" applyBorder="1" applyAlignment="1">
      <alignment vertical="center"/>
    </xf>
    <xf numFmtId="0" fontId="43" fillId="0" borderId="10" xfId="92" applyFont="1" applyFill="1" applyBorder="1"/>
    <xf numFmtId="0" fontId="43" fillId="0" borderId="10" xfId="92" applyFont="1" applyFill="1" applyBorder="1" applyAlignment="1">
      <alignment horizontal="center"/>
    </xf>
    <xf numFmtId="4" fontId="43" fillId="0" borderId="10" xfId="92" applyNumberFormat="1" applyFont="1" applyFill="1" applyBorder="1"/>
    <xf numFmtId="0" fontId="43" fillId="27" borderId="10" xfId="92" applyFont="1" applyFill="1" applyBorder="1" applyAlignment="1">
      <alignment horizontal="center"/>
    </xf>
    <xf numFmtId="0" fontId="43" fillId="27" borderId="10" xfId="0" applyFont="1" applyFill="1" applyBorder="1" applyAlignment="1">
      <alignment horizontal="center" vertical="center"/>
    </xf>
    <xf numFmtId="49" fontId="8" fillId="0" borderId="10" xfId="103" applyNumberFormat="1" applyFont="1" applyFill="1" applyBorder="1" applyAlignment="1">
      <alignment horizontal="center" vertical="center" wrapText="1"/>
    </xf>
    <xf numFmtId="0" fontId="8" fillId="0" borderId="10" xfId="103" applyNumberFormat="1" applyFont="1" applyFill="1" applyBorder="1" applyAlignment="1">
      <alignment horizontal="right" vertical="center" wrapText="1"/>
    </xf>
    <xf numFmtId="49" fontId="8" fillId="0" borderId="11" xfId="103" applyNumberFormat="1" applyFont="1" applyFill="1" applyBorder="1" applyAlignment="1">
      <alignment vertical="center" wrapText="1"/>
    </xf>
    <xf numFmtId="49" fontId="9" fillId="0" borderId="10" xfId="77" applyNumberFormat="1" applyFont="1" applyFill="1" applyBorder="1"/>
    <xf numFmtId="0" fontId="9" fillId="0" borderId="10" xfId="77" applyNumberFormat="1" applyFont="1" applyFill="1" applyBorder="1" applyAlignment="1">
      <alignment horizontal="right"/>
    </xf>
    <xf numFmtId="49" fontId="9" fillId="0" borderId="10" xfId="77" applyNumberFormat="1" applyFont="1" applyFill="1" applyBorder="1" applyAlignment="1">
      <alignment horizontal="left"/>
    </xf>
    <xf numFmtId="0" fontId="9" fillId="0" borderId="10" xfId="101" applyFont="1" applyFill="1" applyBorder="1"/>
    <xf numFmtId="4" fontId="9" fillId="0" borderId="10" xfId="101" applyNumberFormat="1" applyFont="1" applyFill="1" applyBorder="1"/>
    <xf numFmtId="4" fontId="8" fillId="0" borderId="10" xfId="103" applyNumberFormat="1" applyFont="1" applyFill="1" applyBorder="1" applyAlignment="1">
      <alignment horizontal="center" vertical="center" wrapText="1"/>
    </xf>
    <xf numFmtId="4" fontId="9" fillId="24" borderId="10" xfId="100" applyNumberFormat="1" applyFont="1" applyFill="1" applyBorder="1"/>
    <xf numFmtId="4" fontId="43" fillId="24" borderId="10" xfId="92" applyNumberFormat="1" applyFont="1" applyFill="1" applyBorder="1"/>
    <xf numFmtId="49" fontId="9" fillId="0" borderId="10" xfId="0" applyNumberFormat="1" applyFont="1" applyFill="1" applyBorder="1" applyAlignment="1">
      <alignment horizontal="center"/>
    </xf>
    <xf numFmtId="49" fontId="9" fillId="31" borderId="10" xfId="102" applyNumberFormat="1" applyFont="1" applyFill="1" applyBorder="1" applyAlignment="1">
      <alignment horizontal="left" vertical="center"/>
    </xf>
    <xf numFmtId="0" fontId="43" fillId="26" borderId="10" xfId="92" applyFont="1" applyFill="1" applyBorder="1" applyAlignment="1">
      <alignment horizontal="center"/>
    </xf>
    <xf numFmtId="4" fontId="43" fillId="25" borderId="10" xfId="92" applyNumberFormat="1" applyFont="1" applyFill="1" applyBorder="1"/>
    <xf numFmtId="49" fontId="9" fillId="26" borderId="10" xfId="0" applyNumberFormat="1" applyFont="1" applyFill="1" applyBorder="1" applyAlignment="1">
      <alignment horizontal="center"/>
    </xf>
    <xf numFmtId="4" fontId="9" fillId="34" borderId="10" xfId="0" applyNumberFormat="1" applyFont="1" applyFill="1" applyBorder="1"/>
    <xf numFmtId="0" fontId="9" fillId="0" borderId="12" xfId="0" applyNumberFormat="1" applyFont="1" applyFill="1" applyBorder="1" applyAlignment="1">
      <alignment horizontal="left"/>
    </xf>
    <xf numFmtId="0" fontId="6" fillId="0" borderId="0" xfId="0" applyFont="1" applyFill="1"/>
    <xf numFmtId="49" fontId="6" fillId="0" borderId="10" xfId="0" applyNumberFormat="1" applyFont="1" applyFill="1" applyBorder="1"/>
    <xf numFmtId="49" fontId="6" fillId="0" borderId="10" xfId="0" applyNumberFormat="1" applyFont="1" applyFill="1" applyBorder="1" applyAlignment="1"/>
    <xf numFmtId="4" fontId="43" fillId="36" borderId="10" xfId="92" applyNumberFormat="1" applyFont="1" applyFill="1" applyBorder="1"/>
    <xf numFmtId="0" fontId="6" fillId="0" borderId="0" xfId="0" applyFont="1" applyFill="1" applyBorder="1"/>
    <xf numFmtId="4" fontId="9" fillId="37" borderId="10" xfId="0" applyNumberFormat="1" applyFont="1" applyFill="1" applyBorder="1"/>
    <xf numFmtId="4" fontId="9" fillId="38" borderId="10" xfId="0" applyNumberFormat="1" applyFont="1" applyFill="1" applyBorder="1"/>
    <xf numFmtId="49" fontId="9" fillId="38" borderId="10" xfId="0" applyNumberFormat="1" applyFont="1" applyFill="1" applyBorder="1"/>
    <xf numFmtId="4" fontId="9" fillId="38" borderId="10" xfId="100" applyNumberFormat="1" applyFont="1" applyFill="1" applyBorder="1"/>
    <xf numFmtId="49" fontId="9" fillId="35" borderId="10" xfId="102" applyNumberFormat="1" applyFont="1" applyFill="1" applyBorder="1" applyAlignment="1">
      <alignment horizontal="left" vertical="center"/>
    </xf>
    <xf numFmtId="4" fontId="9" fillId="35" borderId="10" xfId="100" applyNumberFormat="1" applyFont="1" applyFill="1" applyBorder="1"/>
    <xf numFmtId="0" fontId="9" fillId="35" borderId="10" xfId="100" applyFont="1" applyFill="1" applyBorder="1"/>
    <xf numFmtId="0" fontId="9" fillId="35" borderId="10" xfId="0" applyNumberFormat="1" applyFont="1" applyFill="1" applyBorder="1" applyAlignment="1">
      <alignment horizontal="right"/>
    </xf>
    <xf numFmtId="49" fontId="9" fillId="35" borderId="10" xfId="0" applyNumberFormat="1" applyFont="1" applyFill="1" applyBorder="1" applyAlignment="1">
      <alignment horizontal="left"/>
    </xf>
    <xf numFmtId="49" fontId="9" fillId="35" borderId="10" xfId="0" applyNumberFormat="1" applyFont="1" applyFill="1" applyBorder="1" applyAlignment="1"/>
    <xf numFmtId="4" fontId="9" fillId="36" borderId="10" xfId="100" applyNumberFormat="1" applyFont="1" applyFill="1" applyBorder="1"/>
    <xf numFmtId="4" fontId="43" fillId="33" borderId="10" xfId="92" applyNumberFormat="1" applyFont="1" applyFill="1" applyBorder="1"/>
    <xf numFmtId="4" fontId="9" fillId="36" borderId="10" xfId="0" applyNumberFormat="1" applyFont="1" applyFill="1" applyBorder="1"/>
    <xf numFmtId="49" fontId="9" fillId="39" borderId="10" xfId="0" applyNumberFormat="1" applyFont="1" applyFill="1" applyBorder="1" applyAlignment="1"/>
    <xf numFmtId="0" fontId="9" fillId="39" borderId="10" xfId="100" applyFont="1" applyFill="1" applyBorder="1"/>
    <xf numFmtId="4" fontId="9" fillId="39" borderId="10" xfId="0" applyNumberFormat="1" applyFont="1" applyFill="1" applyBorder="1"/>
    <xf numFmtId="4" fontId="9" fillId="39" borderId="10" xfId="100" applyNumberFormat="1" applyFont="1" applyFill="1" applyBorder="1"/>
    <xf numFmtId="0" fontId="6" fillId="0" borderId="10" xfId="236" applyFont="1" applyFill="1" applyBorder="1"/>
    <xf numFmtId="0" fontId="6" fillId="0" borderId="10" xfId="236" applyFont="1" applyBorder="1"/>
    <xf numFmtId="0" fontId="6" fillId="0" borderId="0" xfId="236"/>
    <xf numFmtId="0" fontId="14" fillId="0" borderId="10" xfId="237" applyFont="1" applyBorder="1"/>
    <xf numFmtId="4" fontId="11" fillId="0" borderId="10" xfId="91" applyNumberFormat="1" applyFont="1" applyBorder="1"/>
    <xf numFmtId="0" fontId="6" fillId="0" borderId="10" xfId="91" applyFill="1" applyBorder="1"/>
    <xf numFmtId="0" fontId="6" fillId="0" borderId="0" xfId="237" applyFont="1"/>
    <xf numFmtId="4" fontId="6" fillId="0" borderId="0" xfId="91" applyNumberFormat="1" applyFont="1"/>
    <xf numFmtId="4" fontId="0" fillId="34" borderId="10" xfId="0" applyNumberFormat="1" applyFill="1" applyBorder="1" applyAlignment="1"/>
    <xf numFmtId="49" fontId="9" fillId="36" borderId="10" xfId="0" applyNumberFormat="1" applyFont="1" applyFill="1" applyBorder="1" applyAlignment="1">
      <alignment horizontal="center"/>
    </xf>
    <xf numFmtId="4" fontId="0" fillId="40" borderId="10" xfId="0" applyNumberFormat="1" applyFill="1" applyBorder="1" applyAlignment="1"/>
    <xf numFmtId="49" fontId="12" fillId="33" borderId="10" xfId="0" applyNumberFormat="1" applyFont="1" applyFill="1" applyBorder="1" applyAlignment="1"/>
    <xf numFmtId="0" fontId="9" fillId="41" borderId="10" xfId="100" applyFont="1" applyFill="1" applyBorder="1"/>
    <xf numFmtId="49" fontId="9" fillId="33" borderId="10" xfId="0" applyNumberFormat="1" applyFont="1" applyFill="1" applyBorder="1" applyAlignment="1"/>
    <xf numFmtId="4" fontId="9" fillId="40" borderId="10" xfId="0" applyNumberFormat="1" applyFont="1" applyFill="1" applyBorder="1"/>
    <xf numFmtId="0" fontId="9" fillId="39" borderId="10" xfId="0" applyNumberFormat="1" applyFont="1" applyFill="1" applyBorder="1" applyAlignment="1">
      <alignment horizontal="right"/>
    </xf>
    <xf numFmtId="49" fontId="9" fillId="39" borderId="10" xfId="0" applyNumberFormat="1" applyFont="1" applyFill="1" applyBorder="1" applyAlignment="1">
      <alignment horizontal="left"/>
    </xf>
    <xf numFmtId="49" fontId="9" fillId="35" borderId="10" xfId="100" applyNumberFormat="1" applyFont="1" applyFill="1" applyBorder="1"/>
    <xf numFmtId="0" fontId="46" fillId="0" borderId="10" xfId="92" applyFont="1" applyBorder="1"/>
    <xf numFmtId="0" fontId="9" fillId="33" borderId="10" xfId="98" applyFont="1" applyFill="1" applyBorder="1"/>
    <xf numFmtId="49" fontId="9" fillId="36" borderId="10" xfId="0" applyNumberFormat="1" applyFont="1" applyFill="1" applyBorder="1" applyAlignment="1"/>
    <xf numFmtId="49" fontId="9" fillId="36" borderId="10" xfId="102" applyNumberFormat="1" applyFont="1" applyFill="1" applyBorder="1" applyAlignment="1">
      <alignment horizontal="left" vertical="center"/>
    </xf>
    <xf numFmtId="4" fontId="9" fillId="35" borderId="10" xfId="101" applyNumberFormat="1" applyFont="1" applyFill="1" applyBorder="1"/>
    <xf numFmtId="4" fontId="9" fillId="0" borderId="10" xfId="0" applyNumberFormat="1" applyFont="1" applyFill="1" applyBorder="1" applyAlignment="1">
      <alignment horizontal="right"/>
    </xf>
    <xf numFmtId="0" fontId="9" fillId="39" borderId="10" xfId="0" applyNumberFormat="1" applyFont="1" applyFill="1" applyBorder="1" applyAlignment="1">
      <alignment horizontal="left"/>
    </xf>
    <xf numFmtId="49" fontId="9" fillId="39" borderId="10" xfId="100" applyNumberFormat="1" applyFont="1" applyFill="1" applyBorder="1"/>
    <xf numFmtId="4" fontId="9" fillId="33" borderId="10" xfId="0" applyNumberFormat="1" applyFont="1" applyFill="1" applyBorder="1"/>
    <xf numFmtId="49" fontId="9" fillId="33" borderId="10" xfId="102" applyNumberFormat="1" applyFont="1" applyFill="1" applyBorder="1" applyAlignment="1">
      <alignment horizontal="left" vertical="center"/>
    </xf>
    <xf numFmtId="4" fontId="9" fillId="42" borderId="10" xfId="100" applyNumberFormat="1" applyFont="1" applyFill="1" applyBorder="1"/>
    <xf numFmtId="49" fontId="9" fillId="37" borderId="10" xfId="0" applyNumberFormat="1" applyFont="1" applyFill="1" applyBorder="1" applyAlignment="1"/>
    <xf numFmtId="49" fontId="9" fillId="37" borderId="10" xfId="100" applyNumberFormat="1" applyFont="1" applyFill="1" applyBorder="1"/>
    <xf numFmtId="4" fontId="9" fillId="37" borderId="10" xfId="100" applyNumberFormat="1" applyFont="1" applyFill="1" applyBorder="1"/>
    <xf numFmtId="0" fontId="9" fillId="37" borderId="10" xfId="0" applyNumberFormat="1" applyFont="1" applyFill="1" applyBorder="1" applyAlignment="1">
      <alignment horizontal="right"/>
    </xf>
    <xf numFmtId="49" fontId="9" fillId="37" borderId="10" xfId="0" applyNumberFormat="1" applyFont="1" applyFill="1" applyBorder="1" applyAlignment="1">
      <alignment horizontal="left"/>
    </xf>
    <xf numFmtId="0" fontId="9" fillId="37" borderId="10" xfId="100" applyFont="1" applyFill="1" applyBorder="1"/>
    <xf numFmtId="0" fontId="9" fillId="0" borderId="10" xfId="0" applyFont="1" applyBorder="1"/>
    <xf numFmtId="4" fontId="9" fillId="0" borderId="10" xfId="0" applyNumberFormat="1" applyFont="1" applyBorder="1"/>
    <xf numFmtId="0" fontId="9" fillId="0" borderId="10" xfId="0" applyFont="1" applyBorder="1" applyAlignment="1">
      <alignment wrapText="1"/>
    </xf>
    <xf numFmtId="4" fontId="0" fillId="36" borderId="10" xfId="0" applyNumberFormat="1" applyFill="1" applyBorder="1" applyAlignment="1"/>
    <xf numFmtId="0" fontId="0" fillId="0" borderId="10" xfId="0" applyBorder="1"/>
    <xf numFmtId="15" fontId="6" fillId="0" borderId="10" xfId="0" applyNumberFormat="1" applyFont="1" applyFill="1" applyBorder="1" applyAlignment="1">
      <alignment horizontal="right" wrapText="1"/>
    </xf>
  </cellXfs>
  <cellStyles count="238">
    <cellStyle name="20% - Accent1" xfId="1"/>
    <cellStyle name="20% - Accent2" xfId="2"/>
    <cellStyle name="20% - Accent3" xfId="3"/>
    <cellStyle name="20% - Accent4" xfId="4"/>
    <cellStyle name="20% - Accent5" xfId="5"/>
    <cellStyle name="20% - Accent5 2" xfId="145"/>
    <cellStyle name="20% - Accent6" xfId="6"/>
    <cellStyle name="20% – rõhk1" xfId="7" builtinId="30" customBuiltin="1"/>
    <cellStyle name="20% – rõhk1 2" xfId="146"/>
    <cellStyle name="20% – rõhk2" xfId="8" builtinId="34" customBuiltin="1"/>
    <cellStyle name="20% – rõhk2 2" xfId="147"/>
    <cellStyle name="20% – rõhk3" xfId="9" builtinId="38" customBuiltin="1"/>
    <cellStyle name="20% – rõhk3 2" xfId="148"/>
    <cellStyle name="20% – rõhk4" xfId="10" builtinId="42" customBuiltin="1"/>
    <cellStyle name="20% – rõhk4 2" xfId="149"/>
    <cellStyle name="20% – rõhk5" xfId="11" builtinId="46" customBuiltin="1"/>
    <cellStyle name="20% – rõhk5 2" xfId="150"/>
    <cellStyle name="20% – rõhk6" xfId="12" builtinId="50" customBuiltin="1"/>
    <cellStyle name="20% – rõhk6 2" xfId="15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– rõhk1" xfId="19" builtinId="31" customBuiltin="1"/>
    <cellStyle name="40% – rõhk1 2" xfId="152"/>
    <cellStyle name="40% – rõhk2" xfId="20" builtinId="35" customBuiltin="1"/>
    <cellStyle name="40% – rõhk2 2" xfId="153"/>
    <cellStyle name="40% – rõhk3" xfId="21" builtinId="39" customBuiltin="1"/>
    <cellStyle name="40% – rõhk3 2" xfId="154"/>
    <cellStyle name="40% – rõhk4" xfId="22" builtinId="43" customBuiltin="1"/>
    <cellStyle name="40% – rõhk4 2" xfId="155"/>
    <cellStyle name="40% – rõhk5" xfId="23" builtinId="47" customBuiltin="1"/>
    <cellStyle name="40% – rõhk5 2" xfId="156"/>
    <cellStyle name="40% – rõhk6" xfId="24" builtinId="51" customBuiltin="1"/>
    <cellStyle name="40% – rõhk6 2" xfId="15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– rõhk1" xfId="31" builtinId="32" customBuiltin="1"/>
    <cellStyle name="60% – rõhk1 2" xfId="158"/>
    <cellStyle name="60% – rõhk2" xfId="32" builtinId="36" customBuiltin="1"/>
    <cellStyle name="60% – rõhk2 2" xfId="159"/>
    <cellStyle name="60% – rõhk3" xfId="33" builtinId="40" customBuiltin="1"/>
    <cellStyle name="60% – rõhk3 2" xfId="160"/>
    <cellStyle name="60% – rõhk4" xfId="34" builtinId="44" customBuiltin="1"/>
    <cellStyle name="60% – rõhk4 2" xfId="161"/>
    <cellStyle name="60% – rõhk5" xfId="35" builtinId="48" customBuiltin="1"/>
    <cellStyle name="60% – rõhk5 2" xfId="162"/>
    <cellStyle name="60% – rõhk6" xfId="36" builtinId="52" customBuiltin="1"/>
    <cellStyle name="60% – rõhk6 2" xfId="163"/>
    <cellStyle name="Accent1" xfId="37"/>
    <cellStyle name="Accent2" xfId="38"/>
    <cellStyle name="Accent3" xfId="39"/>
    <cellStyle name="Accent4" xfId="40"/>
    <cellStyle name="Accent5" xfId="41"/>
    <cellStyle name="Accent6" xfId="42"/>
    <cellStyle name="Arvutus" xfId="43" builtinId="22" customBuiltin="1"/>
    <cellStyle name="Arvutus 2" xfId="164"/>
    <cellStyle name="Bad" xfId="44"/>
    <cellStyle name="Bad 2" xfId="165"/>
    <cellStyle name="Calculation" xfId="45"/>
    <cellStyle name="Check Cell" xfId="46"/>
    <cellStyle name="Excel Built-in Normal" xfId="166"/>
    <cellStyle name="Explanatory Text" xfId="47"/>
    <cellStyle name="Good" xfId="48"/>
    <cellStyle name="Good 2" xfId="167"/>
    <cellStyle name="Halb" xfId="49" builtinId="27" customBuiltin="1"/>
    <cellStyle name="Halb 2" xfId="50"/>
    <cellStyle name="Halb 3" xfId="168"/>
    <cellStyle name="Hea" xfId="51" builtinId="26" customBuiltin="1"/>
    <cellStyle name="Hea 2" xfId="169"/>
    <cellStyle name="Heading 1" xfId="52"/>
    <cellStyle name="Heading 2" xfId="53"/>
    <cellStyle name="Heading 3" xfId="54"/>
    <cellStyle name="Heading 4" xfId="55"/>
    <cellStyle name="Hoiatuse tekst" xfId="56" builtinId="11" customBuiltin="1"/>
    <cellStyle name="Hoiatuse tekst 2" xfId="170"/>
    <cellStyle name="Hüperlink 2" xfId="57"/>
    <cellStyle name="Hüperlink 3" xfId="58"/>
    <cellStyle name="Hüperlink 3 2" xfId="171"/>
    <cellStyle name="Input" xfId="59"/>
    <cellStyle name="Kokku" xfId="60" builtinId="25" customBuiltin="1"/>
    <cellStyle name="Kokku 2" xfId="172"/>
    <cellStyle name="Koma 2" xfId="61"/>
    <cellStyle name="Koma 2 2" xfId="62"/>
    <cellStyle name="Koma 2 3" xfId="63"/>
    <cellStyle name="Koma 3" xfId="64"/>
    <cellStyle name="Koma 4" xfId="65"/>
    <cellStyle name="Koma 5" xfId="66"/>
    <cellStyle name="Koma 6" xfId="173"/>
    <cellStyle name="Koma 7" xfId="174"/>
    <cellStyle name="Kontrolli lahtrit" xfId="67" builtinId="23" customBuiltin="1"/>
    <cellStyle name="Kontrolli lahtrit 2" xfId="175"/>
    <cellStyle name="Lingitud lahter" xfId="68" builtinId="24" customBuiltin="1"/>
    <cellStyle name="Lingitud lahter 2" xfId="176"/>
    <cellStyle name="Linked Cell" xfId="69"/>
    <cellStyle name="Märkus" xfId="70" builtinId="10" customBuiltin="1"/>
    <cellStyle name="Märkus 2" xfId="177"/>
    <cellStyle name="Neutraalne" xfId="71" builtinId="28" customBuiltin="1"/>
    <cellStyle name="Neutraalne 2" xfId="72"/>
    <cellStyle name="Neutraalne 3" xfId="178"/>
    <cellStyle name="Neutral" xfId="73"/>
    <cellStyle name="Normaallaad" xfId="0" builtinId="0"/>
    <cellStyle name="Normaallaad 10" xfId="74"/>
    <cellStyle name="Normaallaad 11" xfId="75"/>
    <cellStyle name="Normaallaad 11 2" xfId="76"/>
    <cellStyle name="Normaallaad 11 3" xfId="142"/>
    <cellStyle name="Normaallaad 11_Eealrve täitmine 06 02 2012 Marikalt" xfId="77"/>
    <cellStyle name="Normaallaad 12" xfId="78"/>
    <cellStyle name="Normaallaad 12 2" xfId="179"/>
    <cellStyle name="Normaallaad 12 3" xfId="180"/>
    <cellStyle name="Normaallaad 13" xfId="140"/>
    <cellStyle name="Normaallaad 13 2" xfId="181"/>
    <cellStyle name="Normaallaad 14" xfId="141"/>
    <cellStyle name="Normaallaad 14 2" xfId="182"/>
    <cellStyle name="Normaallaad 15" xfId="144"/>
    <cellStyle name="Normaallaad 16" xfId="183"/>
    <cellStyle name="Normaallaad 17" xfId="184"/>
    <cellStyle name="Normaallaad 18" xfId="185"/>
    <cellStyle name="Normaallaad 19" xfId="186"/>
    <cellStyle name="Normaallaad 2" xfId="79"/>
    <cellStyle name="Normaallaad 2 2" xfId="80"/>
    <cellStyle name="Normaallaad 2_Eealrve täitmine 06 02 2012 Marikalt" xfId="81"/>
    <cellStyle name="Normaallaad 20" xfId="187"/>
    <cellStyle name="Normaallaad 21" xfId="188"/>
    <cellStyle name="Normaallaad 22" xfId="189"/>
    <cellStyle name="Normaallaad 23" xfId="190"/>
    <cellStyle name="Normaallaad 24" xfId="191"/>
    <cellStyle name="Normaallaad 25" xfId="192"/>
    <cellStyle name="Normaallaad 26" xfId="193"/>
    <cellStyle name="Normaallaad 27" xfId="194"/>
    <cellStyle name="Normaallaad 28" xfId="195"/>
    <cellStyle name="Normaallaad 29" xfId="196"/>
    <cellStyle name="Normaallaad 3" xfId="82"/>
    <cellStyle name="Normaallaad 3 2" xfId="83"/>
    <cellStyle name="Normaallaad 3 3" xfId="84"/>
    <cellStyle name="Normaallaad 30" xfId="197"/>
    <cellStyle name="Normaallaad 31" xfId="198"/>
    <cellStyle name="Normaallaad 32" xfId="199"/>
    <cellStyle name="Normaallaad 33" xfId="200"/>
    <cellStyle name="Normaallaad 34" xfId="201"/>
    <cellStyle name="Normaallaad 35" xfId="202"/>
    <cellStyle name="Normaallaad 36" xfId="203"/>
    <cellStyle name="Normaallaad 37" xfId="204"/>
    <cellStyle name="Normaallaad 38" xfId="205"/>
    <cellStyle name="Normaallaad 39" xfId="206"/>
    <cellStyle name="Normaallaad 4" xfId="85"/>
    <cellStyle name="Normaallaad 40" xfId="207"/>
    <cellStyle name="Normaallaad 41" xfId="208"/>
    <cellStyle name="Normaallaad 42" xfId="143"/>
    <cellStyle name="Normaallaad 43" xfId="209"/>
    <cellStyle name="Normaallaad 43 2" xfId="231"/>
    <cellStyle name="Normaallaad 44" xfId="210"/>
    <cellStyle name="Normaallaad 45" xfId="232"/>
    <cellStyle name="Normaallaad 46" xfId="233"/>
    <cellStyle name="Normaallaad 47" xfId="234"/>
    <cellStyle name="Normaallaad 48" xfId="235"/>
    <cellStyle name="Normaallaad 5" xfId="86"/>
    <cellStyle name="Normaallaad 5 2" xfId="211"/>
    <cellStyle name="Normaallaad 6" xfId="87"/>
    <cellStyle name="Normaallaad 7" xfId="88"/>
    <cellStyle name="Normaallaad 7 2" xfId="212"/>
    <cellStyle name="Normaallaad 8" xfId="89"/>
    <cellStyle name="Normaallaad 9" xfId="90"/>
    <cellStyle name="Normaallaad 9 2" xfId="213"/>
    <cellStyle name="Normaallaad_aasta lopetamine 2006 2" xfId="236"/>
    <cellStyle name="Normaallaad_aasta lõpetamine 2008 2" xfId="237"/>
    <cellStyle name="Normaallaad_EA täitmine 2006" xfId="91"/>
    <cellStyle name="Normaallaad_Vihik1" xfId="92"/>
    <cellStyle name="Normal 2" xfId="93"/>
    <cellStyle name="Normal 2 2" xfId="94"/>
    <cellStyle name="Normal 2 3" xfId="95"/>
    <cellStyle name="Normal 3" xfId="96"/>
    <cellStyle name="Normal_~1077641" xfId="97"/>
    <cellStyle name="Normal_Alaee99" xfId="98"/>
    <cellStyle name="Normal_EA täitmine 2003" xfId="99"/>
    <cellStyle name="Normal_Eelarv" xfId="100"/>
    <cellStyle name="Normal_Eelarv 2" xfId="101"/>
    <cellStyle name="Normal_Üleminekuaruanne" xfId="102"/>
    <cellStyle name="Normal_Üleminekuaruanne 2" xfId="103"/>
    <cellStyle name="Note" xfId="104"/>
    <cellStyle name="Output" xfId="105"/>
    <cellStyle name="Pealkiri" xfId="106" builtinId="15" customBuiltin="1"/>
    <cellStyle name="Pealkiri 1" xfId="107" builtinId="16" customBuiltin="1"/>
    <cellStyle name="Pealkiri 1 2" xfId="214"/>
    <cellStyle name="Pealkiri 2" xfId="108" builtinId="17" customBuiltin="1"/>
    <cellStyle name="Pealkiri 2 2" xfId="215"/>
    <cellStyle name="Pealkiri 3" xfId="109" builtinId="18" customBuiltin="1"/>
    <cellStyle name="Pealkiri 3 2" xfId="216"/>
    <cellStyle name="Pealkiri 4" xfId="110" builtinId="19" customBuiltin="1"/>
    <cellStyle name="Pealkiri 4 2" xfId="217"/>
    <cellStyle name="Pealkiri 5" xfId="218"/>
    <cellStyle name="Protsent 2" xfId="111"/>
    <cellStyle name="Protsent 2 2" xfId="112"/>
    <cellStyle name="Protsent 2 3" xfId="113"/>
    <cellStyle name="Protsent 3" xfId="114"/>
    <cellStyle name="Protsent 4" xfId="115"/>
    <cellStyle name="Protsent 5" xfId="116"/>
    <cellStyle name="Protsent 6" xfId="117"/>
    <cellStyle name="Protsent 7" xfId="219"/>
    <cellStyle name="Rõhk1" xfId="118" builtinId="29" customBuiltin="1"/>
    <cellStyle name="Rõhk1 2" xfId="220"/>
    <cellStyle name="Rõhk2" xfId="119" builtinId="33" customBuiltin="1"/>
    <cellStyle name="Rõhk2 2" xfId="221"/>
    <cellStyle name="Rõhk3" xfId="120" builtinId="37" customBuiltin="1"/>
    <cellStyle name="Rõhk3 2" xfId="222"/>
    <cellStyle name="Rõhk4" xfId="121" builtinId="41" customBuiltin="1"/>
    <cellStyle name="Rõhk4 2" xfId="223"/>
    <cellStyle name="Rõhk5" xfId="122" builtinId="45" customBuiltin="1"/>
    <cellStyle name="Rõhk5 2" xfId="224"/>
    <cellStyle name="Rõhk6" xfId="123" builtinId="49" customBuiltin="1"/>
    <cellStyle name="Rõhk6 2" xfId="225"/>
    <cellStyle name="Selgitav tekst" xfId="124" builtinId="53" customBuiltin="1"/>
    <cellStyle name="Selgitav tekst 2" xfId="226"/>
    <cellStyle name="Sisestus" xfId="125" builtinId="20" customBuiltin="1"/>
    <cellStyle name="Sisestus 2" xfId="227"/>
    <cellStyle name="Style 1" xfId="126"/>
    <cellStyle name="Title" xfId="127"/>
    <cellStyle name="Total" xfId="128"/>
    <cellStyle name="Valuuta 2" xfId="129"/>
    <cellStyle name="Valuuta 2 2" xfId="130"/>
    <cellStyle name="Valuuta 3" xfId="131"/>
    <cellStyle name="Valuuta 4" xfId="132"/>
    <cellStyle name="Valuuta 5" xfId="133"/>
    <cellStyle name="Valuuta 6" xfId="134"/>
    <cellStyle name="Valuuta 7" xfId="135"/>
    <cellStyle name="Valuuta 7 2" xfId="136"/>
    <cellStyle name="Valuuta 7 3" xfId="228"/>
    <cellStyle name="Valuuta 8" xfId="137"/>
    <cellStyle name="Valuuta 9" xfId="229"/>
    <cellStyle name="Warning Text" xfId="138"/>
    <cellStyle name="Väljund" xfId="139" builtinId="21" customBuiltin="1"/>
    <cellStyle name="Väljund 2" xfId="230"/>
  </cellStyles>
  <dxfs count="0"/>
  <tableStyles count="0" defaultTableStyle="TableStyleMedium2" defaultPivotStyle="PivotStyleLight16"/>
  <colors>
    <mruColors>
      <color rgb="FF00CCFF"/>
      <color rgb="FF00FF99"/>
      <color rgb="FFFF99CC"/>
      <color rgb="FFFF99FF"/>
      <color rgb="FFFF33CC"/>
      <color rgb="FF33CC33"/>
      <color rgb="FFFF3399"/>
      <color rgb="FF993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%20a%20EELARVE/TABELID/KUUTU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ELID\KUUTULU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arkvarakomplekti Office kujundus">
  <a:themeElements>
    <a:clrScheme name="Elementaarne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:E5"/>
    </sheetView>
  </sheetViews>
  <sheetFormatPr defaultRowHeight="15" x14ac:dyDescent="0.2"/>
  <cols>
    <col min="1" max="1" width="27.42578125" style="106" customWidth="1"/>
    <col min="2" max="2" width="27.7109375" style="106" customWidth="1"/>
    <col min="3" max="5" width="12.7109375" style="107" bestFit="1" customWidth="1"/>
    <col min="6" max="16384" width="9.140625" style="106"/>
  </cols>
  <sheetData>
    <row r="1" spans="1:5" x14ac:dyDescent="0.2">
      <c r="A1" s="242" t="s">
        <v>551</v>
      </c>
      <c r="B1" s="242" t="s">
        <v>2255</v>
      </c>
      <c r="C1" s="243" t="s">
        <v>2252</v>
      </c>
      <c r="D1" s="243" t="s">
        <v>2253</v>
      </c>
      <c r="E1" s="243" t="s">
        <v>2254</v>
      </c>
    </row>
    <row r="2" spans="1:5" x14ac:dyDescent="0.2">
      <c r="A2" s="244" t="s">
        <v>2265</v>
      </c>
      <c r="B2" s="244" t="s">
        <v>2266</v>
      </c>
      <c r="C2" s="243">
        <v>36345</v>
      </c>
      <c r="D2" s="243">
        <v>1535.62</v>
      </c>
      <c r="E2" s="243">
        <f>C2-D2</f>
        <v>34809.379999999997</v>
      </c>
    </row>
    <row r="3" spans="1:5" x14ac:dyDescent="0.2">
      <c r="A3" s="244" t="s">
        <v>2273</v>
      </c>
      <c r="B3" s="244" t="s">
        <v>2266</v>
      </c>
      <c r="C3" s="243"/>
      <c r="D3" s="243">
        <v>4003.6</v>
      </c>
      <c r="E3" s="243">
        <f>C3-D3</f>
        <v>-4003.6</v>
      </c>
    </row>
    <row r="4" spans="1:5" ht="30" x14ac:dyDescent="0.2">
      <c r="A4" s="244" t="s">
        <v>2269</v>
      </c>
      <c r="B4" s="244" t="s">
        <v>2268</v>
      </c>
      <c r="C4" s="243">
        <v>99736</v>
      </c>
      <c r="D4" s="243">
        <v>86588.84</v>
      </c>
      <c r="E4" s="243">
        <f>C4-D4</f>
        <v>13147.160000000003</v>
      </c>
    </row>
    <row r="5" spans="1:5" ht="30" x14ac:dyDescent="0.2">
      <c r="A5" s="244" t="s">
        <v>2264</v>
      </c>
      <c r="B5" s="244" t="s">
        <v>2267</v>
      </c>
      <c r="C5" s="243">
        <v>51094</v>
      </c>
      <c r="D5" s="243">
        <v>47090.15</v>
      </c>
      <c r="E5" s="243">
        <f t="shared" ref="E5:E10" si="0">C5-D5</f>
        <v>4003.8499999999985</v>
      </c>
    </row>
    <row r="6" spans="1:5" ht="30" x14ac:dyDescent="0.2">
      <c r="A6" s="244" t="s">
        <v>2256</v>
      </c>
      <c r="B6" s="244" t="s">
        <v>2257</v>
      </c>
      <c r="C6" s="243">
        <v>38799</v>
      </c>
      <c r="D6" s="8">
        <v>22975.43</v>
      </c>
      <c r="E6" s="8">
        <f>C6-D6</f>
        <v>15823.57</v>
      </c>
    </row>
    <row r="7" spans="1:5" ht="30" x14ac:dyDescent="0.2">
      <c r="A7" s="244" t="s">
        <v>1864</v>
      </c>
      <c r="B7" s="244" t="s">
        <v>2260</v>
      </c>
      <c r="C7" s="243">
        <v>26641</v>
      </c>
      <c r="D7" s="8">
        <v>2790.69</v>
      </c>
      <c r="E7" s="8">
        <f t="shared" ref="E7" si="1">C7-D7</f>
        <v>23850.31</v>
      </c>
    </row>
    <row r="8" spans="1:5" ht="30" x14ac:dyDescent="0.2">
      <c r="A8" s="244" t="s">
        <v>2262</v>
      </c>
      <c r="B8" s="244" t="s">
        <v>2261</v>
      </c>
      <c r="C8" s="243">
        <v>2868</v>
      </c>
      <c r="D8" s="8">
        <v>2278</v>
      </c>
      <c r="E8" s="8">
        <f t="shared" si="0"/>
        <v>590</v>
      </c>
    </row>
    <row r="9" spans="1:5" x14ac:dyDescent="0.2">
      <c r="A9" s="244" t="s">
        <v>581</v>
      </c>
      <c r="B9" s="244" t="s">
        <v>2259</v>
      </c>
      <c r="C9" s="243">
        <v>409765</v>
      </c>
      <c r="D9" s="8">
        <v>384757.34</v>
      </c>
      <c r="E9" s="8">
        <f t="shared" si="0"/>
        <v>25007.659999999974</v>
      </c>
    </row>
    <row r="10" spans="1:5" x14ac:dyDescent="0.2">
      <c r="A10" s="244" t="s">
        <v>2258</v>
      </c>
      <c r="B10" s="244" t="s">
        <v>2263</v>
      </c>
      <c r="C10" s="243">
        <v>52310</v>
      </c>
      <c r="D10" s="243">
        <v>28561.09</v>
      </c>
      <c r="E10" s="243">
        <f t="shared" si="0"/>
        <v>23748.91</v>
      </c>
    </row>
    <row r="11" spans="1:5" x14ac:dyDescent="0.2">
      <c r="A11" s="242"/>
      <c r="B11" s="242"/>
      <c r="C11" s="243">
        <f t="shared" ref="C11:D11" si="2">SUM(C2:C10)</f>
        <v>717558</v>
      </c>
      <c r="D11" s="243">
        <f t="shared" si="2"/>
        <v>580580.76</v>
      </c>
      <c r="E11" s="243">
        <f>SUM(E2:E10)</f>
        <v>136977.23999999996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5"/>
  <dimension ref="A1:V21"/>
  <sheetViews>
    <sheetView showZeros="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4.25" customHeight="1" x14ac:dyDescent="0.2"/>
  <cols>
    <col min="1" max="1" width="7.7109375" style="24" bestFit="1" customWidth="1"/>
    <col min="2" max="2" width="9.42578125" style="72" customWidth="1"/>
    <col min="3" max="3" width="10.28515625" style="61" hidden="1" customWidth="1"/>
    <col min="4" max="4" width="4.5703125" style="23" hidden="1" customWidth="1"/>
    <col min="5" max="5" width="8.28515625" style="23" bestFit="1" customWidth="1"/>
    <col min="6" max="6" width="41.42578125" style="39" bestFit="1" customWidth="1"/>
    <col min="7" max="7" width="15" style="62" bestFit="1" customWidth="1"/>
    <col min="8" max="8" width="12.7109375" style="25" bestFit="1" customWidth="1"/>
    <col min="9" max="9" width="8.85546875" style="25" hidden="1" customWidth="1"/>
    <col min="10" max="10" width="15" style="25" customWidth="1"/>
    <col min="11" max="11" width="10.140625" style="25" bestFit="1" customWidth="1"/>
    <col min="12" max="12" width="12.85546875" style="25" customWidth="1"/>
    <col min="13" max="13" width="8.85546875" style="25" hidden="1" customWidth="1"/>
    <col min="14" max="14" width="15.5703125" style="25" customWidth="1"/>
    <col min="15" max="15" width="4.5703125" style="25" hidden="1" customWidth="1"/>
    <col min="16" max="18" width="14.7109375" style="25" hidden="1" customWidth="1"/>
    <col min="19" max="19" width="17.28515625" style="10" hidden="1" customWidth="1"/>
    <col min="20" max="20" width="10.85546875" style="25" hidden="1" customWidth="1"/>
    <col min="21" max="21" width="17.28515625" style="10" hidden="1" customWidth="1"/>
    <col min="22" max="16384" width="9.140625" style="10"/>
  </cols>
  <sheetData>
    <row r="1" spans="1:22" ht="31.5" x14ac:dyDescent="0.2">
      <c r="A1" s="167" t="s">
        <v>438</v>
      </c>
      <c r="B1" s="168" t="s">
        <v>568</v>
      </c>
      <c r="C1" s="169" t="s">
        <v>569</v>
      </c>
      <c r="D1" s="169" t="s">
        <v>940</v>
      </c>
      <c r="E1" s="153" t="s">
        <v>1626</v>
      </c>
      <c r="F1" s="154" t="s">
        <v>896</v>
      </c>
      <c r="G1" s="175" t="str">
        <f>kulud!G1</f>
        <v>Eelarve 16.12.2013</v>
      </c>
      <c r="H1" s="175" t="str">
        <f>kulud!H1</f>
        <v>Täitmine 30.11.2013</v>
      </c>
      <c r="I1" s="175" t="str">
        <f>kulud!I1</f>
        <v>%</v>
      </c>
      <c r="J1" s="175" t="str">
        <f>kulud!J1</f>
        <v>Detsember</v>
      </c>
      <c r="K1" s="175" t="str">
        <f>kulud!K1</f>
        <v>Täna</v>
      </c>
      <c r="L1" s="175" t="str">
        <f>kulud!L1</f>
        <v>Kokku tänasega</v>
      </c>
      <c r="M1" s="175" t="str">
        <f>kulud!M1</f>
        <v>% täna</v>
      </c>
      <c r="N1" s="175" t="str">
        <f>kulud!N1</f>
        <v>Vaba raha</v>
      </c>
      <c r="O1" s="3" t="s">
        <v>862</v>
      </c>
      <c r="P1" s="3" t="s">
        <v>613</v>
      </c>
      <c r="Q1" s="3" t="s">
        <v>614</v>
      </c>
      <c r="R1" s="3" t="s">
        <v>615</v>
      </c>
      <c r="S1" s="3" t="s">
        <v>616</v>
      </c>
      <c r="T1" s="3" t="s">
        <v>428</v>
      </c>
      <c r="U1" s="3" t="s">
        <v>617</v>
      </c>
    </row>
    <row r="2" spans="1:22" ht="14.25" customHeight="1" x14ac:dyDescent="0.2">
      <c r="A2" s="7" t="s">
        <v>1514</v>
      </c>
      <c r="B2" s="20">
        <f>kulud!B410</f>
        <v>4139</v>
      </c>
      <c r="C2" s="20">
        <f>kulud!C410</f>
        <v>0</v>
      </c>
      <c r="D2" s="20" t="str">
        <f>kulud!D410</f>
        <v>85</v>
      </c>
      <c r="E2" s="20" t="str">
        <f>kulud!E410</f>
        <v>KU331</v>
      </c>
      <c r="F2" s="231" t="str">
        <f>kulud!F410</f>
        <v>Linnakujundus Värvid, valgus, lilled linna</v>
      </c>
      <c r="G2" s="230">
        <f>kulud!G410</f>
        <v>2705</v>
      </c>
      <c r="H2" s="230">
        <f>kulud!H410</f>
        <v>2704.66</v>
      </c>
      <c r="I2" s="230">
        <f>kulud!I410</f>
        <v>99.98743068391866</v>
      </c>
      <c r="J2" s="230">
        <f>kulud!J410</f>
        <v>0</v>
      </c>
      <c r="K2" s="230">
        <f>kulud!K410</f>
        <v>0</v>
      </c>
      <c r="L2" s="230">
        <f>kulud!L410</f>
        <v>2704.66</v>
      </c>
      <c r="M2" s="230">
        <f>kulud!M410</f>
        <v>99.98743068391866</v>
      </c>
      <c r="N2" s="230">
        <f>kulud!N410</f>
        <v>0.34000000000014552</v>
      </c>
      <c r="O2" s="8">
        <f t="shared" ref="O2:O18" si="0">J2+K2</f>
        <v>0</v>
      </c>
      <c r="P2" s="8" t="e">
        <f>kulud!#REF!</f>
        <v>#REF!</v>
      </c>
      <c r="Q2" s="8" t="e">
        <f>kulud!#REF!</f>
        <v>#REF!</v>
      </c>
      <c r="R2" s="8" t="e">
        <f>kulud!#REF!</f>
        <v>#REF!</v>
      </c>
      <c r="S2" s="8" t="e">
        <f t="shared" ref="S2:S18" si="1">L2+P2+Q2+R2</f>
        <v>#REF!</v>
      </c>
      <c r="T2" s="8" t="e">
        <f t="shared" ref="T2:T18" si="2">S2/G2*100</f>
        <v>#REF!</v>
      </c>
      <c r="U2" s="8" t="e">
        <f t="shared" ref="U2:U18" si="3">G2-S2</f>
        <v>#REF!</v>
      </c>
      <c r="V2" s="25"/>
    </row>
    <row r="3" spans="1:22" ht="14.25" customHeight="1" x14ac:dyDescent="0.2">
      <c r="A3" s="7" t="s">
        <v>1514</v>
      </c>
      <c r="B3" s="20">
        <f>kulud!B411</f>
        <v>4500</v>
      </c>
      <c r="C3" s="20">
        <f>kulud!C411</f>
        <v>0</v>
      </c>
      <c r="D3" s="20" t="str">
        <f>kulud!D411</f>
        <v>85</v>
      </c>
      <c r="E3" s="20" t="str">
        <f>kulud!E411</f>
        <v>KU331</v>
      </c>
      <c r="F3" s="29" t="str">
        <f>kulud!F411</f>
        <v>Linnakujundus Värvid, valgus, lilled linna</v>
      </c>
      <c r="G3" s="230">
        <f>kulud!G411</f>
        <v>720</v>
      </c>
      <c r="H3" s="230">
        <f>kulud!H411</f>
        <v>720</v>
      </c>
      <c r="I3" s="230">
        <f>kulud!I411</f>
        <v>100</v>
      </c>
      <c r="J3" s="230">
        <f>kulud!J411</f>
        <v>0</v>
      </c>
      <c r="K3" s="230">
        <f>kulud!K411</f>
        <v>0</v>
      </c>
      <c r="L3" s="230">
        <f>kulud!L411</f>
        <v>720</v>
      </c>
      <c r="M3" s="230">
        <f>kulud!M411</f>
        <v>100</v>
      </c>
      <c r="N3" s="230">
        <f>kulud!N411</f>
        <v>0</v>
      </c>
      <c r="O3" s="8">
        <f t="shared" ref="O3" si="4">J3+K3</f>
        <v>0</v>
      </c>
      <c r="P3" s="8" t="e">
        <f>kulud!#REF!</f>
        <v>#REF!</v>
      </c>
      <c r="Q3" s="8" t="e">
        <f>kulud!#REF!</f>
        <v>#REF!</v>
      </c>
      <c r="R3" s="8" t="e">
        <f>kulud!#REF!</f>
        <v>#REF!</v>
      </c>
      <c r="S3" s="8" t="e">
        <f t="shared" ref="S3" si="5">L3+P3+Q3+R3</f>
        <v>#REF!</v>
      </c>
      <c r="T3" s="8" t="e">
        <f t="shared" ref="T3" si="6">S3/G3*100</f>
        <v>#REF!</v>
      </c>
      <c r="U3" s="8" t="e">
        <f t="shared" ref="U3" si="7">G3-S3</f>
        <v>#REF!</v>
      </c>
      <c r="V3" s="25"/>
    </row>
    <row r="4" spans="1:22" ht="14.25" customHeight="1" x14ac:dyDescent="0.2">
      <c r="A4" s="7" t="s">
        <v>1514</v>
      </c>
      <c r="B4" s="20">
        <f>kulud!B412</f>
        <v>5500</v>
      </c>
      <c r="C4" s="20">
        <f>kulud!C412</f>
        <v>0</v>
      </c>
      <c r="D4" s="20" t="str">
        <f>kulud!D412</f>
        <v>85</v>
      </c>
      <c r="E4" s="20" t="str">
        <f>kulud!E412</f>
        <v>KU331</v>
      </c>
      <c r="F4" s="29" t="str">
        <f>kulud!F412</f>
        <v>Linnakujundus Värvid, valgus, lilled linna</v>
      </c>
      <c r="G4" s="230">
        <f>kulud!G412</f>
        <v>17</v>
      </c>
      <c r="H4" s="230">
        <f>kulud!H412</f>
        <v>16.989999999999998</v>
      </c>
      <c r="I4" s="230">
        <f>kulud!I412</f>
        <v>99.941176470588218</v>
      </c>
      <c r="J4" s="230">
        <f>kulud!J412</f>
        <v>0</v>
      </c>
      <c r="K4" s="230">
        <f>kulud!K412</f>
        <v>0</v>
      </c>
      <c r="L4" s="230">
        <f>kulud!L412</f>
        <v>16.989999999999998</v>
      </c>
      <c r="M4" s="230">
        <f>kulud!M412</f>
        <v>99.941176470588218</v>
      </c>
      <c r="N4" s="230">
        <f>kulud!N412</f>
        <v>1.0000000000001563E-2</v>
      </c>
      <c r="O4" s="8"/>
      <c r="P4" s="8"/>
      <c r="Q4" s="8"/>
      <c r="R4" s="8"/>
      <c r="S4" s="8"/>
      <c r="T4" s="8"/>
      <c r="U4" s="8"/>
      <c r="V4" s="25"/>
    </row>
    <row r="5" spans="1:22" ht="14.25" customHeight="1" x14ac:dyDescent="0.2">
      <c r="A5" s="7" t="s">
        <v>1514</v>
      </c>
      <c r="B5" s="20">
        <f>kulud!B413</f>
        <v>5512</v>
      </c>
      <c r="C5" s="20"/>
      <c r="D5" s="20"/>
      <c r="E5" s="20" t="str">
        <f>kulud!E413</f>
        <v>KU331</v>
      </c>
      <c r="F5" s="19" t="str">
        <f>kulud!F413</f>
        <v>Linnakujundus Värvid, valgus, lilled linna</v>
      </c>
      <c r="G5" s="8">
        <f>kulud!G413</f>
        <v>1994</v>
      </c>
      <c r="H5" s="8">
        <f>kulud!H413</f>
        <v>0</v>
      </c>
      <c r="I5" s="8">
        <f>kulud!I413</f>
        <v>0</v>
      </c>
      <c r="J5" s="8">
        <f>kulud!J413</f>
        <v>0</v>
      </c>
      <c r="K5" s="8">
        <f>kulud!K413</f>
        <v>0</v>
      </c>
      <c r="L5" s="8">
        <f>kulud!L413</f>
        <v>0</v>
      </c>
      <c r="M5" s="8">
        <f>kulud!M413</f>
        <v>0</v>
      </c>
      <c r="N5" s="8">
        <f>kulud!N413</f>
        <v>1994</v>
      </c>
      <c r="O5" s="8"/>
      <c r="P5" s="8"/>
      <c r="Q5" s="8"/>
      <c r="R5" s="8"/>
      <c r="S5" s="8"/>
      <c r="T5" s="8"/>
      <c r="U5" s="8"/>
      <c r="V5" s="25"/>
    </row>
    <row r="6" spans="1:22" ht="14.25" customHeight="1" x14ac:dyDescent="0.2">
      <c r="A6" s="7" t="s">
        <v>1514</v>
      </c>
      <c r="B6" s="20" t="str">
        <f>kulud!B414</f>
        <v>5512</v>
      </c>
      <c r="C6" s="20"/>
      <c r="D6" s="20"/>
      <c r="E6" s="20" t="str">
        <f>kulud!E414</f>
        <v>KU332</v>
      </c>
      <c r="F6" s="204" t="str">
        <f>kulud!F414</f>
        <v>Linnakujundus Värvid, valgus, lilled linna</v>
      </c>
      <c r="G6" s="8">
        <f>kulud!G414</f>
        <v>343</v>
      </c>
      <c r="H6" s="8">
        <f>kulud!H414</f>
        <v>342.34</v>
      </c>
      <c r="I6" s="8">
        <f>kulud!I414</f>
        <v>99.807580174927097</v>
      </c>
      <c r="J6" s="8">
        <f>kulud!J414</f>
        <v>0</v>
      </c>
      <c r="K6" s="8">
        <f>kulud!K414</f>
        <v>0</v>
      </c>
      <c r="L6" s="8">
        <f>kulud!L414</f>
        <v>342.34</v>
      </c>
      <c r="M6" s="8">
        <f>kulud!M414</f>
        <v>99.807580174927097</v>
      </c>
      <c r="N6" s="8">
        <f>kulud!N414</f>
        <v>0.66000000000002501</v>
      </c>
      <c r="O6" s="8"/>
      <c r="P6" s="8"/>
      <c r="Q6" s="8"/>
      <c r="R6" s="8"/>
      <c r="S6" s="8"/>
      <c r="T6" s="8"/>
      <c r="U6" s="8"/>
      <c r="V6" s="25"/>
    </row>
    <row r="7" spans="1:22" ht="14.25" customHeight="1" x14ac:dyDescent="0.2">
      <c r="A7" s="7" t="s">
        <v>1514</v>
      </c>
      <c r="B7" s="20">
        <f>kulud!B415</f>
        <v>5500</v>
      </c>
      <c r="C7" s="20"/>
      <c r="D7" s="20"/>
      <c r="E7" s="20" t="str">
        <f>kulud!E415</f>
        <v>KU334</v>
      </c>
      <c r="F7" s="204" t="str">
        <f>kulud!F415</f>
        <v>Linnakujundus Värvid, valgus, lilled linna</v>
      </c>
      <c r="G7" s="8">
        <f>kulud!G415</f>
        <v>1146</v>
      </c>
      <c r="H7" s="8">
        <f>kulud!H415</f>
        <v>1146</v>
      </c>
      <c r="I7" s="8">
        <f>kulud!I415</f>
        <v>100</v>
      </c>
      <c r="J7" s="8">
        <f>kulud!J415</f>
        <v>0</v>
      </c>
      <c r="K7" s="8">
        <f>kulud!K415</f>
        <v>0</v>
      </c>
      <c r="L7" s="8">
        <f>kulud!L415</f>
        <v>1146</v>
      </c>
      <c r="M7" s="8">
        <f>kulud!M415</f>
        <v>100</v>
      </c>
      <c r="N7" s="8">
        <f>kulud!N415</f>
        <v>0</v>
      </c>
      <c r="O7" s="8"/>
      <c r="P7" s="8"/>
      <c r="Q7" s="8"/>
      <c r="R7" s="8"/>
      <c r="S7" s="8"/>
      <c r="T7" s="8"/>
      <c r="U7" s="8"/>
      <c r="V7" s="25"/>
    </row>
    <row r="8" spans="1:22" ht="14.25" customHeight="1" x14ac:dyDescent="0.2">
      <c r="A8" s="7" t="s">
        <v>1514</v>
      </c>
      <c r="B8" s="20" t="str">
        <f>kulud!B416</f>
        <v>5512</v>
      </c>
      <c r="C8" s="20">
        <f>kulud!C416</f>
        <v>0</v>
      </c>
      <c r="D8" s="20" t="str">
        <f>kulud!D416</f>
        <v>85</v>
      </c>
      <c r="E8" s="20" t="str">
        <f>kulud!E416</f>
        <v>KU337</v>
      </c>
      <c r="F8" s="19" t="str">
        <f>kulud!F416</f>
        <v>Linnakujundus Sildimajandus</v>
      </c>
      <c r="G8" s="8">
        <f>kulud!G416</f>
        <v>0</v>
      </c>
      <c r="H8" s="8">
        <f>kulud!H416</f>
        <v>0</v>
      </c>
      <c r="I8" s="8" t="e">
        <f>kulud!I416</f>
        <v>#DIV/0!</v>
      </c>
      <c r="J8" s="8">
        <f>kulud!J416</f>
        <v>0</v>
      </c>
      <c r="K8" s="8">
        <f>kulud!K416</f>
        <v>0</v>
      </c>
      <c r="L8" s="8">
        <f>kulud!L416</f>
        <v>0</v>
      </c>
      <c r="M8" s="8" t="e">
        <f>kulud!M416</f>
        <v>#DIV/0!</v>
      </c>
      <c r="N8" s="8">
        <f>kulud!N416</f>
        <v>0</v>
      </c>
      <c r="O8" s="8">
        <f t="shared" si="0"/>
        <v>0</v>
      </c>
      <c r="P8" s="8" t="e">
        <f>kulud!#REF!</f>
        <v>#REF!</v>
      </c>
      <c r="Q8" s="8" t="e">
        <f>kulud!#REF!</f>
        <v>#REF!</v>
      </c>
      <c r="R8" s="8" t="e">
        <f>kulud!#REF!</f>
        <v>#REF!</v>
      </c>
      <c r="S8" s="8" t="e">
        <f t="shared" si="1"/>
        <v>#REF!</v>
      </c>
      <c r="T8" s="8" t="e">
        <f t="shared" si="2"/>
        <v>#REF!</v>
      </c>
      <c r="U8" s="8" t="e">
        <f t="shared" si="3"/>
        <v>#REF!</v>
      </c>
      <c r="V8" s="25"/>
    </row>
    <row r="9" spans="1:22" ht="14.25" customHeight="1" x14ac:dyDescent="0.2">
      <c r="A9" s="7" t="s">
        <v>1514</v>
      </c>
      <c r="B9" s="20" t="str">
        <f>kulud!B417</f>
        <v>5512</v>
      </c>
      <c r="C9" s="20">
        <f>kulud!C417</f>
        <v>0</v>
      </c>
      <c r="D9" s="20" t="str">
        <f>kulud!D417</f>
        <v>85</v>
      </c>
      <c r="E9" s="20" t="str">
        <f>kulud!E417</f>
        <v>KU338</v>
      </c>
      <c r="F9" s="19" t="str">
        <f>kulud!F417</f>
        <v>Linnakujundus Väikevormid</v>
      </c>
      <c r="G9" s="8">
        <f>kulud!G417</f>
        <v>14483</v>
      </c>
      <c r="H9" s="8">
        <f>kulud!H417</f>
        <v>12849.7</v>
      </c>
      <c r="I9" s="8">
        <f>kulud!I417</f>
        <v>88.722640336946768</v>
      </c>
      <c r="J9" s="8">
        <f>kulud!J417</f>
        <v>530.4</v>
      </c>
      <c r="K9" s="8">
        <f>kulud!K417</f>
        <v>0</v>
      </c>
      <c r="L9" s="8">
        <f>kulud!L417</f>
        <v>13380.1</v>
      </c>
      <c r="M9" s="8">
        <f>kulud!M417</f>
        <v>92.384865014154528</v>
      </c>
      <c r="N9" s="8">
        <f>kulud!N417</f>
        <v>1102.8999999999996</v>
      </c>
      <c r="O9" s="8">
        <f t="shared" si="0"/>
        <v>530.4</v>
      </c>
      <c r="P9" s="8" t="e">
        <f>kulud!#REF!</f>
        <v>#REF!</v>
      </c>
      <c r="Q9" s="8" t="e">
        <f>kulud!#REF!</f>
        <v>#REF!</v>
      </c>
      <c r="R9" s="8" t="e">
        <f>kulud!#REF!</f>
        <v>#REF!</v>
      </c>
      <c r="S9" s="8" t="e">
        <f t="shared" si="1"/>
        <v>#REF!</v>
      </c>
      <c r="T9" s="8" t="e">
        <f t="shared" si="2"/>
        <v>#REF!</v>
      </c>
      <c r="U9" s="8" t="e">
        <f t="shared" si="3"/>
        <v>#REF!</v>
      </c>
      <c r="V9" s="25"/>
    </row>
    <row r="10" spans="1:22" ht="14.25" customHeight="1" x14ac:dyDescent="0.2">
      <c r="A10" s="7" t="s">
        <v>1514</v>
      </c>
      <c r="B10" s="20" t="str">
        <f>kulud!B418</f>
        <v>5512</v>
      </c>
      <c r="C10" s="20">
        <f>kulud!C418</f>
        <v>0</v>
      </c>
      <c r="D10" s="20" t="str">
        <f>kulud!D418</f>
        <v>85</v>
      </c>
      <c r="E10" s="20" t="str">
        <f>kulud!E418</f>
        <v>KU339</v>
      </c>
      <c r="F10" s="19" t="str">
        <f>kulud!F418</f>
        <v>Linnakujundus Stendid</v>
      </c>
      <c r="G10" s="8">
        <f>kulud!G418</f>
        <v>7547</v>
      </c>
      <c r="H10" s="8">
        <f>kulud!H418</f>
        <v>2632.6</v>
      </c>
      <c r="I10" s="8">
        <f>kulud!I418</f>
        <v>34.882734861534381</v>
      </c>
      <c r="J10" s="8">
        <f>kulud!J418</f>
        <v>2311.89</v>
      </c>
      <c r="K10" s="8">
        <f>kulud!K418</f>
        <v>0</v>
      </c>
      <c r="L10" s="8">
        <f>kulud!L418</f>
        <v>4944.49</v>
      </c>
      <c r="M10" s="8">
        <f>kulud!M418</f>
        <v>65.515966609248707</v>
      </c>
      <c r="N10" s="8">
        <f>kulud!N418</f>
        <v>2602.5100000000002</v>
      </c>
      <c r="O10" s="8">
        <f t="shared" si="0"/>
        <v>2311.89</v>
      </c>
      <c r="P10" s="8" t="e">
        <f>kulud!#REF!</f>
        <v>#REF!</v>
      </c>
      <c r="Q10" s="8" t="e">
        <f>kulud!#REF!</f>
        <v>#REF!</v>
      </c>
      <c r="R10" s="8" t="e">
        <f>kulud!#REF!</f>
        <v>#REF!</v>
      </c>
      <c r="S10" s="8" t="e">
        <f t="shared" si="1"/>
        <v>#REF!</v>
      </c>
      <c r="T10" s="8" t="e">
        <f t="shared" si="2"/>
        <v>#REF!</v>
      </c>
      <c r="U10" s="8" t="e">
        <f t="shared" si="3"/>
        <v>#REF!</v>
      </c>
      <c r="V10" s="25"/>
    </row>
    <row r="11" spans="1:22" ht="14.25" customHeight="1" x14ac:dyDescent="0.2">
      <c r="A11" s="7" t="s">
        <v>1514</v>
      </c>
      <c r="B11" s="20">
        <f>kulud!B419</f>
        <v>5005</v>
      </c>
      <c r="C11" s="20">
        <f>kulud!C419</f>
        <v>0</v>
      </c>
      <c r="D11" s="20" t="str">
        <f>kulud!D419</f>
        <v>85</v>
      </c>
      <c r="E11" s="20" t="str">
        <f>kulud!E419</f>
        <v>KU339</v>
      </c>
      <c r="F11" s="19" t="str">
        <f>kulud!F419</f>
        <v>Lepinguline tasu</v>
      </c>
      <c r="G11" s="8">
        <f>kulud!G419</f>
        <v>996</v>
      </c>
      <c r="H11" s="8">
        <f>kulud!H419</f>
        <v>823</v>
      </c>
      <c r="I11" s="8">
        <f>kulud!I419</f>
        <v>82.630522088353402</v>
      </c>
      <c r="J11" s="8">
        <f>kulud!J419</f>
        <v>0</v>
      </c>
      <c r="K11" s="8">
        <f>kulud!K419</f>
        <v>0</v>
      </c>
      <c r="L11" s="8">
        <f>kulud!L419</f>
        <v>823</v>
      </c>
      <c r="M11" s="8">
        <f>kulud!M419</f>
        <v>82.630522088353402</v>
      </c>
      <c r="N11" s="8">
        <f>kulud!N419</f>
        <v>173</v>
      </c>
      <c r="O11" s="8"/>
      <c r="P11" s="8"/>
      <c r="Q11" s="8"/>
      <c r="R11" s="8"/>
      <c r="S11" s="8"/>
      <c r="T11" s="8"/>
      <c r="U11" s="8"/>
      <c r="V11" s="25"/>
    </row>
    <row r="12" spans="1:22" ht="14.25" customHeight="1" x14ac:dyDescent="0.2">
      <c r="A12" s="7" t="s">
        <v>1514</v>
      </c>
      <c r="B12" s="20">
        <f>kulud!B420</f>
        <v>5063</v>
      </c>
      <c r="C12" s="20">
        <f>kulud!C420</f>
        <v>0</v>
      </c>
      <c r="D12" s="20" t="str">
        <f>kulud!D420</f>
        <v>85</v>
      </c>
      <c r="E12" s="20" t="str">
        <f>kulud!E420</f>
        <v>KU339</v>
      </c>
      <c r="F12" s="19" t="str">
        <f>kulud!F420</f>
        <v>sotsiaalmaks</v>
      </c>
      <c r="G12" s="8">
        <f>kulud!G420</f>
        <v>544</v>
      </c>
      <c r="H12" s="8">
        <f>kulud!H420</f>
        <v>271.58999999999997</v>
      </c>
      <c r="I12" s="8">
        <f>kulud!I420</f>
        <v>49.924632352941174</v>
      </c>
      <c r="J12" s="8">
        <f>kulud!J420</f>
        <v>0</v>
      </c>
      <c r="K12" s="8">
        <f>kulud!K420</f>
        <v>0</v>
      </c>
      <c r="L12" s="8">
        <f>kulud!L420</f>
        <v>271.58999999999997</v>
      </c>
      <c r="M12" s="8">
        <f>kulud!M420</f>
        <v>49.924632352941174</v>
      </c>
      <c r="N12" s="8">
        <f>kulud!N420</f>
        <v>272.41000000000003</v>
      </c>
      <c r="O12" s="8"/>
      <c r="P12" s="8"/>
      <c r="Q12" s="8"/>
      <c r="R12" s="8"/>
      <c r="S12" s="8"/>
      <c r="T12" s="8"/>
      <c r="U12" s="8"/>
      <c r="V12" s="25"/>
    </row>
    <row r="13" spans="1:22" ht="14.25" customHeight="1" x14ac:dyDescent="0.2">
      <c r="A13" s="7" t="s">
        <v>1514</v>
      </c>
      <c r="B13" s="20">
        <f>kulud!B421</f>
        <v>5064</v>
      </c>
      <c r="C13" s="20">
        <f>kulud!C421</f>
        <v>0</v>
      </c>
      <c r="D13" s="20" t="str">
        <f>kulud!D421</f>
        <v>85</v>
      </c>
      <c r="E13" s="20" t="str">
        <f>kulud!E421</f>
        <v>KU339</v>
      </c>
      <c r="F13" s="19" t="str">
        <f>kulud!F421</f>
        <v xml:space="preserve"> töötuskindlustus</v>
      </c>
      <c r="G13" s="8">
        <f>kulud!G421</f>
        <v>17</v>
      </c>
      <c r="H13" s="8">
        <f>kulud!H421</f>
        <v>8.23</v>
      </c>
      <c r="I13" s="8">
        <f>kulud!I421</f>
        <v>48.411764705882355</v>
      </c>
      <c r="J13" s="8">
        <f>kulud!J421</f>
        <v>0</v>
      </c>
      <c r="K13" s="8">
        <f>kulud!K421</f>
        <v>0</v>
      </c>
      <c r="L13" s="8">
        <f>kulud!L421</f>
        <v>8.23</v>
      </c>
      <c r="M13" s="8">
        <f>kulud!M421</f>
        <v>48.411764705882355</v>
      </c>
      <c r="N13" s="8">
        <f>kulud!N421</f>
        <v>8.77</v>
      </c>
      <c r="O13" s="8"/>
      <c r="P13" s="8"/>
      <c r="Q13" s="8"/>
      <c r="R13" s="8"/>
      <c r="S13" s="8"/>
      <c r="T13" s="8"/>
      <c r="U13" s="8"/>
      <c r="V13" s="25"/>
    </row>
    <row r="14" spans="1:22" ht="14.25" customHeight="1" x14ac:dyDescent="0.2">
      <c r="A14" s="7" t="s">
        <v>1514</v>
      </c>
      <c r="B14" s="20" t="str">
        <f>kulud!B422</f>
        <v>5512</v>
      </c>
      <c r="C14" s="20">
        <f>kulud!C422</f>
        <v>0</v>
      </c>
      <c r="D14" s="20" t="str">
        <f>kulud!D422</f>
        <v>85</v>
      </c>
      <c r="E14" s="20" t="str">
        <f>kulud!E422</f>
        <v>KU341</v>
      </c>
      <c r="F14" s="19" t="str">
        <f>kulud!F422</f>
        <v xml:space="preserve">Linnakujundus Jõulukaunistused </v>
      </c>
      <c r="G14" s="8">
        <f>kulud!G422</f>
        <v>9500</v>
      </c>
      <c r="H14" s="8">
        <f>kulud!H422</f>
        <v>225.6</v>
      </c>
      <c r="I14" s="8">
        <f>kulud!I422</f>
        <v>2.3747368421052633</v>
      </c>
      <c r="J14" s="8">
        <f>kulud!J422</f>
        <v>9274.4</v>
      </c>
      <c r="K14" s="8">
        <f>kulud!K422</f>
        <v>0</v>
      </c>
      <c r="L14" s="8">
        <f>kulud!L422</f>
        <v>9500</v>
      </c>
      <c r="M14" s="8">
        <f>kulud!M422</f>
        <v>100</v>
      </c>
      <c r="N14" s="8">
        <f>kulud!N422</f>
        <v>0</v>
      </c>
      <c r="O14" s="8">
        <f t="shared" si="0"/>
        <v>9274.4</v>
      </c>
      <c r="P14" s="8" t="e">
        <f>kulud!#REF!</f>
        <v>#REF!</v>
      </c>
      <c r="Q14" s="8" t="e">
        <f>kulud!#REF!</f>
        <v>#REF!</v>
      </c>
      <c r="R14" s="8" t="e">
        <f>kulud!#REF!</f>
        <v>#REF!</v>
      </c>
      <c r="S14" s="8" t="e">
        <f t="shared" si="1"/>
        <v>#REF!</v>
      </c>
      <c r="T14" s="8" t="e">
        <f t="shared" si="2"/>
        <v>#REF!</v>
      </c>
      <c r="U14" s="8" t="e">
        <f t="shared" si="3"/>
        <v>#REF!</v>
      </c>
      <c r="V14" s="25"/>
    </row>
    <row r="15" spans="1:22" ht="14.25" customHeight="1" x14ac:dyDescent="0.2">
      <c r="A15" s="7" t="s">
        <v>1514</v>
      </c>
      <c r="B15" s="20">
        <f>kulud!B423</f>
        <v>5525</v>
      </c>
      <c r="C15" s="20">
        <f>kulud!C423</f>
        <v>0</v>
      </c>
      <c r="D15" s="20" t="str">
        <f>kulud!D423</f>
        <v>85</v>
      </c>
      <c r="E15" s="20" t="str">
        <f>kulud!E423</f>
        <v>KU341</v>
      </c>
      <c r="F15" s="19" t="str">
        <f>kulud!F423</f>
        <v>Linnakujundus aastavahetuse ilutulestik</v>
      </c>
      <c r="G15" s="8">
        <f>kulud!G423</f>
        <v>1000</v>
      </c>
      <c r="H15" s="8">
        <f>kulud!H423</f>
        <v>0</v>
      </c>
      <c r="I15" s="8">
        <f>kulud!I423</f>
        <v>0</v>
      </c>
      <c r="J15" s="8">
        <f>kulud!J423</f>
        <v>1000</v>
      </c>
      <c r="K15" s="8">
        <f>kulud!K423</f>
        <v>0</v>
      </c>
      <c r="L15" s="8">
        <f>kulud!L423</f>
        <v>1000</v>
      </c>
      <c r="M15" s="8">
        <f>kulud!M423</f>
        <v>100</v>
      </c>
      <c r="N15" s="8">
        <f>kulud!N423</f>
        <v>0</v>
      </c>
      <c r="O15" s="8">
        <f t="shared" si="0"/>
        <v>1000</v>
      </c>
      <c r="P15" s="8">
        <f>kulud!P416</f>
        <v>0</v>
      </c>
      <c r="Q15" s="8">
        <f>kulud!Q416</f>
        <v>0</v>
      </c>
      <c r="R15" s="8">
        <f>kulud!R416</f>
        <v>0</v>
      </c>
      <c r="S15" s="8">
        <f t="shared" si="1"/>
        <v>1000</v>
      </c>
      <c r="T15" s="8">
        <f t="shared" si="2"/>
        <v>100</v>
      </c>
      <c r="U15" s="8">
        <f t="shared" si="3"/>
        <v>0</v>
      </c>
      <c r="V15" s="25"/>
    </row>
    <row r="16" spans="1:22" ht="14.25" customHeight="1" x14ac:dyDescent="0.2">
      <c r="A16" s="7"/>
      <c r="B16" s="20"/>
      <c r="C16" s="28"/>
      <c r="D16" s="6"/>
      <c r="E16" s="6"/>
      <c r="F16" s="19"/>
      <c r="G16" s="8"/>
      <c r="H16" s="8"/>
      <c r="I16" s="8"/>
      <c r="J16" s="8"/>
      <c r="K16" s="8"/>
      <c r="L16" s="8"/>
      <c r="M16" s="8"/>
      <c r="N16" s="8"/>
      <c r="O16" s="8">
        <f t="shared" si="0"/>
        <v>0</v>
      </c>
      <c r="P16" s="8">
        <f>kulud!P417</f>
        <v>0</v>
      </c>
      <c r="Q16" s="8">
        <f>kulud!Q417</f>
        <v>0</v>
      </c>
      <c r="R16" s="8">
        <f>kulud!R417</f>
        <v>0</v>
      </c>
      <c r="S16" s="8">
        <f t="shared" si="1"/>
        <v>0</v>
      </c>
      <c r="T16" s="8" t="e">
        <f t="shared" si="2"/>
        <v>#DIV/0!</v>
      </c>
      <c r="U16" s="8">
        <f t="shared" si="3"/>
        <v>0</v>
      </c>
      <c r="V16" s="25"/>
    </row>
    <row r="17" spans="1:22" ht="14.25" customHeight="1" x14ac:dyDescent="0.2">
      <c r="A17" s="7"/>
      <c r="B17" s="20"/>
      <c r="C17" s="28"/>
      <c r="D17" s="6"/>
      <c r="E17" s="6"/>
      <c r="F17" s="19"/>
      <c r="G17" s="8"/>
      <c r="H17" s="8"/>
      <c r="I17" s="8"/>
      <c r="J17" s="8"/>
      <c r="K17" s="8"/>
      <c r="L17" s="8"/>
      <c r="M17" s="8"/>
      <c r="N17" s="8"/>
      <c r="O17" s="8">
        <f t="shared" si="0"/>
        <v>0</v>
      </c>
      <c r="P17" s="8" t="e">
        <f>kulud!#REF!</f>
        <v>#REF!</v>
      </c>
      <c r="Q17" s="8" t="e">
        <f>kulud!#REF!</f>
        <v>#REF!</v>
      </c>
      <c r="R17" s="8" t="e">
        <f>kulud!#REF!</f>
        <v>#REF!</v>
      </c>
      <c r="S17" s="8" t="e">
        <f t="shared" si="1"/>
        <v>#REF!</v>
      </c>
      <c r="T17" s="8" t="e">
        <f t="shared" si="2"/>
        <v>#REF!</v>
      </c>
      <c r="U17" s="8" t="e">
        <f t="shared" si="3"/>
        <v>#REF!</v>
      </c>
      <c r="V17" s="25"/>
    </row>
    <row r="18" spans="1:22" ht="14.25" customHeight="1" x14ac:dyDescent="0.2">
      <c r="A18" s="7"/>
      <c r="B18" s="20"/>
      <c r="C18" s="28"/>
      <c r="D18" s="6"/>
      <c r="E18" s="6"/>
      <c r="F18" s="19"/>
      <c r="G18" s="8"/>
      <c r="H18" s="8"/>
      <c r="I18" s="8"/>
      <c r="J18" s="8"/>
      <c r="K18" s="8"/>
      <c r="L18" s="8"/>
      <c r="M18" s="8"/>
      <c r="N18" s="8"/>
      <c r="O18" s="8">
        <f t="shared" si="0"/>
        <v>0</v>
      </c>
      <c r="P18" s="8">
        <f>kulud!P422</f>
        <v>0</v>
      </c>
      <c r="Q18" s="8">
        <f>kulud!Q422</f>
        <v>0</v>
      </c>
      <c r="R18" s="8">
        <f>kulud!R422</f>
        <v>0</v>
      </c>
      <c r="S18" s="8">
        <f t="shared" si="1"/>
        <v>0</v>
      </c>
      <c r="T18" s="8" t="e">
        <f t="shared" si="2"/>
        <v>#DIV/0!</v>
      </c>
      <c r="U18" s="8">
        <f t="shared" si="3"/>
        <v>0</v>
      </c>
      <c r="V18" s="25"/>
    </row>
    <row r="19" spans="1:22" ht="14.25" customHeight="1" x14ac:dyDescent="0.2">
      <c r="A19" s="7"/>
      <c r="B19" s="20"/>
      <c r="C19" s="28"/>
      <c r="D19" s="6"/>
      <c r="E19" s="6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f>L19++P19+Q19+R19</f>
        <v>0</v>
      </c>
      <c r="T19" s="8"/>
      <c r="U19" s="8"/>
    </row>
    <row r="20" spans="1:22" s="18" customFormat="1" ht="14.25" customHeight="1" x14ac:dyDescent="0.25">
      <c r="A20" s="7"/>
      <c r="B20" s="20"/>
      <c r="C20" s="40"/>
      <c r="D20" s="14"/>
      <c r="E20" s="14"/>
      <c r="F20" s="15" t="s">
        <v>437</v>
      </c>
      <c r="G20" s="16">
        <f>SUM(G2:G19)</f>
        <v>41012</v>
      </c>
      <c r="H20" s="16">
        <f>SUM(H2:H19)</f>
        <v>21740.71</v>
      </c>
      <c r="I20" s="16">
        <f>H20/G20*100</f>
        <v>53.01060665171169</v>
      </c>
      <c r="J20" s="16">
        <f>SUM(J2:J19)</f>
        <v>13116.689999999999</v>
      </c>
      <c r="K20" s="16">
        <f>SUM(K2:K19)</f>
        <v>0</v>
      </c>
      <c r="L20" s="16">
        <f>SUM(L2:L19)</f>
        <v>34857.4</v>
      </c>
      <c r="M20" s="16">
        <f>L20/G20*100</f>
        <v>84.993172729932709</v>
      </c>
      <c r="N20" s="16">
        <f>G20-L20</f>
        <v>6154.5999999999985</v>
      </c>
      <c r="O20" s="16">
        <f>SUM(O2:O19)</f>
        <v>13116.689999999999</v>
      </c>
      <c r="P20" s="16" t="e">
        <f>SUM(P2:P19)</f>
        <v>#REF!</v>
      </c>
      <c r="Q20" s="16" t="e">
        <f>SUM(Q2:Q19)</f>
        <v>#REF!</v>
      </c>
      <c r="R20" s="16" t="e">
        <f>SUM(R2:R19)</f>
        <v>#REF!</v>
      </c>
      <c r="S20" s="8" t="e">
        <f>L20++P20+Q20+R20</f>
        <v>#REF!</v>
      </c>
      <c r="T20" s="16" t="e">
        <f>S20/G20*100</f>
        <v>#REF!</v>
      </c>
      <c r="U20" s="16" t="e">
        <f>SUM(U2:U19)</f>
        <v>#REF!</v>
      </c>
    </row>
    <row r="21" spans="1:22" s="18" customFormat="1" ht="14.25" customHeight="1" x14ac:dyDescent="0.25">
      <c r="A21" s="7"/>
      <c r="B21" s="20"/>
      <c r="C21" s="40"/>
      <c r="D21" s="14"/>
      <c r="E21" s="14"/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8"/>
      <c r="T21" s="16"/>
      <c r="U21" s="16"/>
    </row>
  </sheetData>
  <phoneticPr fontId="0" type="noConversion"/>
  <pageMargins left="0.98425196850393704" right="0.75" top="0.98425196850393704" bottom="0" header="0.51181102362204722" footer="0"/>
  <pageSetup paperSize="9" orientation="landscape" horizontalDpi="150" verticalDpi="15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Q278"/>
  <sheetViews>
    <sheetView showZeros="0" tabSelected="1" workbookViewId="0">
      <pane xSplit="4" ySplit="1" topLeftCell="E245" activePane="bottomRight" state="frozen"/>
      <selection pane="topRight"/>
      <selection pane="bottomLeft"/>
      <selection pane="bottomRight"/>
    </sheetView>
  </sheetViews>
  <sheetFormatPr defaultRowHeight="15.75" customHeight="1" x14ac:dyDescent="0.2"/>
  <cols>
    <col min="1" max="1" width="10.28515625" style="152" customWidth="1"/>
    <col min="2" max="2" width="10.85546875" style="152" customWidth="1"/>
    <col min="3" max="3" width="36.85546875" style="151" customWidth="1"/>
    <col min="4" max="5" width="17.28515625" style="25" customWidth="1"/>
    <col min="6" max="6" width="10.140625" style="25" customWidth="1"/>
    <col min="7" max="7" width="16.7109375" style="25" bestFit="1" customWidth="1"/>
    <col min="8" max="8" width="16" style="25" hidden="1" customWidth="1"/>
    <col min="9" max="9" width="17.28515625" style="25" customWidth="1"/>
    <col min="10" max="10" width="9.5703125" style="25" customWidth="1"/>
    <col min="11" max="11" width="17.28515625" style="25" customWidth="1"/>
    <col min="12" max="12" width="16" style="25" hidden="1" customWidth="1"/>
    <col min="13" max="13" width="3.28515625" style="25" hidden="1" customWidth="1"/>
    <col min="14" max="14" width="17.28515625" style="10" hidden="1" customWidth="1"/>
    <col min="15" max="15" width="15.42578125" style="151" hidden="1" customWidth="1"/>
    <col min="16" max="16" width="34.42578125" style="10" customWidth="1"/>
    <col min="17" max="17" width="18" style="10" customWidth="1"/>
    <col min="18" max="19" width="9.140625" style="10"/>
    <col min="20" max="20" width="14" style="10" customWidth="1"/>
    <col min="21" max="16384" width="9.140625" style="10"/>
  </cols>
  <sheetData>
    <row r="1" spans="1:17" s="5" customFormat="1" ht="31.5" x14ac:dyDescent="0.2">
      <c r="A1" s="1" t="s">
        <v>1527</v>
      </c>
      <c r="B1" s="153" t="s">
        <v>939</v>
      </c>
      <c r="C1" s="154" t="s">
        <v>896</v>
      </c>
      <c r="D1" s="3" t="s">
        <v>2179</v>
      </c>
      <c r="E1" s="1" t="s">
        <v>2224</v>
      </c>
      <c r="F1" s="3" t="s">
        <v>1613</v>
      </c>
      <c r="G1" s="3" t="s">
        <v>1489</v>
      </c>
      <c r="H1" s="3" t="s">
        <v>2225</v>
      </c>
      <c r="I1" s="3" t="s">
        <v>1614</v>
      </c>
      <c r="J1" s="3" t="s">
        <v>428</v>
      </c>
      <c r="K1" s="3" t="s">
        <v>861</v>
      </c>
      <c r="L1" s="3" t="s">
        <v>862</v>
      </c>
      <c r="M1" s="3" t="s">
        <v>863</v>
      </c>
      <c r="N1" s="4" t="s">
        <v>864</v>
      </c>
      <c r="O1" s="154" t="s">
        <v>911</v>
      </c>
      <c r="P1" s="4" t="s">
        <v>752</v>
      </c>
      <c r="Q1" s="4" t="s">
        <v>753</v>
      </c>
    </row>
    <row r="2" spans="1:17" ht="15.75" customHeight="1" x14ac:dyDescent="0.2">
      <c r="A2" s="155" t="s">
        <v>509</v>
      </c>
      <c r="B2" s="155" t="s">
        <v>511</v>
      </c>
      <c r="C2" s="156" t="s">
        <v>82</v>
      </c>
      <c r="D2" s="157">
        <v>8839600</v>
      </c>
      <c r="E2" s="8">
        <v>8196285</v>
      </c>
      <c r="F2" s="8">
        <f t="shared" ref="F2:F50" si="0">E2/D2*100</f>
        <v>92.722351690121727</v>
      </c>
      <c r="G2" s="8">
        <v>767392</v>
      </c>
      <c r="H2" s="8"/>
      <c r="I2" s="8">
        <f t="shared" ref="I2:I50" si="1">E2+G2+H2</f>
        <v>8963677</v>
      </c>
      <c r="J2" s="8">
        <f t="shared" ref="J2:J50" si="2">I2/D2*100</f>
        <v>101.4036494864021</v>
      </c>
      <c r="K2" s="8">
        <f t="shared" ref="K2:K50" si="3">D2-I2</f>
        <v>-124077</v>
      </c>
      <c r="L2" s="8">
        <f t="shared" ref="L2:L50" si="4">G2+H2</f>
        <v>767392</v>
      </c>
      <c r="M2" s="8"/>
      <c r="N2" s="8">
        <f t="shared" ref="N2:N50" si="5">E2+G2</f>
        <v>8963677</v>
      </c>
      <c r="O2" s="156" t="s">
        <v>227</v>
      </c>
      <c r="P2" s="9"/>
      <c r="Q2" s="9"/>
    </row>
    <row r="3" spans="1:17" ht="15.75" customHeight="1" x14ac:dyDescent="0.2">
      <c r="A3" s="155" t="s">
        <v>83</v>
      </c>
      <c r="B3" s="155" t="s">
        <v>84</v>
      </c>
      <c r="C3" s="156" t="s">
        <v>85</v>
      </c>
      <c r="D3" s="157">
        <v>92410</v>
      </c>
      <c r="E3" s="8">
        <v>136014</v>
      </c>
      <c r="F3" s="8">
        <f t="shared" si="0"/>
        <v>147.18536954875015</v>
      </c>
      <c r="G3" s="8">
        <v>185</v>
      </c>
      <c r="H3" s="8"/>
      <c r="I3" s="8">
        <f t="shared" si="1"/>
        <v>136199</v>
      </c>
      <c r="J3" s="8">
        <f t="shared" si="2"/>
        <v>147.38556433286442</v>
      </c>
      <c r="K3" s="8">
        <f t="shared" si="3"/>
        <v>-43789</v>
      </c>
      <c r="L3" s="8">
        <f t="shared" si="4"/>
        <v>185</v>
      </c>
      <c r="M3" s="8"/>
      <c r="N3" s="8">
        <f t="shared" si="5"/>
        <v>136199</v>
      </c>
      <c r="O3" s="156" t="s">
        <v>227</v>
      </c>
      <c r="P3" s="9"/>
      <c r="Q3" s="9"/>
    </row>
    <row r="4" spans="1:17" ht="15.75" customHeight="1" x14ac:dyDescent="0.2">
      <c r="A4" s="155" t="s">
        <v>86</v>
      </c>
      <c r="B4" s="155" t="s">
        <v>87</v>
      </c>
      <c r="C4" s="156" t="s">
        <v>88</v>
      </c>
      <c r="D4" s="157">
        <v>6000</v>
      </c>
      <c r="E4" s="8">
        <v>5721.1599999999989</v>
      </c>
      <c r="F4" s="8">
        <f t="shared" ref="F4" si="6">E4/D4*100</f>
        <v>95.35266666666665</v>
      </c>
      <c r="G4" s="8">
        <v>3492.26</v>
      </c>
      <c r="H4" s="8"/>
      <c r="I4" s="8">
        <f t="shared" ref="I4" si="7">E4+G4+H4</f>
        <v>9213.4199999999983</v>
      </c>
      <c r="J4" s="8">
        <f t="shared" ref="J4" si="8">I4/D4*100</f>
        <v>153.55699999999996</v>
      </c>
      <c r="K4" s="8">
        <f t="shared" ref="K4" si="9">D4-I4</f>
        <v>-3213.4199999999983</v>
      </c>
      <c r="L4" s="8">
        <f t="shared" ref="L4" si="10">G4+H4</f>
        <v>3492.26</v>
      </c>
      <c r="M4" s="8"/>
      <c r="N4" s="8">
        <f t="shared" ref="N4" si="11">E4+G4</f>
        <v>9213.4199999999983</v>
      </c>
      <c r="O4" s="156" t="s">
        <v>227</v>
      </c>
      <c r="P4" s="9"/>
      <c r="Q4" s="9"/>
    </row>
    <row r="5" spans="1:17" ht="15.75" customHeight="1" x14ac:dyDescent="0.2">
      <c r="A5" s="155" t="s">
        <v>89</v>
      </c>
      <c r="B5" s="155" t="s">
        <v>91</v>
      </c>
      <c r="C5" s="156" t="s">
        <v>92</v>
      </c>
      <c r="D5" s="157">
        <v>800</v>
      </c>
      <c r="E5" s="8">
        <v>720</v>
      </c>
      <c r="F5" s="8">
        <f t="shared" si="0"/>
        <v>90</v>
      </c>
      <c r="G5" s="8">
        <v>150</v>
      </c>
      <c r="H5" s="8"/>
      <c r="I5" s="8">
        <f t="shared" si="1"/>
        <v>870</v>
      </c>
      <c r="J5" s="8">
        <f t="shared" si="2"/>
        <v>108.74999999999999</v>
      </c>
      <c r="K5" s="8">
        <f t="shared" si="3"/>
        <v>-70</v>
      </c>
      <c r="L5" s="8">
        <f t="shared" si="4"/>
        <v>150</v>
      </c>
      <c r="M5" s="8"/>
      <c r="N5" s="8">
        <f t="shared" si="5"/>
        <v>870</v>
      </c>
      <c r="O5" s="156" t="s">
        <v>227</v>
      </c>
      <c r="P5" s="9"/>
      <c r="Q5" s="9"/>
    </row>
    <row r="6" spans="1:17" ht="15.75" customHeight="1" x14ac:dyDescent="0.2">
      <c r="A6" s="155" t="s">
        <v>93</v>
      </c>
      <c r="B6" s="155" t="s">
        <v>94</v>
      </c>
      <c r="C6" s="156" t="s">
        <v>95</v>
      </c>
      <c r="D6" s="157"/>
      <c r="E6" s="8">
        <v>28.36</v>
      </c>
      <c r="F6" s="8" t="e">
        <f t="shared" si="0"/>
        <v>#DIV/0!</v>
      </c>
      <c r="G6" s="8">
        <v>0</v>
      </c>
      <c r="H6" s="8"/>
      <c r="I6" s="8">
        <f t="shared" si="1"/>
        <v>28.36</v>
      </c>
      <c r="J6" s="8" t="e">
        <f t="shared" si="2"/>
        <v>#DIV/0!</v>
      </c>
      <c r="K6" s="8">
        <f t="shared" si="3"/>
        <v>-28.36</v>
      </c>
      <c r="L6" s="8">
        <f t="shared" si="4"/>
        <v>0</v>
      </c>
      <c r="M6" s="8"/>
      <c r="N6" s="8">
        <f t="shared" si="5"/>
        <v>28.36</v>
      </c>
      <c r="O6" s="156" t="s">
        <v>227</v>
      </c>
      <c r="P6" s="9"/>
      <c r="Q6" s="9"/>
    </row>
    <row r="7" spans="1:17" ht="15.75" customHeight="1" x14ac:dyDescent="0.2">
      <c r="A7" s="155" t="s">
        <v>96</v>
      </c>
      <c r="B7" s="155" t="s">
        <v>98</v>
      </c>
      <c r="C7" s="156" t="s">
        <v>1267</v>
      </c>
      <c r="D7" s="157">
        <v>6000</v>
      </c>
      <c r="E7" s="8">
        <v>4971.5600000000004</v>
      </c>
      <c r="F7" s="8">
        <f t="shared" si="0"/>
        <v>82.859333333333339</v>
      </c>
      <c r="G7" s="8">
        <v>600.67000000000007</v>
      </c>
      <c r="H7" s="8"/>
      <c r="I7" s="8">
        <f t="shared" si="1"/>
        <v>5572.2300000000005</v>
      </c>
      <c r="J7" s="8">
        <f t="shared" si="2"/>
        <v>92.870500000000007</v>
      </c>
      <c r="K7" s="8">
        <f t="shared" si="3"/>
        <v>427.76999999999953</v>
      </c>
      <c r="L7" s="8">
        <f t="shared" si="4"/>
        <v>600.67000000000007</v>
      </c>
      <c r="M7" s="8"/>
      <c r="N7" s="8">
        <f t="shared" si="5"/>
        <v>5572.2300000000005</v>
      </c>
      <c r="O7" s="156" t="s">
        <v>227</v>
      </c>
      <c r="P7" s="9"/>
      <c r="Q7" s="9"/>
    </row>
    <row r="8" spans="1:17" ht="15.75" customHeight="1" x14ac:dyDescent="0.2">
      <c r="A8" s="155" t="s">
        <v>1268</v>
      </c>
      <c r="B8" s="155" t="s">
        <v>1270</v>
      </c>
      <c r="C8" s="156" t="s">
        <v>1260</v>
      </c>
      <c r="D8" s="157">
        <v>8700</v>
      </c>
      <c r="E8" s="8">
        <v>13467.980000000001</v>
      </c>
      <c r="F8" s="8">
        <f t="shared" si="0"/>
        <v>154.80436781609197</v>
      </c>
      <c r="G8" s="8">
        <v>127.81</v>
      </c>
      <c r="H8" s="8"/>
      <c r="I8" s="8">
        <f t="shared" si="1"/>
        <v>13595.79</v>
      </c>
      <c r="J8" s="8">
        <f t="shared" si="2"/>
        <v>156.27344827586208</v>
      </c>
      <c r="K8" s="8">
        <f t="shared" si="3"/>
        <v>-4895.7900000000009</v>
      </c>
      <c r="L8" s="8">
        <f t="shared" si="4"/>
        <v>127.81</v>
      </c>
      <c r="M8" s="8"/>
      <c r="N8" s="8">
        <f t="shared" si="5"/>
        <v>13595.79</v>
      </c>
      <c r="O8" s="156" t="s">
        <v>227</v>
      </c>
      <c r="P8" s="9"/>
      <c r="Q8" s="9"/>
    </row>
    <row r="9" spans="1:17" ht="15.75" customHeight="1" x14ac:dyDescent="0.2">
      <c r="A9" s="155" t="s">
        <v>1261</v>
      </c>
      <c r="B9" s="155" t="s">
        <v>1262</v>
      </c>
      <c r="C9" s="156" t="s">
        <v>1263</v>
      </c>
      <c r="D9" s="157">
        <v>2000</v>
      </c>
      <c r="E9" s="8">
        <v>2188.2299999999996</v>
      </c>
      <c r="F9" s="8">
        <f t="shared" si="0"/>
        <v>109.41149999999998</v>
      </c>
      <c r="G9" s="8">
        <v>127.82</v>
      </c>
      <c r="H9" s="8"/>
      <c r="I9" s="8">
        <f t="shared" si="1"/>
        <v>2316.0499999999997</v>
      </c>
      <c r="J9" s="8">
        <f t="shared" si="2"/>
        <v>115.80249999999998</v>
      </c>
      <c r="K9" s="8">
        <f t="shared" si="3"/>
        <v>-316.04999999999973</v>
      </c>
      <c r="L9" s="8">
        <f t="shared" si="4"/>
        <v>127.82</v>
      </c>
      <c r="M9" s="8"/>
      <c r="N9" s="8">
        <f t="shared" si="5"/>
        <v>2316.0499999999997</v>
      </c>
      <c r="O9" s="156" t="s">
        <v>227</v>
      </c>
      <c r="P9" s="9"/>
      <c r="Q9" s="9"/>
    </row>
    <row r="10" spans="1:17" ht="15.75" customHeight="1" x14ac:dyDescent="0.2">
      <c r="A10" s="155" t="s">
        <v>1268</v>
      </c>
      <c r="B10" s="155" t="s">
        <v>2215</v>
      </c>
      <c r="C10" s="156" t="s">
        <v>2216</v>
      </c>
      <c r="D10" s="157"/>
      <c r="E10" s="8">
        <v>31.95</v>
      </c>
      <c r="F10" s="8" t="e">
        <f t="shared" ref="F10" si="12">E10/D10*100</f>
        <v>#DIV/0!</v>
      </c>
      <c r="G10" s="8">
        <v>0</v>
      </c>
      <c r="H10" s="8"/>
      <c r="I10" s="8">
        <f t="shared" ref="I10" si="13">E10+G10+H10</f>
        <v>31.95</v>
      </c>
      <c r="J10" s="8" t="e">
        <f t="shared" ref="J10" si="14">I10/D10*100</f>
        <v>#DIV/0!</v>
      </c>
      <c r="K10" s="8">
        <f t="shared" ref="K10" si="15">D10-I10</f>
        <v>-31.95</v>
      </c>
      <c r="L10" s="8">
        <f t="shared" ref="L10" si="16">G10+H10</f>
        <v>0</v>
      </c>
      <c r="M10" s="8"/>
      <c r="N10" s="8">
        <f t="shared" ref="N10" si="17">E10+G10</f>
        <v>31.95</v>
      </c>
      <c r="O10" s="156" t="s">
        <v>227</v>
      </c>
      <c r="P10" s="9"/>
      <c r="Q10" s="9"/>
    </row>
    <row r="11" spans="1:17" ht="15.75" customHeight="1" x14ac:dyDescent="0.2">
      <c r="A11" s="155" t="s">
        <v>1264</v>
      </c>
      <c r="B11" s="155" t="s">
        <v>1265</v>
      </c>
      <c r="C11" s="156" t="s">
        <v>1266</v>
      </c>
      <c r="D11" s="157"/>
      <c r="E11" s="8">
        <v>5.7600000000000007</v>
      </c>
      <c r="F11" s="8" t="e">
        <f>E11/D11*100</f>
        <v>#DIV/0!</v>
      </c>
      <c r="G11" s="8">
        <v>0</v>
      </c>
      <c r="H11" s="8"/>
      <c r="I11" s="8">
        <f>E11+G11+H11</f>
        <v>5.7600000000000007</v>
      </c>
      <c r="J11" s="8" t="e">
        <f>I11/D11*100</f>
        <v>#DIV/0!</v>
      </c>
      <c r="K11" s="8">
        <f>D11-I11</f>
        <v>-5.7600000000000007</v>
      </c>
      <c r="L11" s="8">
        <f>G11+H11</f>
        <v>0</v>
      </c>
      <c r="M11" s="8"/>
      <c r="N11" s="8">
        <f>E11+G11</f>
        <v>5.7600000000000007</v>
      </c>
      <c r="O11" s="156" t="s">
        <v>227</v>
      </c>
      <c r="P11" s="9"/>
      <c r="Q11" s="9"/>
    </row>
    <row r="12" spans="1:17" ht="15.75" customHeight="1" x14ac:dyDescent="0.2">
      <c r="A12" s="155" t="s">
        <v>154</v>
      </c>
      <c r="B12" s="155" t="s">
        <v>43</v>
      </c>
      <c r="C12" s="156" t="s">
        <v>1237</v>
      </c>
      <c r="D12" s="157">
        <v>51000</v>
      </c>
      <c r="E12" s="8">
        <v>44201.970000000008</v>
      </c>
      <c r="F12" s="8">
        <f t="shared" si="0"/>
        <v>86.670529411764718</v>
      </c>
      <c r="G12" s="8">
        <v>5321.5</v>
      </c>
      <c r="H12" s="8"/>
      <c r="I12" s="8">
        <f t="shared" si="1"/>
        <v>49523.470000000008</v>
      </c>
      <c r="J12" s="8">
        <f t="shared" si="2"/>
        <v>97.104843137254917</v>
      </c>
      <c r="K12" s="8">
        <f t="shared" si="3"/>
        <v>1476.5299999999916</v>
      </c>
      <c r="L12" s="8">
        <f t="shared" si="4"/>
        <v>5321.5</v>
      </c>
      <c r="M12" s="8"/>
      <c r="N12" s="8">
        <f t="shared" si="5"/>
        <v>49523.470000000008</v>
      </c>
      <c r="O12" s="156" t="s">
        <v>227</v>
      </c>
      <c r="P12" s="9"/>
      <c r="Q12" s="9"/>
    </row>
    <row r="13" spans="1:17" ht="15.75" customHeight="1" x14ac:dyDescent="0.2">
      <c r="A13" s="155" t="s">
        <v>154</v>
      </c>
      <c r="B13" s="155" t="s">
        <v>76</v>
      </c>
      <c r="C13" s="156" t="s">
        <v>77</v>
      </c>
      <c r="D13" s="157">
        <v>404000</v>
      </c>
      <c r="E13" s="8">
        <v>375926.11999999994</v>
      </c>
      <c r="F13" s="8">
        <f t="shared" ref="F13" si="18">E13/D13*100</f>
        <v>93.051019801980189</v>
      </c>
      <c r="G13" s="8">
        <v>38249.090000000004</v>
      </c>
      <c r="H13" s="8"/>
      <c r="I13" s="8">
        <f t="shared" ref="I13" si="19">E13+G13+H13</f>
        <v>414175.20999999996</v>
      </c>
      <c r="J13" s="8">
        <f t="shared" ref="J13" si="20">I13/D13*100</f>
        <v>102.51861633663366</v>
      </c>
      <c r="K13" s="8">
        <f t="shared" ref="K13" si="21">D13-I13</f>
        <v>-10175.209999999963</v>
      </c>
      <c r="L13" s="8">
        <f t="shared" ref="L13" si="22">G13+H13</f>
        <v>38249.090000000004</v>
      </c>
      <c r="M13" s="8"/>
      <c r="N13" s="8">
        <f t="shared" ref="N13" si="23">E13+G13</f>
        <v>414175.20999999996</v>
      </c>
      <c r="O13" s="156" t="s">
        <v>227</v>
      </c>
      <c r="P13" s="9"/>
      <c r="Q13" s="9"/>
    </row>
    <row r="14" spans="1:17" ht="15.75" customHeight="1" x14ac:dyDescent="0.2">
      <c r="A14" s="155">
        <v>32206</v>
      </c>
      <c r="B14" s="165" t="s">
        <v>78</v>
      </c>
      <c r="C14" s="156" t="s">
        <v>79</v>
      </c>
      <c r="D14" s="157">
        <v>570</v>
      </c>
      <c r="E14" s="8">
        <v>569.5</v>
      </c>
      <c r="F14" s="8">
        <f>E14/D14*100</f>
        <v>99.912280701754383</v>
      </c>
      <c r="G14" s="8">
        <v>122</v>
      </c>
      <c r="H14" s="8"/>
      <c r="I14" s="8">
        <f>E14+G14+H14</f>
        <v>691.5</v>
      </c>
      <c r="J14" s="8">
        <f>I14/D14*100</f>
        <v>121.31578947368422</v>
      </c>
      <c r="K14" s="8">
        <f>D14-I14</f>
        <v>-121.5</v>
      </c>
      <c r="L14" s="8">
        <f>G14+H14</f>
        <v>122</v>
      </c>
      <c r="M14" s="8"/>
      <c r="N14" s="8">
        <f>E14+G14</f>
        <v>691.5</v>
      </c>
      <c r="O14" s="156" t="s">
        <v>80</v>
      </c>
      <c r="P14" s="9"/>
      <c r="Q14" s="9"/>
    </row>
    <row r="15" spans="1:17" ht="15.75" customHeight="1" x14ac:dyDescent="0.2">
      <c r="A15" s="155">
        <v>32206</v>
      </c>
      <c r="B15" s="165" t="s">
        <v>81</v>
      </c>
      <c r="C15" s="156" t="s">
        <v>537</v>
      </c>
      <c r="D15" s="157">
        <v>187</v>
      </c>
      <c r="E15" s="8">
        <v>809.85</v>
      </c>
      <c r="F15" s="8">
        <f t="shared" si="0"/>
        <v>433.07486631016047</v>
      </c>
      <c r="G15" s="8">
        <v>14</v>
      </c>
      <c r="H15" s="8"/>
      <c r="I15" s="8">
        <f t="shared" si="1"/>
        <v>823.85</v>
      </c>
      <c r="J15" s="8">
        <f t="shared" si="2"/>
        <v>440.56149732620315</v>
      </c>
      <c r="K15" s="8">
        <f t="shared" si="3"/>
        <v>-636.85</v>
      </c>
      <c r="L15" s="8">
        <f t="shared" si="4"/>
        <v>14</v>
      </c>
      <c r="M15" s="8"/>
      <c r="N15" s="8">
        <f t="shared" si="5"/>
        <v>823.85</v>
      </c>
      <c r="O15" s="156" t="s">
        <v>80</v>
      </c>
      <c r="P15" s="9"/>
      <c r="Q15" s="9"/>
    </row>
    <row r="16" spans="1:17" ht="15.75" customHeight="1" x14ac:dyDescent="0.2">
      <c r="A16" s="155">
        <v>32206</v>
      </c>
      <c r="B16" s="165" t="s">
        <v>1032</v>
      </c>
      <c r="C16" s="156" t="s">
        <v>1033</v>
      </c>
      <c r="D16" s="157"/>
      <c r="E16" s="8">
        <v>3</v>
      </c>
      <c r="F16" s="8" t="e">
        <f t="shared" si="0"/>
        <v>#DIV/0!</v>
      </c>
      <c r="G16" s="8">
        <v>0</v>
      </c>
      <c r="H16" s="8"/>
      <c r="I16" s="8">
        <f t="shared" si="1"/>
        <v>3</v>
      </c>
      <c r="J16" s="8" t="e">
        <f t="shared" si="2"/>
        <v>#DIV/0!</v>
      </c>
      <c r="K16" s="8">
        <f t="shared" si="3"/>
        <v>-3</v>
      </c>
      <c r="L16" s="8">
        <f t="shared" si="4"/>
        <v>0</v>
      </c>
      <c r="M16" s="8"/>
      <c r="N16" s="8">
        <f t="shared" si="5"/>
        <v>3</v>
      </c>
      <c r="O16" s="156" t="s">
        <v>80</v>
      </c>
      <c r="P16" s="9"/>
      <c r="Q16" s="9"/>
    </row>
    <row r="17" spans="1:17" ht="15.75" customHeight="1" x14ac:dyDescent="0.2">
      <c r="A17" s="155">
        <v>32206</v>
      </c>
      <c r="B17" s="165" t="s">
        <v>1034</v>
      </c>
      <c r="C17" s="156" t="s">
        <v>1035</v>
      </c>
      <c r="D17" s="157">
        <v>267</v>
      </c>
      <c r="E17" s="8">
        <v>667</v>
      </c>
      <c r="F17" s="8">
        <f t="shared" si="0"/>
        <v>249.81273408239701</v>
      </c>
      <c r="G17" s="8">
        <v>400</v>
      </c>
      <c r="H17" s="8"/>
      <c r="I17" s="8">
        <f t="shared" si="1"/>
        <v>1067</v>
      </c>
      <c r="J17" s="8">
        <f t="shared" si="2"/>
        <v>399.62546816479403</v>
      </c>
      <c r="K17" s="8">
        <f t="shared" si="3"/>
        <v>-800</v>
      </c>
      <c r="L17" s="8">
        <f t="shared" si="4"/>
        <v>400</v>
      </c>
      <c r="M17" s="8"/>
      <c r="N17" s="8">
        <f t="shared" si="5"/>
        <v>1067</v>
      </c>
      <c r="O17" s="156" t="s">
        <v>80</v>
      </c>
      <c r="P17" s="9"/>
      <c r="Q17" s="9"/>
    </row>
    <row r="18" spans="1:17" ht="15.75" customHeight="1" x14ac:dyDescent="0.2">
      <c r="A18" s="155">
        <v>32206</v>
      </c>
      <c r="B18" s="165" t="s">
        <v>294</v>
      </c>
      <c r="C18" s="156" t="s">
        <v>1753</v>
      </c>
      <c r="D18" s="157">
        <v>576</v>
      </c>
      <c r="E18" s="8">
        <v>510</v>
      </c>
      <c r="F18" s="8">
        <f t="shared" ref="F18" si="24">E18/D18*100</f>
        <v>88.541666666666657</v>
      </c>
      <c r="G18" s="8">
        <v>96</v>
      </c>
      <c r="H18" s="8"/>
      <c r="I18" s="8">
        <f t="shared" ref="I18" si="25">E18+G18+H18</f>
        <v>606</v>
      </c>
      <c r="J18" s="8">
        <f t="shared" ref="J18" si="26">I18/D18*100</f>
        <v>105.20833333333333</v>
      </c>
      <c r="K18" s="8">
        <f t="shared" ref="K18" si="27">D18-I18</f>
        <v>-30</v>
      </c>
      <c r="L18" s="8">
        <f t="shared" ref="L18" si="28">G18+H18</f>
        <v>96</v>
      </c>
      <c r="M18" s="8"/>
      <c r="N18" s="8">
        <f t="shared" ref="N18" si="29">E18+G18</f>
        <v>606</v>
      </c>
      <c r="O18" s="156" t="s">
        <v>80</v>
      </c>
      <c r="P18" s="9"/>
      <c r="Q18" s="9"/>
    </row>
    <row r="19" spans="1:17" ht="15.75" customHeight="1" x14ac:dyDescent="0.2">
      <c r="A19" s="155">
        <v>32206</v>
      </c>
      <c r="B19" s="165" t="s">
        <v>1036</v>
      </c>
      <c r="C19" s="156" t="s">
        <v>1812</v>
      </c>
      <c r="D19" s="157">
        <v>1600</v>
      </c>
      <c r="E19" s="8">
        <v>1588.3999999999999</v>
      </c>
      <c r="F19" s="8">
        <f t="shared" si="0"/>
        <v>99.274999999999991</v>
      </c>
      <c r="G19" s="8">
        <v>127.5</v>
      </c>
      <c r="H19" s="8"/>
      <c r="I19" s="8">
        <f t="shared" si="1"/>
        <v>1715.8999999999999</v>
      </c>
      <c r="J19" s="8">
        <f t="shared" si="2"/>
        <v>107.24374999999999</v>
      </c>
      <c r="K19" s="8">
        <f t="shared" si="3"/>
        <v>-115.89999999999986</v>
      </c>
      <c r="L19" s="8">
        <f t="shared" si="4"/>
        <v>127.5</v>
      </c>
      <c r="M19" s="8"/>
      <c r="N19" s="8">
        <f t="shared" si="5"/>
        <v>1715.8999999999999</v>
      </c>
      <c r="O19" s="156" t="s">
        <v>291</v>
      </c>
      <c r="P19" s="9"/>
      <c r="Q19" s="9"/>
    </row>
    <row r="20" spans="1:17" ht="15.75" customHeight="1" x14ac:dyDescent="0.2">
      <c r="A20" s="155">
        <v>32206</v>
      </c>
      <c r="B20" s="165" t="s">
        <v>292</v>
      </c>
      <c r="C20" s="156" t="s">
        <v>1813</v>
      </c>
      <c r="D20" s="157">
        <v>2545</v>
      </c>
      <c r="E20" s="8">
        <v>592.5</v>
      </c>
      <c r="F20" s="8">
        <f t="shared" si="0"/>
        <v>23.280943025540275</v>
      </c>
      <c r="G20" s="8">
        <v>486</v>
      </c>
      <c r="H20" s="8"/>
      <c r="I20" s="8">
        <f t="shared" si="1"/>
        <v>1078.5</v>
      </c>
      <c r="J20" s="8">
        <f t="shared" si="2"/>
        <v>42.377210216110015</v>
      </c>
      <c r="K20" s="8">
        <f t="shared" si="3"/>
        <v>1466.5</v>
      </c>
      <c r="L20" s="8">
        <f t="shared" si="4"/>
        <v>486</v>
      </c>
      <c r="M20" s="8"/>
      <c r="N20" s="8">
        <f t="shared" si="5"/>
        <v>1078.5</v>
      </c>
      <c r="O20" s="156" t="s">
        <v>293</v>
      </c>
      <c r="P20" s="9"/>
      <c r="Q20" s="9"/>
    </row>
    <row r="21" spans="1:17" ht="15.75" customHeight="1" x14ac:dyDescent="0.2">
      <c r="A21" s="155">
        <v>32206</v>
      </c>
      <c r="B21" s="165" t="s">
        <v>1313</v>
      </c>
      <c r="C21" s="156" t="s">
        <v>1312</v>
      </c>
      <c r="D21" s="157">
        <v>240</v>
      </c>
      <c r="E21" s="8">
        <v>0</v>
      </c>
      <c r="F21" s="8">
        <f t="shared" si="0"/>
        <v>0</v>
      </c>
      <c r="G21" s="8">
        <v>0</v>
      </c>
      <c r="H21" s="8"/>
      <c r="I21" s="8">
        <f t="shared" si="1"/>
        <v>0</v>
      </c>
      <c r="J21" s="8">
        <f t="shared" si="2"/>
        <v>0</v>
      </c>
      <c r="K21" s="8">
        <f t="shared" si="3"/>
        <v>240</v>
      </c>
      <c r="L21" s="8">
        <f t="shared" si="4"/>
        <v>0</v>
      </c>
      <c r="M21" s="8"/>
      <c r="N21" s="8">
        <f t="shared" si="5"/>
        <v>0</v>
      </c>
      <c r="O21" s="156" t="s">
        <v>80</v>
      </c>
      <c r="P21" s="9"/>
      <c r="Q21" s="9"/>
    </row>
    <row r="22" spans="1:17" ht="15.75" customHeight="1" x14ac:dyDescent="0.2">
      <c r="A22" s="155">
        <v>32206</v>
      </c>
      <c r="B22" s="165" t="s">
        <v>295</v>
      </c>
      <c r="C22" s="156" t="s">
        <v>1811</v>
      </c>
      <c r="D22" s="157">
        <v>55860</v>
      </c>
      <c r="E22" s="8">
        <v>51594.400000000001</v>
      </c>
      <c r="F22" s="8">
        <f t="shared" si="0"/>
        <v>92.363766559255282</v>
      </c>
      <c r="G22" s="8">
        <v>7388.65</v>
      </c>
      <c r="H22" s="8"/>
      <c r="I22" s="8">
        <f t="shared" si="1"/>
        <v>58983.05</v>
      </c>
      <c r="J22" s="8">
        <f t="shared" si="2"/>
        <v>105.59085213032581</v>
      </c>
      <c r="K22" s="8">
        <f t="shared" si="3"/>
        <v>-3123.0500000000029</v>
      </c>
      <c r="L22" s="8">
        <f t="shared" si="4"/>
        <v>7388.65</v>
      </c>
      <c r="M22" s="8"/>
      <c r="N22" s="8">
        <f t="shared" si="5"/>
        <v>58983.05</v>
      </c>
      <c r="O22" s="156" t="s">
        <v>344</v>
      </c>
      <c r="P22" s="9"/>
      <c r="Q22" s="9"/>
    </row>
    <row r="23" spans="1:17" ht="15.75" customHeight="1" x14ac:dyDescent="0.2">
      <c r="A23" s="155">
        <v>32201</v>
      </c>
      <c r="B23" s="165" t="s">
        <v>345</v>
      </c>
      <c r="C23" s="156" t="s">
        <v>1696</v>
      </c>
      <c r="D23" s="157">
        <v>300131</v>
      </c>
      <c r="E23" s="8">
        <v>278032.82</v>
      </c>
      <c r="F23" s="8">
        <f t="shared" si="0"/>
        <v>92.637155108935758</v>
      </c>
      <c r="G23" s="8">
        <v>28843.37</v>
      </c>
      <c r="H23" s="8"/>
      <c r="I23" s="8">
        <f t="shared" si="1"/>
        <v>306876.19</v>
      </c>
      <c r="J23" s="8">
        <f t="shared" si="2"/>
        <v>102.24741529532105</v>
      </c>
      <c r="K23" s="8">
        <f t="shared" si="3"/>
        <v>-6745.1900000000023</v>
      </c>
      <c r="L23" s="8">
        <f t="shared" si="4"/>
        <v>28843.37</v>
      </c>
      <c r="M23" s="8"/>
      <c r="N23" s="8">
        <f t="shared" si="5"/>
        <v>306876.19</v>
      </c>
      <c r="O23" s="156" t="s">
        <v>80</v>
      </c>
      <c r="P23" s="9"/>
      <c r="Q23" s="9"/>
    </row>
    <row r="24" spans="1:17" ht="15.75" customHeight="1" x14ac:dyDescent="0.2">
      <c r="A24" s="155">
        <v>32202</v>
      </c>
      <c r="B24" s="165" t="s">
        <v>345</v>
      </c>
      <c r="C24" s="156" t="s">
        <v>327</v>
      </c>
      <c r="D24" s="157">
        <v>220908</v>
      </c>
      <c r="E24" s="8">
        <v>173626.95</v>
      </c>
      <c r="F24" s="8">
        <f t="shared" si="0"/>
        <v>78.596949861480809</v>
      </c>
      <c r="G24" s="8">
        <v>18133.59</v>
      </c>
      <c r="H24" s="8"/>
      <c r="I24" s="8">
        <f t="shared" si="1"/>
        <v>191760.54</v>
      </c>
      <c r="J24" s="8">
        <f t="shared" si="2"/>
        <v>86.805611385735233</v>
      </c>
      <c r="K24" s="8">
        <f t="shared" si="3"/>
        <v>29147.459999999992</v>
      </c>
      <c r="L24" s="8">
        <f t="shared" si="4"/>
        <v>18133.59</v>
      </c>
      <c r="M24" s="8"/>
      <c r="N24" s="8">
        <f t="shared" si="5"/>
        <v>191760.54</v>
      </c>
      <c r="O24" s="156" t="s">
        <v>80</v>
      </c>
      <c r="P24" s="9"/>
      <c r="Q24" s="9"/>
    </row>
    <row r="25" spans="1:17" ht="15.75" customHeight="1" x14ac:dyDescent="0.2">
      <c r="A25" s="155">
        <v>32203</v>
      </c>
      <c r="B25" s="165" t="s">
        <v>345</v>
      </c>
      <c r="C25" s="156" t="s">
        <v>328</v>
      </c>
      <c r="D25" s="157">
        <v>9700</v>
      </c>
      <c r="E25" s="8">
        <v>10936.33</v>
      </c>
      <c r="F25" s="8">
        <f t="shared" si="0"/>
        <v>112.74567010309278</v>
      </c>
      <c r="G25" s="8">
        <v>541.83000000000004</v>
      </c>
      <c r="H25" s="8"/>
      <c r="I25" s="8">
        <f t="shared" si="1"/>
        <v>11478.16</v>
      </c>
      <c r="J25" s="8">
        <f t="shared" si="2"/>
        <v>118.33154639175258</v>
      </c>
      <c r="K25" s="8">
        <f t="shared" si="3"/>
        <v>-1778.1599999999999</v>
      </c>
      <c r="L25" s="8">
        <f t="shared" si="4"/>
        <v>541.83000000000004</v>
      </c>
      <c r="M25" s="8"/>
      <c r="N25" s="8">
        <f t="shared" si="5"/>
        <v>11478.16</v>
      </c>
      <c r="O25" s="156" t="s">
        <v>80</v>
      </c>
      <c r="P25" s="9"/>
      <c r="Q25" s="9"/>
    </row>
    <row r="26" spans="1:17" ht="15.75" customHeight="1" x14ac:dyDescent="0.2">
      <c r="A26" s="155">
        <v>32209</v>
      </c>
      <c r="B26" s="165" t="s">
        <v>1225</v>
      </c>
      <c r="C26" s="156" t="s">
        <v>1816</v>
      </c>
      <c r="D26" s="157">
        <v>1338</v>
      </c>
      <c r="E26" s="8">
        <v>1758</v>
      </c>
      <c r="F26" s="8">
        <f>E26/D26*100</f>
        <v>131.39013452914799</v>
      </c>
      <c r="G26" s="8">
        <v>0</v>
      </c>
      <c r="H26" s="8"/>
      <c r="I26" s="8">
        <f>E26+G26+H26</f>
        <v>1758</v>
      </c>
      <c r="J26" s="8">
        <f>I26/D26*100</f>
        <v>131.39013452914799</v>
      </c>
      <c r="K26" s="8">
        <f>D26-I26</f>
        <v>-420</v>
      </c>
      <c r="L26" s="8">
        <f>G26+H26</f>
        <v>0</v>
      </c>
      <c r="M26" s="8"/>
      <c r="N26" s="8">
        <f>E26+G26</f>
        <v>1758</v>
      </c>
      <c r="O26" s="156" t="s">
        <v>80</v>
      </c>
      <c r="P26" s="9"/>
      <c r="Q26" s="9"/>
    </row>
    <row r="27" spans="1:17" ht="15.75" customHeight="1" x14ac:dyDescent="0.2">
      <c r="A27" s="155">
        <v>32209</v>
      </c>
      <c r="B27" s="165" t="s">
        <v>2028</v>
      </c>
      <c r="C27" s="156" t="s">
        <v>2029</v>
      </c>
      <c r="D27" s="157">
        <v>30</v>
      </c>
      <c r="E27" s="8">
        <v>30.4</v>
      </c>
      <c r="F27" s="8">
        <f>E27/D27*100</f>
        <v>101.33333333333331</v>
      </c>
      <c r="G27" s="8">
        <v>0</v>
      </c>
      <c r="H27" s="8"/>
      <c r="I27" s="8">
        <f>E27+G27+H27</f>
        <v>30.4</v>
      </c>
      <c r="J27" s="8">
        <f>I27/D27*100</f>
        <v>101.33333333333331</v>
      </c>
      <c r="K27" s="8">
        <f>D27-I27</f>
        <v>-0.39999999999999858</v>
      </c>
      <c r="L27" s="8">
        <f>G27+H27</f>
        <v>0</v>
      </c>
      <c r="M27" s="8"/>
      <c r="N27" s="8">
        <f>E27+G27</f>
        <v>30.4</v>
      </c>
      <c r="O27" s="156" t="s">
        <v>80</v>
      </c>
      <c r="P27" s="9"/>
      <c r="Q27" s="9"/>
    </row>
    <row r="28" spans="1:17" ht="15.75" customHeight="1" x14ac:dyDescent="0.2">
      <c r="A28" s="155">
        <v>32209</v>
      </c>
      <c r="B28" s="165" t="s">
        <v>2028</v>
      </c>
      <c r="C28" s="156" t="s">
        <v>2152</v>
      </c>
      <c r="D28" s="157"/>
      <c r="E28" s="8">
        <v>61</v>
      </c>
      <c r="F28" s="8" t="e">
        <f>E28/D28*100</f>
        <v>#DIV/0!</v>
      </c>
      <c r="G28" s="8">
        <v>0</v>
      </c>
      <c r="H28" s="8"/>
      <c r="I28" s="8">
        <f>E28+G28+H28</f>
        <v>61</v>
      </c>
      <c r="J28" s="8" t="e">
        <f>I28/D28*100</f>
        <v>#DIV/0!</v>
      </c>
      <c r="K28" s="8">
        <f>D28-I28</f>
        <v>-61</v>
      </c>
      <c r="L28" s="8">
        <f>G28+H28</f>
        <v>0</v>
      </c>
      <c r="M28" s="8"/>
      <c r="N28" s="8">
        <f>E28+G28</f>
        <v>61</v>
      </c>
      <c r="O28" s="156" t="s">
        <v>80</v>
      </c>
      <c r="P28" s="9"/>
      <c r="Q28" s="9"/>
    </row>
    <row r="29" spans="1:17" ht="15.75" customHeight="1" x14ac:dyDescent="0.2">
      <c r="A29" s="155">
        <v>32209</v>
      </c>
      <c r="B29" s="165" t="s">
        <v>2028</v>
      </c>
      <c r="C29" s="156" t="s">
        <v>2279</v>
      </c>
      <c r="D29" s="157"/>
      <c r="E29" s="8"/>
      <c r="F29" s="8" t="e">
        <f>E29/D29*100</f>
        <v>#DIV/0!</v>
      </c>
      <c r="G29" s="8">
        <v>20</v>
      </c>
      <c r="H29" s="8"/>
      <c r="I29" s="8">
        <f>E29+G29+H29</f>
        <v>20</v>
      </c>
      <c r="J29" s="8" t="e">
        <f>I29/D29*100</f>
        <v>#DIV/0!</v>
      </c>
      <c r="K29" s="8">
        <f>D29-I29</f>
        <v>-20</v>
      </c>
      <c r="L29" s="8">
        <f>G29+H29</f>
        <v>20</v>
      </c>
      <c r="M29" s="8"/>
      <c r="N29" s="8">
        <f>E29+G29</f>
        <v>20</v>
      </c>
      <c r="O29" s="156" t="s">
        <v>80</v>
      </c>
      <c r="P29" s="9"/>
      <c r="Q29" s="9"/>
    </row>
    <row r="30" spans="1:17" ht="15.75" customHeight="1" x14ac:dyDescent="0.2">
      <c r="A30" s="155">
        <v>32209</v>
      </c>
      <c r="B30" s="165" t="s">
        <v>1225</v>
      </c>
      <c r="C30" s="156" t="s">
        <v>1815</v>
      </c>
      <c r="D30" s="157">
        <v>910</v>
      </c>
      <c r="E30" s="8">
        <v>0</v>
      </c>
      <c r="F30" s="8">
        <f t="shared" si="0"/>
        <v>0</v>
      </c>
      <c r="G30" s="8">
        <v>0</v>
      </c>
      <c r="H30" s="8"/>
      <c r="I30" s="8">
        <f t="shared" si="1"/>
        <v>0</v>
      </c>
      <c r="J30" s="8">
        <f t="shared" si="2"/>
        <v>0</v>
      </c>
      <c r="K30" s="8">
        <f t="shared" si="3"/>
        <v>910</v>
      </c>
      <c r="L30" s="8">
        <f t="shared" si="4"/>
        <v>0</v>
      </c>
      <c r="M30" s="8"/>
      <c r="N30" s="8">
        <f t="shared" si="5"/>
        <v>0</v>
      </c>
      <c r="O30" s="156" t="s">
        <v>291</v>
      </c>
      <c r="P30" s="9"/>
      <c r="Q30" s="9"/>
    </row>
    <row r="31" spans="1:17" ht="15.75" customHeight="1" x14ac:dyDescent="0.2">
      <c r="A31" s="155">
        <v>32209</v>
      </c>
      <c r="B31" s="165" t="s">
        <v>1225</v>
      </c>
      <c r="C31" s="156" t="s">
        <v>1817</v>
      </c>
      <c r="D31" s="157">
        <v>65</v>
      </c>
      <c r="E31" s="8">
        <v>0</v>
      </c>
      <c r="F31" s="8">
        <f t="shared" ref="F31:F33" si="30">E31/D31*100</f>
        <v>0</v>
      </c>
      <c r="G31" s="8">
        <v>250</v>
      </c>
      <c r="H31" s="8"/>
      <c r="I31" s="8">
        <f t="shared" ref="I31:I33" si="31">E31+G31+H31</f>
        <v>250</v>
      </c>
      <c r="J31" s="8">
        <f t="shared" ref="J31:J33" si="32">I31/D31*100</f>
        <v>384.61538461538464</v>
      </c>
      <c r="K31" s="8">
        <f t="shared" ref="K31:K33" si="33">D31-I31</f>
        <v>-185</v>
      </c>
      <c r="L31" s="8">
        <f t="shared" ref="L31:L33" si="34">G31+H31</f>
        <v>250</v>
      </c>
      <c r="M31" s="8"/>
      <c r="N31" s="8">
        <f t="shared" ref="N31:N33" si="35">E31+G31</f>
        <v>250</v>
      </c>
      <c r="O31" s="156" t="s">
        <v>291</v>
      </c>
      <c r="P31" s="9"/>
      <c r="Q31" s="9"/>
    </row>
    <row r="32" spans="1:17" ht="15.75" customHeight="1" x14ac:dyDescent="0.2">
      <c r="A32" s="155">
        <v>32209</v>
      </c>
      <c r="B32" s="165" t="s">
        <v>1225</v>
      </c>
      <c r="C32" s="156" t="s">
        <v>1922</v>
      </c>
      <c r="D32" s="157"/>
      <c r="E32" s="8">
        <v>2290.46</v>
      </c>
      <c r="F32" s="8" t="e">
        <f t="shared" ref="F32" si="36">E32/D32*100</f>
        <v>#DIV/0!</v>
      </c>
      <c r="G32" s="8">
        <v>192.68</v>
      </c>
      <c r="H32" s="8"/>
      <c r="I32" s="8">
        <f t="shared" ref="I32" si="37">E32+G32+H32</f>
        <v>2483.14</v>
      </c>
      <c r="J32" s="8" t="e">
        <f t="shared" ref="J32" si="38">I32/D32*100</f>
        <v>#DIV/0!</v>
      </c>
      <c r="K32" s="8">
        <f t="shared" ref="K32" si="39">D32-I32</f>
        <v>-2483.14</v>
      </c>
      <c r="L32" s="8">
        <f t="shared" ref="L32" si="40">G32+H32</f>
        <v>192.68</v>
      </c>
      <c r="M32" s="8"/>
      <c r="N32" s="8">
        <f t="shared" ref="N32" si="41">E32+G32</f>
        <v>2483.14</v>
      </c>
      <c r="O32" s="156" t="s">
        <v>344</v>
      </c>
      <c r="P32" s="9"/>
      <c r="Q32" s="9"/>
    </row>
    <row r="33" spans="1:17" ht="15.75" customHeight="1" x14ac:dyDescent="0.2">
      <c r="A33" s="155">
        <v>32209</v>
      </c>
      <c r="B33" s="165" t="s">
        <v>1225</v>
      </c>
      <c r="C33" s="156" t="s">
        <v>1924</v>
      </c>
      <c r="D33" s="157"/>
      <c r="E33" s="8">
        <v>314.89999999999998</v>
      </c>
      <c r="F33" s="8" t="e">
        <f t="shared" si="30"/>
        <v>#DIV/0!</v>
      </c>
      <c r="G33" s="8">
        <v>0</v>
      </c>
      <c r="H33" s="8"/>
      <c r="I33" s="8">
        <f t="shared" si="31"/>
        <v>314.89999999999998</v>
      </c>
      <c r="J33" s="8" t="e">
        <f t="shared" si="32"/>
        <v>#DIV/0!</v>
      </c>
      <c r="K33" s="8">
        <f t="shared" si="33"/>
        <v>-314.89999999999998</v>
      </c>
      <c r="L33" s="8">
        <f t="shared" si="34"/>
        <v>0</v>
      </c>
      <c r="M33" s="8"/>
      <c r="N33" s="8">
        <f t="shared" si="35"/>
        <v>314.89999999999998</v>
      </c>
      <c r="O33" s="156" t="s">
        <v>344</v>
      </c>
      <c r="P33" s="9"/>
      <c r="Q33" s="9"/>
    </row>
    <row r="34" spans="1:17" ht="15.75" customHeight="1" x14ac:dyDescent="0.2">
      <c r="A34" s="155">
        <v>32205</v>
      </c>
      <c r="B34" s="165" t="s">
        <v>526</v>
      </c>
      <c r="C34" s="156" t="s">
        <v>1814</v>
      </c>
      <c r="D34" s="157">
        <v>50</v>
      </c>
      <c r="E34" s="8">
        <v>0</v>
      </c>
      <c r="F34" s="8">
        <f t="shared" si="0"/>
        <v>0</v>
      </c>
      <c r="G34" s="8">
        <v>0</v>
      </c>
      <c r="H34" s="8"/>
      <c r="I34" s="8">
        <f t="shared" si="1"/>
        <v>0</v>
      </c>
      <c r="J34" s="8">
        <f t="shared" si="2"/>
        <v>0</v>
      </c>
      <c r="K34" s="8">
        <f t="shared" si="3"/>
        <v>50</v>
      </c>
      <c r="L34" s="8">
        <f t="shared" si="4"/>
        <v>0</v>
      </c>
      <c r="M34" s="8"/>
      <c r="N34" s="8">
        <f t="shared" si="5"/>
        <v>0</v>
      </c>
      <c r="O34" s="156" t="s">
        <v>344</v>
      </c>
      <c r="P34" s="9"/>
      <c r="Q34" s="9"/>
    </row>
    <row r="35" spans="1:17" ht="15.75" customHeight="1" x14ac:dyDescent="0.2">
      <c r="A35" s="155">
        <v>32204</v>
      </c>
      <c r="B35" s="165" t="s">
        <v>165</v>
      </c>
      <c r="C35" s="156" t="s">
        <v>1820</v>
      </c>
      <c r="D35" s="157"/>
      <c r="E35" s="8">
        <v>0</v>
      </c>
      <c r="F35" s="8" t="e">
        <f t="shared" ref="F35" si="42">E35/D35*100</f>
        <v>#DIV/0!</v>
      </c>
      <c r="G35" s="8">
        <v>0</v>
      </c>
      <c r="H35" s="8"/>
      <c r="I35" s="8">
        <f t="shared" ref="I35" si="43">E35+G35+H35</f>
        <v>0</v>
      </c>
      <c r="J35" s="8" t="e">
        <f t="shared" ref="J35" si="44">I35/D35*100</f>
        <v>#DIV/0!</v>
      </c>
      <c r="K35" s="8">
        <f t="shared" ref="K35" si="45">D35-I35</f>
        <v>0</v>
      </c>
      <c r="L35" s="8">
        <f t="shared" ref="L35" si="46">G35+H35</f>
        <v>0</v>
      </c>
      <c r="M35" s="8"/>
      <c r="N35" s="8">
        <f t="shared" ref="N35" si="47">E35+G35</f>
        <v>0</v>
      </c>
      <c r="O35" s="156" t="s">
        <v>1821</v>
      </c>
      <c r="P35" s="9"/>
      <c r="Q35" s="9"/>
    </row>
    <row r="36" spans="1:17" ht="15.75" customHeight="1" x14ac:dyDescent="0.2">
      <c r="A36" s="155">
        <v>32204</v>
      </c>
      <c r="B36" s="165" t="s">
        <v>165</v>
      </c>
      <c r="C36" s="156" t="s">
        <v>1929</v>
      </c>
      <c r="D36" s="157"/>
      <c r="E36" s="8">
        <v>16</v>
      </c>
      <c r="F36" s="8" t="e">
        <f t="shared" si="0"/>
        <v>#DIV/0!</v>
      </c>
      <c r="G36" s="8">
        <v>0</v>
      </c>
      <c r="H36" s="8"/>
      <c r="I36" s="8">
        <f t="shared" si="1"/>
        <v>16</v>
      </c>
      <c r="J36" s="8" t="e">
        <f t="shared" si="2"/>
        <v>#DIV/0!</v>
      </c>
      <c r="K36" s="8">
        <f t="shared" si="3"/>
        <v>-16</v>
      </c>
      <c r="L36" s="8">
        <f t="shared" si="4"/>
        <v>0</v>
      </c>
      <c r="M36" s="8"/>
      <c r="N36" s="8">
        <f t="shared" si="5"/>
        <v>16</v>
      </c>
      <c r="O36" s="156" t="s">
        <v>291</v>
      </c>
      <c r="P36" s="9"/>
      <c r="Q36" s="9"/>
    </row>
    <row r="37" spans="1:17" ht="15.75" customHeight="1" x14ac:dyDescent="0.2">
      <c r="A37" s="155" t="s">
        <v>1427</v>
      </c>
      <c r="B37" s="165" t="s">
        <v>2041</v>
      </c>
      <c r="C37" s="156" t="s">
        <v>1919</v>
      </c>
      <c r="D37" s="157">
        <v>8000</v>
      </c>
      <c r="E37" s="8">
        <v>12118.95</v>
      </c>
      <c r="F37" s="8">
        <f>E37/D37*100</f>
        <v>151.486875</v>
      </c>
      <c r="G37" s="8">
        <v>0</v>
      </c>
      <c r="H37" s="8"/>
      <c r="I37" s="8">
        <f>E37+G37+H37</f>
        <v>12118.95</v>
      </c>
      <c r="J37" s="8">
        <f>I37/D37*100</f>
        <v>151.486875</v>
      </c>
      <c r="K37" s="8">
        <f>D37-I37</f>
        <v>-4118.9500000000007</v>
      </c>
      <c r="L37" s="8">
        <f>G37+H37</f>
        <v>0</v>
      </c>
      <c r="M37" s="8"/>
      <c r="N37" s="8">
        <f>E37+G37</f>
        <v>12118.95</v>
      </c>
      <c r="O37" s="156" t="s">
        <v>1426</v>
      </c>
      <c r="P37" s="9"/>
      <c r="Q37" s="9"/>
    </row>
    <row r="38" spans="1:17" ht="15.75" customHeight="1" x14ac:dyDescent="0.2">
      <c r="A38" s="155" t="s">
        <v>1428</v>
      </c>
      <c r="B38" s="165" t="s">
        <v>1429</v>
      </c>
      <c r="C38" s="156" t="s">
        <v>1430</v>
      </c>
      <c r="D38" s="157">
        <v>1300</v>
      </c>
      <c r="E38" s="8">
        <v>2750.6800000000003</v>
      </c>
      <c r="F38" s="8">
        <f t="shared" si="0"/>
        <v>211.59076923076924</v>
      </c>
      <c r="G38" s="8">
        <v>284.26</v>
      </c>
      <c r="H38" s="8"/>
      <c r="I38" s="8">
        <f t="shared" si="1"/>
        <v>3034.9400000000005</v>
      </c>
      <c r="J38" s="8">
        <f t="shared" si="2"/>
        <v>233.45692307692309</v>
      </c>
      <c r="K38" s="8">
        <f t="shared" si="3"/>
        <v>-1734.9400000000005</v>
      </c>
      <c r="L38" s="8">
        <f t="shared" si="4"/>
        <v>284.26</v>
      </c>
      <c r="M38" s="8"/>
      <c r="N38" s="8">
        <f t="shared" si="5"/>
        <v>3034.9400000000005</v>
      </c>
      <c r="O38" s="156" t="s">
        <v>1426</v>
      </c>
      <c r="P38" s="9"/>
      <c r="Q38" s="9"/>
    </row>
    <row r="39" spans="1:17" ht="15.75" customHeight="1" x14ac:dyDescent="0.2">
      <c r="A39" s="155" t="s">
        <v>1431</v>
      </c>
      <c r="B39" s="165" t="s">
        <v>234</v>
      </c>
      <c r="C39" s="156" t="s">
        <v>235</v>
      </c>
      <c r="D39" s="157">
        <v>3956</v>
      </c>
      <c r="E39" s="8">
        <v>2983.4799999999996</v>
      </c>
      <c r="F39" s="8">
        <f t="shared" si="0"/>
        <v>75.416582406471164</v>
      </c>
      <c r="G39" s="8">
        <v>32.64</v>
      </c>
      <c r="H39" s="8"/>
      <c r="I39" s="8">
        <f t="shared" si="1"/>
        <v>3016.1199999999994</v>
      </c>
      <c r="J39" s="8">
        <f t="shared" si="2"/>
        <v>76.241658240647098</v>
      </c>
      <c r="K39" s="8">
        <f t="shared" si="3"/>
        <v>939.88000000000056</v>
      </c>
      <c r="L39" s="8">
        <f t="shared" si="4"/>
        <v>32.64</v>
      </c>
      <c r="M39" s="8"/>
      <c r="N39" s="8">
        <f t="shared" si="5"/>
        <v>3016.1199999999994</v>
      </c>
      <c r="O39" s="156" t="s">
        <v>1426</v>
      </c>
      <c r="P39" s="9"/>
      <c r="Q39" s="9"/>
    </row>
    <row r="40" spans="1:17" ht="15.75" customHeight="1" x14ac:dyDescent="0.2">
      <c r="A40" s="155" t="s">
        <v>236</v>
      </c>
      <c r="B40" s="165" t="s">
        <v>237</v>
      </c>
      <c r="C40" s="156" t="s">
        <v>238</v>
      </c>
      <c r="D40" s="157">
        <v>6315</v>
      </c>
      <c r="E40" s="8">
        <v>5128.37</v>
      </c>
      <c r="F40" s="8">
        <f t="shared" ref="F40" si="48">E40/D40*100</f>
        <v>81.209342834520982</v>
      </c>
      <c r="G40" s="8">
        <v>0</v>
      </c>
      <c r="H40" s="8"/>
      <c r="I40" s="8">
        <f t="shared" ref="I40" si="49">E40+G40+H40</f>
        <v>5128.37</v>
      </c>
      <c r="J40" s="8">
        <f t="shared" ref="J40" si="50">I40/D40*100</f>
        <v>81.209342834520982</v>
      </c>
      <c r="K40" s="8">
        <f t="shared" ref="K40" si="51">D40-I40</f>
        <v>1186.6300000000001</v>
      </c>
      <c r="L40" s="8">
        <f t="shared" ref="L40" si="52">G40+H40</f>
        <v>0</v>
      </c>
      <c r="M40" s="8"/>
      <c r="N40" s="8">
        <f t="shared" ref="N40" si="53">E40+G40</f>
        <v>5128.37</v>
      </c>
      <c r="O40" s="156" t="s">
        <v>1426</v>
      </c>
      <c r="P40" s="9"/>
      <c r="Q40" s="9"/>
    </row>
    <row r="41" spans="1:17" ht="15.75" customHeight="1" x14ac:dyDescent="0.2">
      <c r="A41" s="155">
        <v>32219</v>
      </c>
      <c r="B41" s="165"/>
      <c r="C41" s="156" t="s">
        <v>2185</v>
      </c>
      <c r="D41" s="157"/>
      <c r="E41" s="8">
        <v>102.25</v>
      </c>
      <c r="F41" s="8" t="e">
        <f t="shared" si="0"/>
        <v>#DIV/0!</v>
      </c>
      <c r="G41" s="8">
        <v>0</v>
      </c>
      <c r="H41" s="8"/>
      <c r="I41" s="8">
        <f t="shared" si="1"/>
        <v>102.25</v>
      </c>
      <c r="J41" s="8" t="e">
        <f t="shared" si="2"/>
        <v>#DIV/0!</v>
      </c>
      <c r="K41" s="8">
        <f t="shared" si="3"/>
        <v>-102.25</v>
      </c>
      <c r="L41" s="8">
        <f t="shared" si="4"/>
        <v>0</v>
      </c>
      <c r="M41" s="8"/>
      <c r="N41" s="8">
        <f t="shared" si="5"/>
        <v>102.25</v>
      </c>
      <c r="O41" s="156" t="s">
        <v>1426</v>
      </c>
      <c r="P41" s="9"/>
      <c r="Q41" s="9"/>
    </row>
    <row r="42" spans="1:17" ht="15.75" customHeight="1" x14ac:dyDescent="0.2">
      <c r="A42" s="155" t="s">
        <v>1427</v>
      </c>
      <c r="B42" s="165" t="s">
        <v>1901</v>
      </c>
      <c r="C42" s="156" t="s">
        <v>1822</v>
      </c>
      <c r="D42" s="157">
        <v>10300</v>
      </c>
      <c r="E42" s="8">
        <v>9798.7999999999993</v>
      </c>
      <c r="F42" s="8">
        <f t="shared" ref="F42" si="54">E42/D42*100</f>
        <v>95.133980582524273</v>
      </c>
      <c r="G42" s="8">
        <v>1028.54</v>
      </c>
      <c r="H42" s="8"/>
      <c r="I42" s="8">
        <f t="shared" ref="I42" si="55">E42+G42+H42</f>
        <v>10827.34</v>
      </c>
      <c r="J42" s="8">
        <f t="shared" ref="J42" si="56">I42/D42*100</f>
        <v>105.11980582524272</v>
      </c>
      <c r="K42" s="8">
        <f t="shared" ref="K42" si="57">D42-I42</f>
        <v>-527.34000000000015</v>
      </c>
      <c r="L42" s="8">
        <f t="shared" ref="L42" si="58">G42+H42</f>
        <v>1028.54</v>
      </c>
      <c r="M42" s="8"/>
      <c r="N42" s="8">
        <f t="shared" ref="N42" si="59">E42+G42</f>
        <v>10827.34</v>
      </c>
      <c r="O42" s="156" t="s">
        <v>1440</v>
      </c>
      <c r="P42" s="9"/>
      <c r="Q42" s="9"/>
    </row>
    <row r="43" spans="1:17" ht="15.75" customHeight="1" x14ac:dyDescent="0.2">
      <c r="A43" s="155" t="s">
        <v>1428</v>
      </c>
      <c r="B43" s="165" t="s">
        <v>239</v>
      </c>
      <c r="C43" s="156" t="s">
        <v>1738</v>
      </c>
      <c r="D43" s="157">
        <v>34200</v>
      </c>
      <c r="E43" s="8">
        <v>36805.82</v>
      </c>
      <c r="F43" s="8">
        <f t="shared" si="0"/>
        <v>107.6193567251462</v>
      </c>
      <c r="G43" s="8">
        <v>4447.88</v>
      </c>
      <c r="H43" s="8"/>
      <c r="I43" s="8">
        <f t="shared" si="1"/>
        <v>41253.699999999997</v>
      </c>
      <c r="J43" s="8">
        <f t="shared" si="2"/>
        <v>120.62485380116958</v>
      </c>
      <c r="K43" s="8">
        <f t="shared" si="3"/>
        <v>-7053.6999999999971</v>
      </c>
      <c r="L43" s="8">
        <f t="shared" si="4"/>
        <v>4447.88</v>
      </c>
      <c r="M43" s="8"/>
      <c r="N43" s="8">
        <f t="shared" si="5"/>
        <v>41253.699999999997</v>
      </c>
      <c r="O43" s="156" t="s">
        <v>1440</v>
      </c>
      <c r="P43" s="9"/>
      <c r="Q43" s="9"/>
    </row>
    <row r="44" spans="1:17" ht="15.75" customHeight="1" x14ac:dyDescent="0.2">
      <c r="A44" s="155">
        <v>32213</v>
      </c>
      <c r="B44" s="165" t="s">
        <v>1258</v>
      </c>
      <c r="C44" s="156" t="s">
        <v>1740</v>
      </c>
      <c r="D44" s="157">
        <v>5000</v>
      </c>
      <c r="E44" s="8">
        <v>1713.64</v>
      </c>
      <c r="F44" s="8">
        <f t="shared" ref="F44:F48" si="60">E44/D44*100</f>
        <v>34.272800000000004</v>
      </c>
      <c r="G44" s="8">
        <v>855.87</v>
      </c>
      <c r="H44" s="8"/>
      <c r="I44" s="8">
        <f t="shared" ref="I44:I48" si="61">E44+G44+H44</f>
        <v>2569.5100000000002</v>
      </c>
      <c r="J44" s="8">
        <f t="shared" ref="J44:J48" si="62">I44/D44*100</f>
        <v>51.390200000000007</v>
      </c>
      <c r="K44" s="8">
        <f t="shared" ref="K44:K48" si="63">D44-I44</f>
        <v>2430.4899999999998</v>
      </c>
      <c r="L44" s="8">
        <f t="shared" ref="L44:L48" si="64">G44+H44</f>
        <v>855.87</v>
      </c>
      <c r="M44" s="8"/>
      <c r="N44" s="8">
        <f t="shared" ref="N44:N48" si="65">E44+G44</f>
        <v>2569.5100000000002</v>
      </c>
      <c r="O44" s="156" t="s">
        <v>1440</v>
      </c>
      <c r="P44" s="9"/>
      <c r="Q44" s="9"/>
    </row>
    <row r="45" spans="1:17" ht="15.75" customHeight="1" x14ac:dyDescent="0.2">
      <c r="A45" s="155" t="s">
        <v>1259</v>
      </c>
      <c r="B45" s="165" t="s">
        <v>1239</v>
      </c>
      <c r="C45" s="156" t="s">
        <v>1739</v>
      </c>
      <c r="D45" s="157">
        <v>23000</v>
      </c>
      <c r="E45" s="8">
        <v>21121.8</v>
      </c>
      <c r="F45" s="8">
        <f>E45/D45*100</f>
        <v>91.833913043478248</v>
      </c>
      <c r="G45" s="8">
        <v>6295</v>
      </c>
      <c r="H45" s="8"/>
      <c r="I45" s="8">
        <f>E45+G45+H45</f>
        <v>27416.799999999999</v>
      </c>
      <c r="J45" s="8">
        <f>I45/D45*100</f>
        <v>119.20347826086956</v>
      </c>
      <c r="K45" s="8">
        <f>D45-I45</f>
        <v>-4416.7999999999993</v>
      </c>
      <c r="L45" s="8">
        <f>G45+H45</f>
        <v>6295</v>
      </c>
      <c r="M45" s="8"/>
      <c r="N45" s="8">
        <f>E45+G45</f>
        <v>27416.799999999999</v>
      </c>
      <c r="O45" s="156" t="s">
        <v>1440</v>
      </c>
      <c r="P45" s="9"/>
      <c r="Q45" s="9"/>
    </row>
    <row r="46" spans="1:17" ht="15.75" customHeight="1" x14ac:dyDescent="0.2">
      <c r="A46" s="155">
        <v>32219</v>
      </c>
      <c r="B46" s="165" t="s">
        <v>1241</v>
      </c>
      <c r="C46" s="156" t="s">
        <v>1741</v>
      </c>
      <c r="D46" s="157"/>
      <c r="E46" s="8">
        <v>412</v>
      </c>
      <c r="F46" s="8" t="e">
        <f t="shared" ref="F46:F47" si="66">E46/D46*100</f>
        <v>#DIV/0!</v>
      </c>
      <c r="G46" s="8">
        <v>573.61</v>
      </c>
      <c r="H46" s="8"/>
      <c r="I46" s="8">
        <f t="shared" ref="I46:I47" si="67">E46+G46+H46</f>
        <v>985.61</v>
      </c>
      <c r="J46" s="8" t="e">
        <f t="shared" ref="J46:J47" si="68">I46/D46*100</f>
        <v>#DIV/0!</v>
      </c>
      <c r="K46" s="8">
        <f t="shared" ref="K46:K47" si="69">D46-I46</f>
        <v>-985.61</v>
      </c>
      <c r="L46" s="8">
        <f t="shared" ref="L46:L47" si="70">G46+H46</f>
        <v>573.61</v>
      </c>
      <c r="M46" s="8"/>
      <c r="N46" s="8">
        <f t="shared" ref="N46:N47" si="71">E46+G46</f>
        <v>985.61</v>
      </c>
      <c r="O46" s="156" t="s">
        <v>1440</v>
      </c>
      <c r="P46" s="9"/>
      <c r="Q46" s="9"/>
    </row>
    <row r="47" spans="1:17" ht="15.75" customHeight="1" x14ac:dyDescent="0.2">
      <c r="A47" s="155">
        <v>32219</v>
      </c>
      <c r="B47" s="165" t="s">
        <v>1242</v>
      </c>
      <c r="C47" s="156" t="s">
        <v>1960</v>
      </c>
      <c r="D47" s="157"/>
      <c r="E47" s="8">
        <v>-2095.6999999999998</v>
      </c>
      <c r="F47" s="8" t="e">
        <f t="shared" si="66"/>
        <v>#DIV/0!</v>
      </c>
      <c r="G47" s="8">
        <v>595.4</v>
      </c>
      <c r="H47" s="8"/>
      <c r="I47" s="8">
        <f t="shared" si="67"/>
        <v>-1500.2999999999997</v>
      </c>
      <c r="J47" s="8" t="e">
        <f t="shared" si="68"/>
        <v>#DIV/0!</v>
      </c>
      <c r="K47" s="8">
        <f t="shared" si="69"/>
        <v>1500.2999999999997</v>
      </c>
      <c r="L47" s="8">
        <f t="shared" si="70"/>
        <v>595.4</v>
      </c>
      <c r="M47" s="8"/>
      <c r="N47" s="8">
        <f t="shared" si="71"/>
        <v>-1500.2999999999997</v>
      </c>
      <c r="O47" s="156" t="s">
        <v>1440</v>
      </c>
      <c r="P47" s="9"/>
      <c r="Q47" s="9"/>
    </row>
    <row r="48" spans="1:17" ht="15.75" customHeight="1" x14ac:dyDescent="0.2">
      <c r="A48" s="155">
        <v>32219</v>
      </c>
      <c r="B48" s="165" t="s">
        <v>2181</v>
      </c>
      <c r="C48" s="156" t="s">
        <v>2182</v>
      </c>
      <c r="D48" s="157"/>
      <c r="E48" s="8">
        <v>608</v>
      </c>
      <c r="F48" s="8" t="e">
        <f t="shared" si="60"/>
        <v>#DIV/0!</v>
      </c>
      <c r="G48" s="8">
        <v>264</v>
      </c>
      <c r="H48" s="8"/>
      <c r="I48" s="8">
        <f t="shared" si="61"/>
        <v>872</v>
      </c>
      <c r="J48" s="8" t="e">
        <f t="shared" si="62"/>
        <v>#DIV/0!</v>
      </c>
      <c r="K48" s="8">
        <f t="shared" si="63"/>
        <v>-872</v>
      </c>
      <c r="L48" s="8">
        <f t="shared" si="64"/>
        <v>264</v>
      </c>
      <c r="M48" s="8"/>
      <c r="N48" s="8">
        <f t="shared" si="65"/>
        <v>872</v>
      </c>
      <c r="O48" s="156" t="s">
        <v>1440</v>
      </c>
      <c r="P48" s="9"/>
      <c r="Q48" s="9"/>
    </row>
    <row r="49" spans="1:17" ht="15.75" customHeight="1" x14ac:dyDescent="0.2">
      <c r="A49" s="155">
        <v>32212</v>
      </c>
      <c r="B49" s="155" t="s">
        <v>254</v>
      </c>
      <c r="C49" s="156" t="s">
        <v>255</v>
      </c>
      <c r="D49" s="157"/>
      <c r="E49" s="8">
        <v>0</v>
      </c>
      <c r="F49" s="8" t="e">
        <f t="shared" ref="F49" si="72">E49/D49*100</f>
        <v>#DIV/0!</v>
      </c>
      <c r="G49" s="8">
        <v>0</v>
      </c>
      <c r="H49" s="8"/>
      <c r="I49" s="8">
        <f t="shared" ref="I49" si="73">E49+G49+H49</f>
        <v>0</v>
      </c>
      <c r="J49" s="8" t="e">
        <f t="shared" ref="J49" si="74">I49/D49*100</f>
        <v>#DIV/0!</v>
      </c>
      <c r="K49" s="8">
        <f t="shared" ref="K49" si="75">D49-I49</f>
        <v>0</v>
      </c>
      <c r="L49" s="8">
        <f t="shared" ref="L49" si="76">G49+H49</f>
        <v>0</v>
      </c>
      <c r="M49" s="8"/>
      <c r="N49" s="8">
        <f t="shared" ref="N49" si="77">E49+G49</f>
        <v>0</v>
      </c>
      <c r="O49" s="156" t="s">
        <v>227</v>
      </c>
      <c r="P49" s="9"/>
      <c r="Q49" s="9"/>
    </row>
    <row r="50" spans="1:17" ht="15.75" customHeight="1" x14ac:dyDescent="0.2">
      <c r="A50" s="155">
        <v>32212</v>
      </c>
      <c r="B50" s="155" t="s">
        <v>256</v>
      </c>
      <c r="C50" s="156" t="s">
        <v>1697</v>
      </c>
      <c r="D50" s="157"/>
      <c r="E50" s="8">
        <v>0</v>
      </c>
      <c r="F50" s="8" t="e">
        <f t="shared" si="0"/>
        <v>#DIV/0!</v>
      </c>
      <c r="G50" s="8">
        <v>0</v>
      </c>
      <c r="H50" s="8"/>
      <c r="I50" s="8">
        <f t="shared" si="1"/>
        <v>0</v>
      </c>
      <c r="J50" s="8" t="e">
        <f t="shared" si="2"/>
        <v>#DIV/0!</v>
      </c>
      <c r="K50" s="8">
        <f t="shared" si="3"/>
        <v>0</v>
      </c>
      <c r="L50" s="8">
        <f t="shared" si="4"/>
        <v>0</v>
      </c>
      <c r="M50" s="8"/>
      <c r="N50" s="8">
        <f t="shared" si="5"/>
        <v>0</v>
      </c>
      <c r="O50" s="156" t="s">
        <v>227</v>
      </c>
      <c r="P50" s="9"/>
      <c r="Q50" s="9"/>
    </row>
    <row r="51" spans="1:17" ht="15.75" customHeight="1" x14ac:dyDescent="0.2">
      <c r="A51" s="155">
        <v>32212</v>
      </c>
      <c r="B51" s="155" t="s">
        <v>257</v>
      </c>
      <c r="C51" s="156" t="s">
        <v>258</v>
      </c>
      <c r="D51" s="157">
        <v>2000</v>
      </c>
      <c r="E51" s="8">
        <v>2766.5</v>
      </c>
      <c r="F51" s="8">
        <f t="shared" ref="F51:F107" si="78">E51/D51*100</f>
        <v>138.32500000000002</v>
      </c>
      <c r="G51" s="8">
        <v>0</v>
      </c>
      <c r="H51" s="8"/>
      <c r="I51" s="8">
        <f t="shared" ref="I51:I107" si="79">E51+G51+H51</f>
        <v>2766.5</v>
      </c>
      <c r="J51" s="8">
        <f t="shared" ref="J51:J107" si="80">I51/D51*100</f>
        <v>138.32500000000002</v>
      </c>
      <c r="K51" s="8">
        <f t="shared" ref="K51:K107" si="81">D51-I51</f>
        <v>-766.5</v>
      </c>
      <c r="L51" s="8">
        <f t="shared" ref="L51:L107" si="82">G51+H51</f>
        <v>0</v>
      </c>
      <c r="M51" s="8"/>
      <c r="N51" s="8">
        <f t="shared" ref="N51:N107" si="83">E51+G51</f>
        <v>2766.5</v>
      </c>
      <c r="O51" s="156" t="s">
        <v>227</v>
      </c>
      <c r="P51" s="9"/>
      <c r="Q51" s="9"/>
    </row>
    <row r="52" spans="1:17" ht="15.75" customHeight="1" x14ac:dyDescent="0.2">
      <c r="A52" s="155">
        <v>32212</v>
      </c>
      <c r="B52" s="165" t="s">
        <v>259</v>
      </c>
      <c r="C52" s="156" t="s">
        <v>1823</v>
      </c>
      <c r="D52" s="157">
        <v>4550</v>
      </c>
      <c r="E52" s="8">
        <v>5737.65</v>
      </c>
      <c r="F52" s="8">
        <f t="shared" ref="F52:F57" si="84">E52/D52*100</f>
        <v>126.10219780219781</v>
      </c>
      <c r="G52" s="8">
        <v>453</v>
      </c>
      <c r="H52" s="8"/>
      <c r="I52" s="8">
        <f t="shared" ref="I52:I57" si="85">E52+G52+H52</f>
        <v>6190.65</v>
      </c>
      <c r="J52" s="8">
        <f t="shared" ref="J52:J57" si="86">I52/D52*100</f>
        <v>136.05824175824176</v>
      </c>
      <c r="K52" s="8">
        <f t="shared" ref="K52:K57" si="87">D52-I52</f>
        <v>-1640.6499999999996</v>
      </c>
      <c r="L52" s="8">
        <f t="shared" ref="L52:L57" si="88">G52+H52</f>
        <v>453</v>
      </c>
      <c r="M52" s="8"/>
      <c r="N52" s="8">
        <f t="shared" ref="N52:N57" si="89">E52+G52</f>
        <v>6190.65</v>
      </c>
      <c r="O52" s="156" t="s">
        <v>1440</v>
      </c>
      <c r="P52" s="9"/>
      <c r="Q52" s="9"/>
    </row>
    <row r="53" spans="1:17" ht="15.75" customHeight="1" x14ac:dyDescent="0.2">
      <c r="A53" s="155">
        <v>32216</v>
      </c>
      <c r="B53" s="165" t="s">
        <v>259</v>
      </c>
      <c r="C53" s="156" t="s">
        <v>1892</v>
      </c>
      <c r="D53" s="157">
        <v>660</v>
      </c>
      <c r="E53" s="8">
        <v>564</v>
      </c>
      <c r="F53" s="8">
        <f t="shared" si="84"/>
        <v>85.454545454545453</v>
      </c>
      <c r="G53" s="8">
        <v>207.72</v>
      </c>
      <c r="H53" s="8"/>
      <c r="I53" s="8">
        <f t="shared" si="85"/>
        <v>771.72</v>
      </c>
      <c r="J53" s="8">
        <f t="shared" si="86"/>
        <v>116.92727272727272</v>
      </c>
      <c r="K53" s="8">
        <f t="shared" si="87"/>
        <v>-111.72000000000003</v>
      </c>
      <c r="L53" s="8">
        <f t="shared" si="88"/>
        <v>207.72</v>
      </c>
      <c r="M53" s="8"/>
      <c r="N53" s="8">
        <f t="shared" si="89"/>
        <v>771.72</v>
      </c>
      <c r="O53" s="156" t="s">
        <v>1440</v>
      </c>
      <c r="P53" s="9"/>
      <c r="Q53" s="9"/>
    </row>
    <row r="54" spans="1:17" ht="15.75" customHeight="1" x14ac:dyDescent="0.2">
      <c r="A54" s="155">
        <v>32219</v>
      </c>
      <c r="B54" s="165" t="s">
        <v>259</v>
      </c>
      <c r="C54" s="156" t="s">
        <v>1893</v>
      </c>
      <c r="D54" s="188">
        <v>2600</v>
      </c>
      <c r="E54" s="8">
        <v>4.5</v>
      </c>
      <c r="F54" s="8">
        <f t="shared" si="84"/>
        <v>0.17307692307692307</v>
      </c>
      <c r="G54" s="8"/>
      <c r="H54" s="8"/>
      <c r="I54" s="8">
        <f t="shared" si="85"/>
        <v>4.5</v>
      </c>
      <c r="J54" s="8">
        <f t="shared" si="86"/>
        <v>0.17307692307692307</v>
      </c>
      <c r="K54" s="8">
        <f t="shared" si="87"/>
        <v>2595.5</v>
      </c>
      <c r="L54" s="8">
        <f t="shared" si="88"/>
        <v>0</v>
      </c>
      <c r="M54" s="8"/>
      <c r="N54" s="8">
        <f t="shared" si="89"/>
        <v>4.5</v>
      </c>
      <c r="O54" s="156" t="s">
        <v>1440</v>
      </c>
      <c r="P54" s="9"/>
      <c r="Q54" s="9"/>
    </row>
    <row r="55" spans="1:17" ht="15.75" customHeight="1" x14ac:dyDescent="0.2">
      <c r="A55" s="155">
        <v>32219</v>
      </c>
      <c r="B55" s="165" t="s">
        <v>1985</v>
      </c>
      <c r="C55" s="156" t="s">
        <v>1964</v>
      </c>
      <c r="D55" s="188"/>
      <c r="E55" s="8">
        <v>-20.659999999999997</v>
      </c>
      <c r="F55" s="8" t="e">
        <f t="shared" si="84"/>
        <v>#DIV/0!</v>
      </c>
      <c r="G55" s="8">
        <v>201.38</v>
      </c>
      <c r="H55" s="8"/>
      <c r="I55" s="8">
        <f t="shared" si="85"/>
        <v>180.72</v>
      </c>
      <c r="J55" s="8" t="e">
        <f t="shared" si="86"/>
        <v>#DIV/0!</v>
      </c>
      <c r="K55" s="8">
        <f t="shared" si="87"/>
        <v>-180.72</v>
      </c>
      <c r="L55" s="8">
        <f t="shared" si="88"/>
        <v>201.38</v>
      </c>
      <c r="M55" s="8"/>
      <c r="N55" s="8">
        <f t="shared" si="89"/>
        <v>180.72</v>
      </c>
      <c r="O55" s="156" t="s">
        <v>1440</v>
      </c>
      <c r="P55" s="9"/>
      <c r="Q55" s="9"/>
    </row>
    <row r="56" spans="1:17" ht="15.75" customHeight="1" x14ac:dyDescent="0.2">
      <c r="A56" s="155">
        <v>32219</v>
      </c>
      <c r="B56" s="165" t="s">
        <v>1963</v>
      </c>
      <c r="C56" s="156" t="s">
        <v>1894</v>
      </c>
      <c r="D56" s="188"/>
      <c r="E56" s="8">
        <v>226.82</v>
      </c>
      <c r="F56" s="8" t="e">
        <f t="shared" ref="F56" si="90">E56/D56*100</f>
        <v>#DIV/0!</v>
      </c>
      <c r="G56" s="8">
        <v>20.92</v>
      </c>
      <c r="H56" s="8"/>
      <c r="I56" s="8">
        <f t="shared" ref="I56" si="91">E56+G56+H56</f>
        <v>247.74</v>
      </c>
      <c r="J56" s="8" t="e">
        <f t="shared" ref="J56" si="92">I56/D56*100</f>
        <v>#DIV/0!</v>
      </c>
      <c r="K56" s="8">
        <f t="shared" ref="K56" si="93">D56-I56</f>
        <v>-247.74</v>
      </c>
      <c r="L56" s="8">
        <f t="shared" ref="L56" si="94">G56+H56</f>
        <v>20.92</v>
      </c>
      <c r="M56" s="8"/>
      <c r="N56" s="8">
        <f t="shared" ref="N56" si="95">E56+G56</f>
        <v>247.74</v>
      </c>
      <c r="O56" s="156" t="s">
        <v>1440</v>
      </c>
      <c r="P56" s="9"/>
      <c r="Q56" s="9"/>
    </row>
    <row r="57" spans="1:17" ht="15.75" customHeight="1" x14ac:dyDescent="0.2">
      <c r="A57" s="155">
        <v>32219</v>
      </c>
      <c r="B57" s="165" t="s">
        <v>1961</v>
      </c>
      <c r="C57" s="156" t="s">
        <v>1962</v>
      </c>
      <c r="D57" s="188"/>
      <c r="E57" s="8">
        <v>2764.37</v>
      </c>
      <c r="F57" s="8" t="e">
        <f t="shared" si="84"/>
        <v>#DIV/0!</v>
      </c>
      <c r="G57" s="8">
        <v>69.239999999999995</v>
      </c>
      <c r="H57" s="8"/>
      <c r="I57" s="8">
        <f t="shared" si="85"/>
        <v>2833.6099999999997</v>
      </c>
      <c r="J57" s="8" t="e">
        <f t="shared" si="86"/>
        <v>#DIV/0!</v>
      </c>
      <c r="K57" s="8">
        <f t="shared" si="87"/>
        <v>-2833.6099999999997</v>
      </c>
      <c r="L57" s="8">
        <f t="shared" si="88"/>
        <v>69.239999999999995</v>
      </c>
      <c r="M57" s="8"/>
      <c r="N57" s="8">
        <f t="shared" si="89"/>
        <v>2833.6099999999997</v>
      </c>
      <c r="O57" s="156" t="s">
        <v>1440</v>
      </c>
      <c r="P57" s="9"/>
      <c r="Q57" s="9"/>
    </row>
    <row r="58" spans="1:17" ht="15.75" customHeight="1" x14ac:dyDescent="0.2">
      <c r="A58" s="155">
        <v>32212</v>
      </c>
      <c r="B58" s="165" t="s">
        <v>260</v>
      </c>
      <c r="C58" s="156" t="s">
        <v>261</v>
      </c>
      <c r="D58" s="157">
        <v>4300</v>
      </c>
      <c r="E58" s="8">
        <v>3619</v>
      </c>
      <c r="F58" s="8">
        <f t="shared" si="78"/>
        <v>84.16279069767441</v>
      </c>
      <c r="G58" s="8">
        <v>714</v>
      </c>
      <c r="H58" s="8"/>
      <c r="I58" s="8">
        <f t="shared" si="79"/>
        <v>4333</v>
      </c>
      <c r="J58" s="8">
        <f t="shared" si="80"/>
        <v>100.76744186046511</v>
      </c>
      <c r="K58" s="8">
        <f t="shared" si="81"/>
        <v>-33</v>
      </c>
      <c r="L58" s="8">
        <f t="shared" si="82"/>
        <v>714</v>
      </c>
      <c r="M58" s="8"/>
      <c r="N58" s="8">
        <f t="shared" si="83"/>
        <v>4333</v>
      </c>
      <c r="O58" s="156" t="s">
        <v>80</v>
      </c>
      <c r="P58" s="9"/>
      <c r="Q58" s="9"/>
    </row>
    <row r="59" spans="1:17" ht="15.75" customHeight="1" x14ac:dyDescent="0.2">
      <c r="A59" s="155">
        <v>32211</v>
      </c>
      <c r="B59" s="165" t="s">
        <v>262</v>
      </c>
      <c r="C59" s="156" t="s">
        <v>263</v>
      </c>
      <c r="D59" s="157">
        <v>8000</v>
      </c>
      <c r="E59" s="8">
        <v>7466.24</v>
      </c>
      <c r="F59" s="8">
        <f t="shared" si="78"/>
        <v>93.328000000000003</v>
      </c>
      <c r="G59" s="8">
        <v>954</v>
      </c>
      <c r="H59" s="8"/>
      <c r="I59" s="8">
        <f t="shared" si="79"/>
        <v>8420.24</v>
      </c>
      <c r="J59" s="8">
        <f t="shared" si="80"/>
        <v>105.253</v>
      </c>
      <c r="K59" s="8">
        <f t="shared" si="81"/>
        <v>-420.23999999999978</v>
      </c>
      <c r="L59" s="8">
        <f t="shared" si="82"/>
        <v>954</v>
      </c>
      <c r="M59" s="8"/>
      <c r="N59" s="8">
        <f t="shared" si="83"/>
        <v>8420.24</v>
      </c>
      <c r="O59" s="156" t="s">
        <v>80</v>
      </c>
      <c r="P59" s="9"/>
      <c r="Q59" s="9"/>
    </row>
    <row r="60" spans="1:17" ht="15.75" customHeight="1" x14ac:dyDescent="0.2">
      <c r="A60" s="155" t="s">
        <v>1240</v>
      </c>
      <c r="B60" s="155" t="s">
        <v>1349</v>
      </c>
      <c r="C60" s="156" t="s">
        <v>1350</v>
      </c>
      <c r="D60" s="157">
        <v>22000</v>
      </c>
      <c r="E60" s="8">
        <v>23565.43</v>
      </c>
      <c r="F60" s="8">
        <f t="shared" si="78"/>
        <v>107.11559090909091</v>
      </c>
      <c r="G60" s="8">
        <v>3919.0299999999997</v>
      </c>
      <c r="H60" s="8"/>
      <c r="I60" s="8">
        <f t="shared" si="79"/>
        <v>27484.46</v>
      </c>
      <c r="J60" s="8">
        <f t="shared" si="80"/>
        <v>124.92936363636362</v>
      </c>
      <c r="K60" s="8">
        <f t="shared" si="81"/>
        <v>-5484.4599999999991</v>
      </c>
      <c r="L60" s="8">
        <f t="shared" si="82"/>
        <v>3919.0299999999997</v>
      </c>
      <c r="M60" s="8"/>
      <c r="N60" s="8">
        <f t="shared" si="83"/>
        <v>27484.46</v>
      </c>
      <c r="O60" s="156" t="s">
        <v>227</v>
      </c>
      <c r="P60" s="9"/>
      <c r="Q60" s="9"/>
    </row>
    <row r="61" spans="1:17" ht="15.75" customHeight="1" x14ac:dyDescent="0.2">
      <c r="A61" s="155">
        <v>32211</v>
      </c>
      <c r="B61" s="165" t="s">
        <v>1351</v>
      </c>
      <c r="C61" s="156" t="s">
        <v>835</v>
      </c>
      <c r="D61" s="157"/>
      <c r="E61" s="8">
        <v>1930.06</v>
      </c>
      <c r="F61" s="8" t="e">
        <f>E61/D61*100</f>
        <v>#DIV/0!</v>
      </c>
      <c r="G61" s="8">
        <v>365</v>
      </c>
      <c r="H61" s="8"/>
      <c r="I61" s="8">
        <f>E61+G61+H61</f>
        <v>2295.06</v>
      </c>
      <c r="J61" s="8" t="e">
        <f>I61/D61*100</f>
        <v>#DIV/0!</v>
      </c>
      <c r="K61" s="8">
        <f>D61-I61</f>
        <v>-2295.06</v>
      </c>
      <c r="L61" s="8">
        <f>G61+H61</f>
        <v>365</v>
      </c>
      <c r="M61" s="8"/>
      <c r="N61" s="8">
        <f>E61+G61</f>
        <v>2295.06</v>
      </c>
      <c r="O61" s="156" t="s">
        <v>80</v>
      </c>
      <c r="P61" s="9"/>
      <c r="Q61" s="9"/>
    </row>
    <row r="62" spans="1:17" ht="15.75" customHeight="1" x14ac:dyDescent="0.2">
      <c r="A62" s="155">
        <v>32211</v>
      </c>
      <c r="B62" s="165" t="s">
        <v>1351</v>
      </c>
      <c r="C62" s="156" t="s">
        <v>1764</v>
      </c>
      <c r="D62" s="157"/>
      <c r="E62" s="8">
        <v>0</v>
      </c>
      <c r="F62" s="8" t="e">
        <f t="shared" ref="F62" si="96">E62/D62*100</f>
        <v>#DIV/0!</v>
      </c>
      <c r="G62" s="8">
        <v>0</v>
      </c>
      <c r="H62" s="8"/>
      <c r="I62" s="8">
        <f t="shared" ref="I62" si="97">E62+G62+H62</f>
        <v>0</v>
      </c>
      <c r="J62" s="8" t="e">
        <f t="shared" ref="J62" si="98">I62/D62*100</f>
        <v>#DIV/0!</v>
      </c>
      <c r="K62" s="8">
        <f t="shared" ref="K62" si="99">D62-I62</f>
        <v>0</v>
      </c>
      <c r="L62" s="8">
        <f t="shared" ref="L62" si="100">G62+H62</f>
        <v>0</v>
      </c>
      <c r="M62" s="8"/>
      <c r="N62" s="8">
        <f t="shared" ref="N62" si="101">E62+G62</f>
        <v>0</v>
      </c>
      <c r="O62" s="156" t="s">
        <v>80</v>
      </c>
      <c r="P62" s="9"/>
      <c r="Q62" s="9"/>
    </row>
    <row r="63" spans="1:17" ht="15.75" customHeight="1" x14ac:dyDescent="0.2">
      <c r="A63" s="155">
        <v>32216</v>
      </c>
      <c r="B63" s="165" t="s">
        <v>1357</v>
      </c>
      <c r="C63" s="156" t="s">
        <v>732</v>
      </c>
      <c r="D63" s="157">
        <v>500</v>
      </c>
      <c r="E63" s="8">
        <v>338.08</v>
      </c>
      <c r="F63" s="8">
        <f t="shared" si="78"/>
        <v>67.616</v>
      </c>
      <c r="G63" s="8">
        <v>77.5</v>
      </c>
      <c r="H63" s="8"/>
      <c r="I63" s="8">
        <f t="shared" si="79"/>
        <v>415.58</v>
      </c>
      <c r="J63" s="8">
        <f t="shared" si="80"/>
        <v>83.116</v>
      </c>
      <c r="K63" s="8">
        <f t="shared" si="81"/>
        <v>84.420000000000016</v>
      </c>
      <c r="L63" s="8">
        <f t="shared" si="82"/>
        <v>77.5</v>
      </c>
      <c r="M63" s="8"/>
      <c r="N63" s="8">
        <f t="shared" si="83"/>
        <v>415.58</v>
      </c>
      <c r="O63" s="156" t="s">
        <v>80</v>
      </c>
      <c r="P63" s="9"/>
      <c r="Q63" s="9"/>
    </row>
    <row r="64" spans="1:17" ht="15.75" customHeight="1" x14ac:dyDescent="0.2">
      <c r="A64" s="155">
        <v>32216</v>
      </c>
      <c r="B64" s="165" t="s">
        <v>1989</v>
      </c>
      <c r="C64" s="156" t="s">
        <v>1990</v>
      </c>
      <c r="D64" s="157">
        <v>89</v>
      </c>
      <c r="E64" s="8">
        <v>88.8</v>
      </c>
      <c r="F64" s="8">
        <f>E64/D64*100</f>
        <v>99.775280898876403</v>
      </c>
      <c r="G64" s="8">
        <v>0</v>
      </c>
      <c r="H64" s="8"/>
      <c r="I64" s="8">
        <f>E64+G64+H64</f>
        <v>88.8</v>
      </c>
      <c r="J64" s="8">
        <f>I64/D64*100</f>
        <v>99.775280898876403</v>
      </c>
      <c r="K64" s="8">
        <f>D64-I64</f>
        <v>0.20000000000000284</v>
      </c>
      <c r="L64" s="8">
        <f>G64+H64</f>
        <v>0</v>
      </c>
      <c r="M64" s="8"/>
      <c r="N64" s="8">
        <f>E64+G64</f>
        <v>88.8</v>
      </c>
      <c r="O64" s="156" t="s">
        <v>80</v>
      </c>
      <c r="P64" s="9"/>
      <c r="Q64" s="9"/>
    </row>
    <row r="65" spans="1:17" ht="15.75" customHeight="1" x14ac:dyDescent="0.2">
      <c r="A65" s="155">
        <v>32211</v>
      </c>
      <c r="B65" s="165" t="s">
        <v>1352</v>
      </c>
      <c r="C65" s="156" t="s">
        <v>1353</v>
      </c>
      <c r="D65" s="157">
        <v>35000</v>
      </c>
      <c r="E65" s="8">
        <v>39282.11</v>
      </c>
      <c r="F65" s="8">
        <f>E65/D65*100</f>
        <v>112.2346</v>
      </c>
      <c r="G65" s="8">
        <v>4298.71</v>
      </c>
      <c r="H65" s="8"/>
      <c r="I65" s="8">
        <f>E65+G65+H65</f>
        <v>43580.82</v>
      </c>
      <c r="J65" s="8">
        <f>I65/D65*100</f>
        <v>124.51662857142858</v>
      </c>
      <c r="K65" s="8">
        <f>D65-I65</f>
        <v>-8580.82</v>
      </c>
      <c r="L65" s="8">
        <f>G65+H65</f>
        <v>4298.71</v>
      </c>
      <c r="M65" s="8"/>
      <c r="N65" s="8">
        <f>E65+G65</f>
        <v>43580.82</v>
      </c>
      <c r="O65" s="156" t="s">
        <v>80</v>
      </c>
      <c r="P65" s="9"/>
      <c r="Q65" s="9"/>
    </row>
    <row r="66" spans="1:17" ht="15.75" customHeight="1" x14ac:dyDescent="0.2">
      <c r="A66" s="155">
        <v>32219</v>
      </c>
      <c r="B66" s="165" t="s">
        <v>1354</v>
      </c>
      <c r="C66" s="156" t="s">
        <v>498</v>
      </c>
      <c r="D66" s="157">
        <v>730</v>
      </c>
      <c r="E66" s="8">
        <v>730</v>
      </c>
      <c r="F66" s="8">
        <f t="shared" si="78"/>
        <v>100</v>
      </c>
      <c r="G66" s="8">
        <v>0</v>
      </c>
      <c r="H66" s="8"/>
      <c r="I66" s="8">
        <f t="shared" si="79"/>
        <v>730</v>
      </c>
      <c r="J66" s="8">
        <f t="shared" si="80"/>
        <v>100</v>
      </c>
      <c r="K66" s="8">
        <f t="shared" si="81"/>
        <v>0</v>
      </c>
      <c r="L66" s="8">
        <f t="shared" si="82"/>
        <v>0</v>
      </c>
      <c r="M66" s="8"/>
      <c r="N66" s="8">
        <f t="shared" si="83"/>
        <v>730</v>
      </c>
      <c r="O66" s="156" t="s">
        <v>80</v>
      </c>
      <c r="P66" s="9"/>
      <c r="Q66" s="9"/>
    </row>
    <row r="67" spans="1:17" ht="15.75" customHeight="1" x14ac:dyDescent="0.2">
      <c r="A67" s="155" t="s">
        <v>1240</v>
      </c>
      <c r="B67" s="155" t="s">
        <v>1355</v>
      </c>
      <c r="C67" s="156" t="s">
        <v>1356</v>
      </c>
      <c r="D67" s="157">
        <v>105000</v>
      </c>
      <c r="E67" s="8">
        <v>83866.87999999999</v>
      </c>
      <c r="F67" s="8">
        <f t="shared" si="78"/>
        <v>79.873219047619031</v>
      </c>
      <c r="G67" s="8">
        <v>15691.98</v>
      </c>
      <c r="H67" s="8"/>
      <c r="I67" s="8">
        <f t="shared" si="79"/>
        <v>99558.859999999986</v>
      </c>
      <c r="J67" s="8">
        <f t="shared" si="80"/>
        <v>94.817961904761887</v>
      </c>
      <c r="K67" s="8">
        <f t="shared" si="81"/>
        <v>5441.140000000014</v>
      </c>
      <c r="L67" s="8">
        <f t="shared" si="82"/>
        <v>15691.98</v>
      </c>
      <c r="M67" s="8"/>
      <c r="N67" s="8">
        <f t="shared" si="83"/>
        <v>99558.859999999986</v>
      </c>
      <c r="O67" s="156" t="s">
        <v>227</v>
      </c>
      <c r="P67" s="9"/>
      <c r="Q67" s="9"/>
    </row>
    <row r="68" spans="1:17" ht="15.75" customHeight="1" x14ac:dyDescent="0.2">
      <c r="A68" s="155">
        <v>32222</v>
      </c>
      <c r="B68" s="165" t="s">
        <v>1358</v>
      </c>
      <c r="C68" s="156" t="s">
        <v>2022</v>
      </c>
      <c r="D68" s="157"/>
      <c r="E68" s="8">
        <v>3849.8599999999997</v>
      </c>
      <c r="F68" s="8" t="e">
        <f t="shared" ref="F68" si="102">E68/D68*100</f>
        <v>#DIV/0!</v>
      </c>
      <c r="G68" s="8">
        <v>894.2</v>
      </c>
      <c r="H68" s="8"/>
      <c r="I68" s="8">
        <f t="shared" ref="I68" si="103">E68+G68+H68</f>
        <v>4744.0599999999995</v>
      </c>
      <c r="J68" s="8" t="e">
        <f t="shared" ref="J68" si="104">I68/D68*100</f>
        <v>#DIV/0!</v>
      </c>
      <c r="K68" s="8">
        <f t="shared" ref="K68" si="105">D68-I68</f>
        <v>-4744.0599999999995</v>
      </c>
      <c r="L68" s="8">
        <f t="shared" ref="L68" si="106">G68+H68</f>
        <v>894.2</v>
      </c>
      <c r="M68" s="8"/>
      <c r="N68" s="8">
        <f t="shared" ref="N68" si="107">E68+G68</f>
        <v>4744.0599999999995</v>
      </c>
      <c r="O68" s="156" t="s">
        <v>1360</v>
      </c>
      <c r="P68" s="9"/>
      <c r="Q68" s="9"/>
    </row>
    <row r="69" spans="1:17" ht="15.75" customHeight="1" x14ac:dyDescent="0.2">
      <c r="A69" s="155">
        <v>32224</v>
      </c>
      <c r="B69" s="165" t="s">
        <v>1358</v>
      </c>
      <c r="C69" s="156" t="s">
        <v>1359</v>
      </c>
      <c r="D69" s="157">
        <v>199899</v>
      </c>
      <c r="E69" s="8">
        <v>157989.73000000001</v>
      </c>
      <c r="F69" s="8">
        <f t="shared" ref="F69" si="108">E69/D69*100</f>
        <v>79.034777562669163</v>
      </c>
      <c r="G69" s="8">
        <v>37963.269999999997</v>
      </c>
      <c r="H69" s="8"/>
      <c r="I69" s="8">
        <f t="shared" ref="I69" si="109">E69+G69+H69</f>
        <v>195953</v>
      </c>
      <c r="J69" s="8">
        <f t="shared" ref="J69" si="110">I69/D69*100</f>
        <v>98.026003131581447</v>
      </c>
      <c r="K69" s="8">
        <f t="shared" ref="K69" si="111">D69-I69</f>
        <v>3946</v>
      </c>
      <c r="L69" s="8">
        <f t="shared" ref="L69" si="112">G69+H69</f>
        <v>37963.269999999997</v>
      </c>
      <c r="M69" s="8"/>
      <c r="N69" s="8">
        <f t="shared" ref="N69" si="113">E69+G69</f>
        <v>195953</v>
      </c>
      <c r="O69" s="156" t="s">
        <v>1360</v>
      </c>
      <c r="P69" s="9"/>
      <c r="Q69" s="9"/>
    </row>
    <row r="70" spans="1:17" ht="15.75" customHeight="1" x14ac:dyDescent="0.2">
      <c r="A70" s="155">
        <v>32229</v>
      </c>
      <c r="B70" s="165" t="s">
        <v>1358</v>
      </c>
      <c r="C70" s="156" t="s">
        <v>1941</v>
      </c>
      <c r="D70" s="157">
        <v>38657</v>
      </c>
      <c r="E70" s="8">
        <v>38985.479999999996</v>
      </c>
      <c r="F70" s="8">
        <f t="shared" si="78"/>
        <v>100.84972967379775</v>
      </c>
      <c r="G70" s="8">
        <v>130</v>
      </c>
      <c r="H70" s="8"/>
      <c r="I70" s="8">
        <f t="shared" si="79"/>
        <v>39115.479999999996</v>
      </c>
      <c r="J70" s="8">
        <f t="shared" si="80"/>
        <v>101.18602064309179</v>
      </c>
      <c r="K70" s="8">
        <f t="shared" si="81"/>
        <v>-458.47999999999593</v>
      </c>
      <c r="L70" s="8">
        <f t="shared" si="82"/>
        <v>130</v>
      </c>
      <c r="M70" s="8"/>
      <c r="N70" s="8">
        <f t="shared" si="83"/>
        <v>39115.479999999996</v>
      </c>
      <c r="O70" s="156" t="s">
        <v>1360</v>
      </c>
      <c r="P70" s="9"/>
      <c r="Q70" s="9"/>
    </row>
    <row r="71" spans="1:17" ht="15.75" customHeight="1" x14ac:dyDescent="0.2">
      <c r="A71" s="155">
        <v>32221</v>
      </c>
      <c r="B71" s="165" t="s">
        <v>359</v>
      </c>
      <c r="C71" s="156" t="s">
        <v>1451</v>
      </c>
      <c r="D71" s="157">
        <v>282</v>
      </c>
      <c r="E71" s="8">
        <v>282.60000000000002</v>
      </c>
      <c r="F71" s="8">
        <f>E71/D71*100</f>
        <v>100.21276595744682</v>
      </c>
      <c r="G71" s="8">
        <v>0</v>
      </c>
      <c r="H71" s="8"/>
      <c r="I71" s="8">
        <f>E71+G71+H71</f>
        <v>282.60000000000002</v>
      </c>
      <c r="J71" s="8">
        <f>I71/D71*100</f>
        <v>100.21276595744682</v>
      </c>
      <c r="K71" s="12">
        <f>D71-I71</f>
        <v>-0.60000000000002274</v>
      </c>
      <c r="L71" s="8">
        <f>G71+H71</f>
        <v>0</v>
      </c>
      <c r="M71" s="8"/>
      <c r="N71" s="8">
        <f>E71+G71</f>
        <v>282.60000000000002</v>
      </c>
      <c r="O71" s="156" t="s">
        <v>80</v>
      </c>
      <c r="P71" s="9"/>
      <c r="Q71" s="9"/>
    </row>
    <row r="72" spans="1:17" ht="15.75" customHeight="1" x14ac:dyDescent="0.2">
      <c r="A72" s="155">
        <v>32227</v>
      </c>
      <c r="B72" s="165" t="s">
        <v>179</v>
      </c>
      <c r="C72" s="156" t="s">
        <v>1314</v>
      </c>
      <c r="D72" s="157">
        <v>3586</v>
      </c>
      <c r="E72" s="8">
        <v>3514.3</v>
      </c>
      <c r="F72" s="8">
        <f t="shared" ref="F72:F73" si="114">E72/D72*100</f>
        <v>98.000557724484111</v>
      </c>
      <c r="G72" s="8">
        <v>0</v>
      </c>
      <c r="H72" s="8"/>
      <c r="I72" s="8">
        <f t="shared" ref="I72:I73" si="115">E72+G72+H72</f>
        <v>3514.3</v>
      </c>
      <c r="J72" s="8">
        <f t="shared" ref="J72:J73" si="116">I72/D72*100</f>
        <v>98.000557724484111</v>
      </c>
      <c r="K72" s="12">
        <f t="shared" ref="K72:K73" si="117">D72-I72</f>
        <v>71.699999999999818</v>
      </c>
      <c r="L72" s="8">
        <f t="shared" ref="L72:L73" si="118">G72+H72</f>
        <v>0</v>
      </c>
      <c r="M72" s="8"/>
      <c r="N72" s="8">
        <f t="shared" ref="N72:N73" si="119">E72+G72</f>
        <v>3514.3</v>
      </c>
      <c r="O72" s="156" t="s">
        <v>80</v>
      </c>
      <c r="P72" s="9"/>
      <c r="Q72" s="9"/>
    </row>
    <row r="73" spans="1:17" ht="15.75" customHeight="1" x14ac:dyDescent="0.2">
      <c r="A73" s="155">
        <v>32227</v>
      </c>
      <c r="B73" s="165" t="s">
        <v>179</v>
      </c>
      <c r="C73" s="156" t="s">
        <v>1798</v>
      </c>
      <c r="D73" s="157">
        <v>4000</v>
      </c>
      <c r="E73" s="8">
        <v>4689.68</v>
      </c>
      <c r="F73" s="8">
        <f t="shared" si="114"/>
        <v>117.242</v>
      </c>
      <c r="G73" s="8">
        <v>0</v>
      </c>
      <c r="H73" s="8"/>
      <c r="I73" s="8">
        <f t="shared" si="115"/>
        <v>4689.68</v>
      </c>
      <c r="J73" s="8">
        <f t="shared" si="116"/>
        <v>117.242</v>
      </c>
      <c r="K73" s="12">
        <f t="shared" si="117"/>
        <v>-689.68000000000029</v>
      </c>
      <c r="L73" s="8">
        <f t="shared" si="118"/>
        <v>0</v>
      </c>
      <c r="M73" s="8"/>
      <c r="N73" s="8">
        <f t="shared" si="119"/>
        <v>4689.68</v>
      </c>
      <c r="O73" s="156" t="s">
        <v>80</v>
      </c>
      <c r="P73" s="9"/>
      <c r="Q73" s="9"/>
    </row>
    <row r="74" spans="1:17" ht="15.75" customHeight="1" x14ac:dyDescent="0.2">
      <c r="A74" s="155">
        <v>32229</v>
      </c>
      <c r="B74" s="165" t="s">
        <v>1797</v>
      </c>
      <c r="C74" s="156" t="s">
        <v>1923</v>
      </c>
      <c r="D74" s="157"/>
      <c r="E74" s="8">
        <v>813</v>
      </c>
      <c r="F74" s="8" t="e">
        <f t="shared" si="78"/>
        <v>#DIV/0!</v>
      </c>
      <c r="G74" s="8">
        <v>0</v>
      </c>
      <c r="H74" s="8"/>
      <c r="I74" s="8">
        <f t="shared" si="79"/>
        <v>813</v>
      </c>
      <c r="J74" s="8" t="e">
        <f t="shared" si="80"/>
        <v>#DIV/0!</v>
      </c>
      <c r="K74" s="12">
        <f t="shared" si="81"/>
        <v>-813</v>
      </c>
      <c r="L74" s="8">
        <f t="shared" si="82"/>
        <v>0</v>
      </c>
      <c r="M74" s="8"/>
      <c r="N74" s="8">
        <f t="shared" si="83"/>
        <v>813</v>
      </c>
      <c r="O74" s="156" t="s">
        <v>80</v>
      </c>
      <c r="P74" s="9"/>
      <c r="Q74" s="9"/>
    </row>
    <row r="75" spans="1:17" ht="15.75" customHeight="1" x14ac:dyDescent="0.2">
      <c r="A75" s="155">
        <v>32224</v>
      </c>
      <c r="B75" s="165" t="s">
        <v>206</v>
      </c>
      <c r="C75" s="156" t="s">
        <v>207</v>
      </c>
      <c r="D75" s="157">
        <v>3000</v>
      </c>
      <c r="E75" s="8">
        <v>2923.3399999999997</v>
      </c>
      <c r="F75" s="8">
        <f t="shared" si="78"/>
        <v>97.444666666666663</v>
      </c>
      <c r="G75" s="8">
        <v>169.5</v>
      </c>
      <c r="H75" s="8"/>
      <c r="I75" s="8">
        <f t="shared" si="79"/>
        <v>3092.8399999999997</v>
      </c>
      <c r="J75" s="8">
        <f t="shared" si="80"/>
        <v>103.09466666666664</v>
      </c>
      <c r="K75" s="12">
        <f t="shared" si="81"/>
        <v>-92.839999999999691</v>
      </c>
      <c r="L75" s="8">
        <f t="shared" si="82"/>
        <v>169.5</v>
      </c>
      <c r="M75" s="8"/>
      <c r="N75" s="8">
        <f t="shared" si="83"/>
        <v>3092.8399999999997</v>
      </c>
      <c r="O75" s="156" t="s">
        <v>80</v>
      </c>
      <c r="P75" s="9"/>
      <c r="Q75" s="9"/>
    </row>
    <row r="76" spans="1:17" ht="15.75" customHeight="1" x14ac:dyDescent="0.2">
      <c r="A76" s="155">
        <v>32221</v>
      </c>
      <c r="B76" s="165" t="s">
        <v>217</v>
      </c>
      <c r="C76" s="156" t="s">
        <v>218</v>
      </c>
      <c r="D76" s="157">
        <v>29100</v>
      </c>
      <c r="E76" s="8">
        <v>29636.52</v>
      </c>
      <c r="F76" s="8">
        <f t="shared" si="78"/>
        <v>101.84371134020618</v>
      </c>
      <c r="G76" s="8">
        <v>3519.61</v>
      </c>
      <c r="H76" s="8"/>
      <c r="I76" s="8">
        <f t="shared" si="79"/>
        <v>33156.129999999997</v>
      </c>
      <c r="J76" s="8">
        <f t="shared" si="80"/>
        <v>113.93859106529209</v>
      </c>
      <c r="K76" s="8">
        <f t="shared" si="81"/>
        <v>-4056.1299999999974</v>
      </c>
      <c r="L76" s="8">
        <f t="shared" si="82"/>
        <v>3519.61</v>
      </c>
      <c r="M76" s="8"/>
      <c r="N76" s="8">
        <f t="shared" si="83"/>
        <v>33156.129999999997</v>
      </c>
      <c r="O76" s="156" t="s">
        <v>80</v>
      </c>
      <c r="P76" s="9"/>
      <c r="Q76" s="9"/>
    </row>
    <row r="77" spans="1:17" ht="15.75" customHeight="1" x14ac:dyDescent="0.2">
      <c r="A77" s="155">
        <v>32221</v>
      </c>
      <c r="B77" s="165" t="s">
        <v>219</v>
      </c>
      <c r="C77" s="156" t="s">
        <v>220</v>
      </c>
      <c r="D77" s="157">
        <v>68000</v>
      </c>
      <c r="E77" s="8">
        <v>62466.740000000005</v>
      </c>
      <c r="F77" s="8">
        <f>E77/D77*100</f>
        <v>91.86285294117647</v>
      </c>
      <c r="G77" s="8">
        <v>6857.4</v>
      </c>
      <c r="H77" s="8"/>
      <c r="I77" s="8">
        <f>E77+G77+H77</f>
        <v>69324.14</v>
      </c>
      <c r="J77" s="8">
        <f>I77/D77*100</f>
        <v>101.94726470588236</v>
      </c>
      <c r="K77" s="8">
        <f>D77-I77</f>
        <v>-1324.1399999999994</v>
      </c>
      <c r="L77" s="8">
        <f>G77+H77</f>
        <v>6857.4</v>
      </c>
      <c r="M77" s="8"/>
      <c r="N77" s="8">
        <f>E77+G77</f>
        <v>69324.14</v>
      </c>
      <c r="O77" s="156" t="s">
        <v>80</v>
      </c>
      <c r="P77" s="9"/>
      <c r="Q77" s="9"/>
    </row>
    <row r="78" spans="1:17" ht="15.75" customHeight="1" x14ac:dyDescent="0.2">
      <c r="A78" s="155">
        <v>32224</v>
      </c>
      <c r="B78" s="165" t="s">
        <v>221</v>
      </c>
      <c r="C78" s="156" t="s">
        <v>1736</v>
      </c>
      <c r="D78" s="157"/>
      <c r="E78" s="8">
        <v>0</v>
      </c>
      <c r="F78" s="8" t="e">
        <f>E78/D78*100</f>
        <v>#DIV/0!</v>
      </c>
      <c r="G78" s="8">
        <v>0</v>
      </c>
      <c r="H78" s="8"/>
      <c r="I78" s="8">
        <f>E78+G78+H78</f>
        <v>0</v>
      </c>
      <c r="J78" s="8" t="e">
        <f>I78/D78*100</f>
        <v>#DIV/0!</v>
      </c>
      <c r="K78" s="8">
        <f>D78-I78</f>
        <v>0</v>
      </c>
      <c r="L78" s="8">
        <f>G78+H78</f>
        <v>0</v>
      </c>
      <c r="M78" s="8"/>
      <c r="N78" s="8">
        <f>E78+G78</f>
        <v>0</v>
      </c>
      <c r="O78" s="156" t="s">
        <v>1440</v>
      </c>
      <c r="P78" s="9"/>
      <c r="Q78" s="9"/>
    </row>
    <row r="79" spans="1:17" ht="15.75" customHeight="1" x14ac:dyDescent="0.2">
      <c r="A79" s="155">
        <v>32227</v>
      </c>
      <c r="B79" s="165" t="s">
        <v>221</v>
      </c>
      <c r="C79" s="156" t="s">
        <v>1737</v>
      </c>
      <c r="D79" s="157"/>
      <c r="E79" s="8">
        <v>0</v>
      </c>
      <c r="F79" s="8" t="e">
        <f t="shared" ref="F79" si="120">E79/D79*100</f>
        <v>#DIV/0!</v>
      </c>
      <c r="G79" s="8">
        <v>0</v>
      </c>
      <c r="H79" s="8"/>
      <c r="I79" s="8">
        <f t="shared" ref="I79" si="121">E79+G79+H79</f>
        <v>0</v>
      </c>
      <c r="J79" s="8" t="e">
        <f t="shared" ref="J79" si="122">I79/D79*100</f>
        <v>#DIV/0!</v>
      </c>
      <c r="K79" s="8">
        <f t="shared" ref="K79" si="123">D79-I79</f>
        <v>0</v>
      </c>
      <c r="L79" s="8">
        <f t="shared" ref="L79" si="124">G79+H79</f>
        <v>0</v>
      </c>
      <c r="M79" s="8"/>
      <c r="N79" s="8">
        <f t="shared" ref="N79" si="125">E79+G79</f>
        <v>0</v>
      </c>
      <c r="O79" s="156" t="s">
        <v>1440</v>
      </c>
      <c r="P79" s="9"/>
      <c r="Q79" s="9"/>
    </row>
    <row r="80" spans="1:17" ht="15.75" customHeight="1" x14ac:dyDescent="0.2">
      <c r="A80" s="155">
        <v>32229</v>
      </c>
      <c r="B80" s="165" t="s">
        <v>2075</v>
      </c>
      <c r="C80" s="156" t="s">
        <v>2076</v>
      </c>
      <c r="D80" s="157"/>
      <c r="E80" s="8">
        <v>60</v>
      </c>
      <c r="F80" s="8" t="e">
        <f t="shared" si="78"/>
        <v>#DIV/0!</v>
      </c>
      <c r="G80" s="8">
        <v>84.6</v>
      </c>
      <c r="H80" s="8"/>
      <c r="I80" s="8">
        <f t="shared" si="79"/>
        <v>144.6</v>
      </c>
      <c r="J80" s="8" t="e">
        <f t="shared" si="80"/>
        <v>#DIV/0!</v>
      </c>
      <c r="K80" s="8">
        <f t="shared" si="81"/>
        <v>-144.6</v>
      </c>
      <c r="L80" s="8">
        <f t="shared" si="82"/>
        <v>84.6</v>
      </c>
      <c r="M80" s="8"/>
      <c r="N80" s="8">
        <f t="shared" si="83"/>
        <v>144.6</v>
      </c>
      <c r="O80" s="156" t="s">
        <v>80</v>
      </c>
      <c r="P80" s="9"/>
      <c r="Q80" s="9"/>
    </row>
    <row r="81" spans="1:17" ht="15.75" customHeight="1" x14ac:dyDescent="0.2">
      <c r="A81" s="155" t="s">
        <v>178</v>
      </c>
      <c r="B81" s="159" t="s">
        <v>1532</v>
      </c>
      <c r="C81" s="160" t="s">
        <v>1533</v>
      </c>
      <c r="D81" s="161">
        <v>45000</v>
      </c>
      <c r="E81" s="8">
        <v>35187.699999999997</v>
      </c>
      <c r="F81" s="8">
        <f t="shared" si="78"/>
        <v>78.194888888888883</v>
      </c>
      <c r="G81" s="8">
        <v>4930.5599999999995</v>
      </c>
      <c r="H81" s="8"/>
      <c r="I81" s="8">
        <f t="shared" si="79"/>
        <v>40118.259999999995</v>
      </c>
      <c r="J81" s="8">
        <f t="shared" si="80"/>
        <v>89.151688888888884</v>
      </c>
      <c r="K81" s="8">
        <f t="shared" si="81"/>
        <v>4881.7400000000052</v>
      </c>
      <c r="L81" s="8">
        <f t="shared" si="82"/>
        <v>4930.5599999999995</v>
      </c>
      <c r="M81" s="8"/>
      <c r="N81" s="8">
        <f t="shared" si="83"/>
        <v>40118.259999999995</v>
      </c>
      <c r="O81" s="162" t="s">
        <v>227</v>
      </c>
      <c r="P81" s="9"/>
      <c r="Q81" s="9"/>
    </row>
    <row r="82" spans="1:17" ht="15.75" customHeight="1" x14ac:dyDescent="0.2">
      <c r="A82" s="155" t="s">
        <v>178</v>
      </c>
      <c r="B82" s="159" t="s">
        <v>1534</v>
      </c>
      <c r="C82" s="160" t="s">
        <v>740</v>
      </c>
      <c r="D82" s="161">
        <v>145000</v>
      </c>
      <c r="E82" s="8">
        <v>131010.68999999999</v>
      </c>
      <c r="F82" s="8">
        <f t="shared" si="78"/>
        <v>90.352199999999996</v>
      </c>
      <c r="G82" s="8">
        <v>20761.410000000003</v>
      </c>
      <c r="H82" s="8"/>
      <c r="I82" s="8">
        <f t="shared" si="79"/>
        <v>151772.09999999998</v>
      </c>
      <c r="J82" s="8">
        <f t="shared" si="80"/>
        <v>104.67041379310342</v>
      </c>
      <c r="K82" s="8">
        <f t="shared" si="81"/>
        <v>-6772.0999999999767</v>
      </c>
      <c r="L82" s="8">
        <f t="shared" si="82"/>
        <v>20761.410000000003</v>
      </c>
      <c r="M82" s="8"/>
      <c r="N82" s="8">
        <f t="shared" si="83"/>
        <v>151772.09999999998</v>
      </c>
      <c r="O82" s="162" t="s">
        <v>227</v>
      </c>
      <c r="P82" s="9"/>
      <c r="Q82" s="9"/>
    </row>
    <row r="83" spans="1:17" ht="15.75" customHeight="1" x14ac:dyDescent="0.2">
      <c r="A83" s="155">
        <v>32229</v>
      </c>
      <c r="B83" s="159" t="s">
        <v>1970</v>
      </c>
      <c r="C83" s="160" t="s">
        <v>2104</v>
      </c>
      <c r="D83" s="161"/>
      <c r="E83" s="8">
        <v>778</v>
      </c>
      <c r="F83" s="8" t="e">
        <f t="shared" ref="F83" si="126">E83/D83*100</f>
        <v>#DIV/0!</v>
      </c>
      <c r="G83" s="8">
        <v>0</v>
      </c>
      <c r="H83" s="8"/>
      <c r="I83" s="8">
        <f t="shared" ref="I83" si="127">E83+G83+H83</f>
        <v>778</v>
      </c>
      <c r="J83" s="8" t="e">
        <f t="shared" ref="J83" si="128">I83/D83*100</f>
        <v>#DIV/0!</v>
      </c>
      <c r="K83" s="8">
        <f t="shared" ref="K83" si="129">D83-I83</f>
        <v>-778</v>
      </c>
      <c r="L83" s="8">
        <f t="shared" ref="L83" si="130">G83+H83</f>
        <v>0</v>
      </c>
      <c r="M83" s="8"/>
      <c r="N83" s="8">
        <f t="shared" ref="N83" si="131">E83+G83</f>
        <v>778</v>
      </c>
      <c r="O83" s="162" t="s">
        <v>227</v>
      </c>
      <c r="P83" s="9"/>
      <c r="Q83" s="9"/>
    </row>
    <row r="84" spans="1:17" ht="15.75" customHeight="1" x14ac:dyDescent="0.2">
      <c r="A84" s="155" t="s">
        <v>1338</v>
      </c>
      <c r="B84" s="159" t="s">
        <v>1340</v>
      </c>
      <c r="C84" s="160" t="s">
        <v>129</v>
      </c>
      <c r="D84" s="161">
        <v>262000</v>
      </c>
      <c r="E84" s="8">
        <v>247491.43999999997</v>
      </c>
      <c r="F84" s="8">
        <f t="shared" ref="F84:F85" si="132">E84/D84*100</f>
        <v>94.46238167938931</v>
      </c>
      <c r="G84" s="8">
        <v>24817.599999999999</v>
      </c>
      <c r="H84" s="8"/>
      <c r="I84" s="8">
        <f t="shared" ref="I84:I85" si="133">E84+G84+H84</f>
        <v>272309.03999999998</v>
      </c>
      <c r="J84" s="8">
        <f t="shared" ref="J84:J85" si="134">I84/D84*100</f>
        <v>103.93474809160304</v>
      </c>
      <c r="K84" s="8">
        <f t="shared" ref="K84:K85" si="135">D84-I84</f>
        <v>-10309.039999999979</v>
      </c>
      <c r="L84" s="8">
        <f t="shared" ref="L84:L85" si="136">G84+H84</f>
        <v>24817.599999999999</v>
      </c>
      <c r="M84" s="8"/>
      <c r="N84" s="8">
        <f t="shared" ref="N84:N85" si="137">E84+G84</f>
        <v>272309.03999999998</v>
      </c>
      <c r="O84" s="162" t="s">
        <v>227</v>
      </c>
      <c r="P84" s="9"/>
      <c r="Q84" s="9"/>
    </row>
    <row r="85" spans="1:17" ht="15.75" customHeight="1" x14ac:dyDescent="0.2">
      <c r="A85" s="155" t="s">
        <v>1338</v>
      </c>
      <c r="B85" s="159" t="s">
        <v>1762</v>
      </c>
      <c r="C85" s="160" t="s">
        <v>1763</v>
      </c>
      <c r="D85" s="161"/>
      <c r="E85" s="8">
        <v>1607.51</v>
      </c>
      <c r="F85" s="8" t="e">
        <f t="shared" si="132"/>
        <v>#DIV/0!</v>
      </c>
      <c r="G85" s="8">
        <v>0</v>
      </c>
      <c r="H85" s="8"/>
      <c r="I85" s="8">
        <f t="shared" si="133"/>
        <v>1607.51</v>
      </c>
      <c r="J85" s="8" t="e">
        <f t="shared" si="134"/>
        <v>#DIV/0!</v>
      </c>
      <c r="K85" s="8">
        <f t="shared" si="135"/>
        <v>-1607.51</v>
      </c>
      <c r="L85" s="8">
        <f t="shared" si="136"/>
        <v>0</v>
      </c>
      <c r="M85" s="8"/>
      <c r="N85" s="8">
        <f t="shared" si="137"/>
        <v>1607.51</v>
      </c>
      <c r="O85" s="162" t="s">
        <v>227</v>
      </c>
      <c r="P85" s="9"/>
      <c r="Q85" s="9"/>
    </row>
    <row r="86" spans="1:17" ht="15.75" customHeight="1" x14ac:dyDescent="0.2">
      <c r="A86" s="155" t="s">
        <v>1338</v>
      </c>
      <c r="B86" s="159" t="s">
        <v>2145</v>
      </c>
      <c r="C86" s="160" t="s">
        <v>2146</v>
      </c>
      <c r="D86" s="161"/>
      <c r="E86" s="8">
        <v>30</v>
      </c>
      <c r="F86" s="8" t="e">
        <f t="shared" si="78"/>
        <v>#DIV/0!</v>
      </c>
      <c r="G86" s="8">
        <v>12</v>
      </c>
      <c r="H86" s="8"/>
      <c r="I86" s="8">
        <f t="shared" si="79"/>
        <v>42</v>
      </c>
      <c r="J86" s="8" t="e">
        <f t="shared" si="80"/>
        <v>#DIV/0!</v>
      </c>
      <c r="K86" s="8">
        <f t="shared" si="81"/>
        <v>-42</v>
      </c>
      <c r="L86" s="8">
        <f t="shared" si="82"/>
        <v>12</v>
      </c>
      <c r="M86" s="8"/>
      <c r="N86" s="8">
        <f t="shared" si="83"/>
        <v>42</v>
      </c>
      <c r="O86" s="162" t="s">
        <v>227</v>
      </c>
      <c r="P86" s="9"/>
      <c r="Q86" s="9"/>
    </row>
    <row r="87" spans="1:17" ht="15.75" customHeight="1" x14ac:dyDescent="0.2">
      <c r="A87" s="155">
        <v>32245</v>
      </c>
      <c r="B87" s="166" t="s">
        <v>1677</v>
      </c>
      <c r="C87" s="160" t="s">
        <v>1678</v>
      </c>
      <c r="D87" s="161"/>
      <c r="E87" s="8">
        <v>0</v>
      </c>
      <c r="F87" s="8" t="e">
        <f t="shared" ref="F87" si="138">E87/D87*100</f>
        <v>#DIV/0!</v>
      </c>
      <c r="G87" s="8">
        <v>0</v>
      </c>
      <c r="H87" s="8"/>
      <c r="I87" s="8">
        <f t="shared" ref="I87" si="139">E87+G87+H87</f>
        <v>0</v>
      </c>
      <c r="J87" s="8" t="e">
        <f t="shared" ref="J87" si="140">I87/D87*100</f>
        <v>#DIV/0!</v>
      </c>
      <c r="K87" s="8">
        <f t="shared" ref="K87" si="141">D87-I87</f>
        <v>0</v>
      </c>
      <c r="L87" s="8">
        <f t="shared" ref="L87" si="142">G87+H87</f>
        <v>0</v>
      </c>
      <c r="M87" s="8"/>
      <c r="N87" s="8">
        <f t="shared" ref="N87" si="143">E87+G87</f>
        <v>0</v>
      </c>
      <c r="O87" s="162" t="s">
        <v>80</v>
      </c>
      <c r="P87" s="9"/>
      <c r="Q87" s="9"/>
    </row>
    <row r="88" spans="1:17" ht="15.75" customHeight="1" x14ac:dyDescent="0.2">
      <c r="A88" s="155">
        <v>32245</v>
      </c>
      <c r="B88" s="166" t="s">
        <v>130</v>
      </c>
      <c r="C88" s="160" t="s">
        <v>131</v>
      </c>
      <c r="D88" s="161">
        <v>800</v>
      </c>
      <c r="E88" s="8">
        <v>696</v>
      </c>
      <c r="F88" s="8">
        <f t="shared" si="78"/>
        <v>87</v>
      </c>
      <c r="G88" s="8">
        <v>3.7</v>
      </c>
      <c r="H88" s="8"/>
      <c r="I88" s="8">
        <f t="shared" si="79"/>
        <v>699.7</v>
      </c>
      <c r="J88" s="8">
        <f t="shared" si="80"/>
        <v>87.462500000000006</v>
      </c>
      <c r="K88" s="8">
        <f t="shared" si="81"/>
        <v>100.29999999999995</v>
      </c>
      <c r="L88" s="8">
        <f t="shared" si="82"/>
        <v>3.7</v>
      </c>
      <c r="M88" s="8"/>
      <c r="N88" s="8">
        <f t="shared" si="83"/>
        <v>699.7</v>
      </c>
      <c r="O88" s="162" t="s">
        <v>80</v>
      </c>
      <c r="P88" s="9"/>
      <c r="Q88" s="9"/>
    </row>
    <row r="89" spans="1:17" ht="15.75" customHeight="1" x14ac:dyDescent="0.2">
      <c r="A89" s="155">
        <v>32244</v>
      </c>
      <c r="B89" s="166" t="s">
        <v>132</v>
      </c>
      <c r="C89" s="160" t="s">
        <v>1688</v>
      </c>
      <c r="D89" s="161">
        <v>70000</v>
      </c>
      <c r="E89" s="8">
        <v>64329.669999999991</v>
      </c>
      <c r="F89" s="8">
        <f t="shared" si="78"/>
        <v>91.899528571428561</v>
      </c>
      <c r="G89" s="8">
        <v>6731.8</v>
      </c>
      <c r="H89" s="8"/>
      <c r="I89" s="8">
        <f t="shared" si="79"/>
        <v>71061.469999999987</v>
      </c>
      <c r="J89" s="8">
        <f t="shared" si="80"/>
        <v>101.51638571428569</v>
      </c>
      <c r="K89" s="8">
        <f t="shared" si="81"/>
        <v>-1061.4699999999866</v>
      </c>
      <c r="L89" s="8">
        <f t="shared" si="82"/>
        <v>6731.8</v>
      </c>
      <c r="M89" s="8"/>
      <c r="N89" s="8">
        <f t="shared" si="83"/>
        <v>71061.469999999987</v>
      </c>
      <c r="O89" s="162" t="s">
        <v>80</v>
      </c>
      <c r="P89" s="9"/>
      <c r="Q89" s="9"/>
    </row>
    <row r="90" spans="1:17" ht="15.75" customHeight="1" x14ac:dyDescent="0.2">
      <c r="A90" s="155">
        <v>32243</v>
      </c>
      <c r="B90" s="166" t="s">
        <v>133</v>
      </c>
      <c r="C90" s="160" t="s">
        <v>1689</v>
      </c>
      <c r="D90" s="161">
        <v>19202</v>
      </c>
      <c r="E90" s="8">
        <v>26374.869999999995</v>
      </c>
      <c r="F90" s="8">
        <f t="shared" ref="F90" si="144">E90/D90*100</f>
        <v>137.35480679095926</v>
      </c>
      <c r="G90" s="8">
        <v>3570.36</v>
      </c>
      <c r="H90" s="8"/>
      <c r="I90" s="8">
        <f t="shared" ref="I90" si="145">E90+G90+H90</f>
        <v>29945.229999999996</v>
      </c>
      <c r="J90" s="8">
        <f t="shared" ref="J90" si="146">I90/D90*100</f>
        <v>155.94849494844286</v>
      </c>
      <c r="K90" s="8">
        <f t="shared" ref="K90" si="147">D90-I90</f>
        <v>-10743.229999999996</v>
      </c>
      <c r="L90" s="8">
        <f t="shared" ref="L90" si="148">G90+H90</f>
        <v>3570.36</v>
      </c>
      <c r="M90" s="8"/>
      <c r="N90" s="8">
        <f t="shared" ref="N90" si="149">E90+G90</f>
        <v>29945.229999999996</v>
      </c>
      <c r="O90" s="162" t="s">
        <v>80</v>
      </c>
      <c r="P90" s="9"/>
      <c r="Q90" s="9"/>
    </row>
    <row r="91" spans="1:17" ht="15.75" customHeight="1" x14ac:dyDescent="0.2">
      <c r="A91" s="155">
        <v>32243</v>
      </c>
      <c r="B91" s="166" t="s">
        <v>144</v>
      </c>
      <c r="C91" s="160" t="s">
        <v>1754</v>
      </c>
      <c r="D91" s="161"/>
      <c r="E91" s="8">
        <v>84.72</v>
      </c>
      <c r="F91" s="8" t="e">
        <f t="shared" si="78"/>
        <v>#DIV/0!</v>
      </c>
      <c r="G91" s="8">
        <v>0</v>
      </c>
      <c r="H91" s="8"/>
      <c r="I91" s="8">
        <f t="shared" si="79"/>
        <v>84.72</v>
      </c>
      <c r="J91" s="8" t="e">
        <f t="shared" si="80"/>
        <v>#DIV/0!</v>
      </c>
      <c r="K91" s="8">
        <f t="shared" si="81"/>
        <v>-84.72</v>
      </c>
      <c r="L91" s="8">
        <f t="shared" si="82"/>
        <v>0</v>
      </c>
      <c r="M91" s="8"/>
      <c r="N91" s="8">
        <f t="shared" si="83"/>
        <v>84.72</v>
      </c>
      <c r="O91" s="162" t="s">
        <v>80</v>
      </c>
      <c r="P91" s="9"/>
      <c r="Q91" s="9"/>
    </row>
    <row r="92" spans="1:17" ht="15.75" customHeight="1" x14ac:dyDescent="0.2">
      <c r="A92" s="155" t="s">
        <v>1478</v>
      </c>
      <c r="B92" s="159" t="s">
        <v>682</v>
      </c>
      <c r="C92" s="160" t="s">
        <v>865</v>
      </c>
      <c r="D92" s="161">
        <v>9000</v>
      </c>
      <c r="E92" s="8">
        <v>7779.89</v>
      </c>
      <c r="F92" s="8">
        <f t="shared" si="78"/>
        <v>86.443222222222232</v>
      </c>
      <c r="G92" s="8">
        <v>616.03000000000009</v>
      </c>
      <c r="H92" s="8"/>
      <c r="I92" s="8">
        <f t="shared" si="79"/>
        <v>8395.92</v>
      </c>
      <c r="J92" s="8">
        <f t="shared" si="80"/>
        <v>93.288000000000011</v>
      </c>
      <c r="K92" s="8">
        <f t="shared" si="81"/>
        <v>604.07999999999993</v>
      </c>
      <c r="L92" s="8">
        <f t="shared" si="82"/>
        <v>616.03000000000009</v>
      </c>
      <c r="M92" s="8"/>
      <c r="N92" s="8">
        <f t="shared" si="83"/>
        <v>8395.92</v>
      </c>
      <c r="O92" s="162" t="s">
        <v>227</v>
      </c>
      <c r="P92" s="9"/>
      <c r="Q92" s="9"/>
    </row>
    <row r="93" spans="1:17" ht="15.75" customHeight="1" x14ac:dyDescent="0.2">
      <c r="A93" s="155" t="s">
        <v>1478</v>
      </c>
      <c r="B93" s="159" t="s">
        <v>683</v>
      </c>
      <c r="C93" s="160" t="s">
        <v>866</v>
      </c>
      <c r="D93" s="161">
        <v>23000</v>
      </c>
      <c r="E93" s="8">
        <v>21215.43</v>
      </c>
      <c r="F93" s="8">
        <f t="shared" si="78"/>
        <v>92.241</v>
      </c>
      <c r="G93" s="8">
        <v>2057.75</v>
      </c>
      <c r="H93" s="8"/>
      <c r="I93" s="8">
        <f t="shared" si="79"/>
        <v>23273.18</v>
      </c>
      <c r="J93" s="8">
        <f t="shared" si="80"/>
        <v>101.18773913043478</v>
      </c>
      <c r="K93" s="8">
        <f t="shared" si="81"/>
        <v>-273.18000000000029</v>
      </c>
      <c r="L93" s="8">
        <f t="shared" si="82"/>
        <v>2057.75</v>
      </c>
      <c r="M93" s="8"/>
      <c r="N93" s="8">
        <f t="shared" si="83"/>
        <v>23273.18</v>
      </c>
      <c r="O93" s="162" t="s">
        <v>227</v>
      </c>
      <c r="P93" s="9"/>
      <c r="Q93" s="9"/>
    </row>
    <row r="94" spans="1:17" ht="15.75" customHeight="1" x14ac:dyDescent="0.2">
      <c r="A94" s="155" t="s">
        <v>1478</v>
      </c>
      <c r="B94" s="155" t="s">
        <v>684</v>
      </c>
      <c r="C94" s="156" t="s">
        <v>903</v>
      </c>
      <c r="D94" s="157">
        <v>122200</v>
      </c>
      <c r="E94" s="8">
        <v>86318.779999999984</v>
      </c>
      <c r="F94" s="8">
        <f t="shared" si="78"/>
        <v>70.637299509001622</v>
      </c>
      <c r="G94" s="8">
        <v>6853.4</v>
      </c>
      <c r="H94" s="8"/>
      <c r="I94" s="8">
        <f t="shared" si="79"/>
        <v>93172.179999999978</v>
      </c>
      <c r="J94" s="8">
        <f t="shared" si="80"/>
        <v>76.245646481178369</v>
      </c>
      <c r="K94" s="8">
        <f t="shared" si="81"/>
        <v>29027.820000000022</v>
      </c>
      <c r="L94" s="8">
        <f t="shared" si="82"/>
        <v>6853.4</v>
      </c>
      <c r="M94" s="8"/>
      <c r="N94" s="8">
        <f t="shared" si="83"/>
        <v>93172.179999999978</v>
      </c>
      <c r="O94" s="162" t="s">
        <v>227</v>
      </c>
      <c r="P94" s="9"/>
      <c r="Q94" s="9"/>
    </row>
    <row r="95" spans="1:17" ht="15.75" customHeight="1" x14ac:dyDescent="0.2">
      <c r="A95" s="155" t="s">
        <v>1478</v>
      </c>
      <c r="B95" s="163" t="s">
        <v>685</v>
      </c>
      <c r="C95" s="162" t="s">
        <v>904</v>
      </c>
      <c r="D95" s="164"/>
      <c r="E95" s="8">
        <v>865.80000000000007</v>
      </c>
      <c r="F95" s="8" t="e">
        <f t="shared" si="78"/>
        <v>#DIV/0!</v>
      </c>
      <c r="G95" s="8">
        <v>0</v>
      </c>
      <c r="H95" s="8"/>
      <c r="I95" s="8">
        <f t="shared" si="79"/>
        <v>865.80000000000007</v>
      </c>
      <c r="J95" s="8" t="e">
        <f t="shared" si="80"/>
        <v>#DIV/0!</v>
      </c>
      <c r="K95" s="8">
        <f t="shared" si="81"/>
        <v>-865.80000000000007</v>
      </c>
      <c r="L95" s="8">
        <f t="shared" si="82"/>
        <v>0</v>
      </c>
      <c r="M95" s="8"/>
      <c r="N95" s="8">
        <f t="shared" si="83"/>
        <v>865.80000000000007</v>
      </c>
      <c r="O95" s="162" t="s">
        <v>227</v>
      </c>
      <c r="P95" s="9"/>
      <c r="Q95" s="9"/>
    </row>
    <row r="96" spans="1:17" ht="15.75" customHeight="1" x14ac:dyDescent="0.2">
      <c r="A96" s="155" t="s">
        <v>1478</v>
      </c>
      <c r="B96" s="155" t="s">
        <v>686</v>
      </c>
      <c r="C96" s="156" t="s">
        <v>905</v>
      </c>
      <c r="D96" s="157">
        <v>200</v>
      </c>
      <c r="E96" s="8">
        <v>210.03</v>
      </c>
      <c r="F96" s="8">
        <f t="shared" si="78"/>
        <v>105.01499999999999</v>
      </c>
      <c r="G96" s="8">
        <v>29.939999999999998</v>
      </c>
      <c r="H96" s="8"/>
      <c r="I96" s="8">
        <f t="shared" si="79"/>
        <v>239.97</v>
      </c>
      <c r="J96" s="8">
        <f t="shared" si="80"/>
        <v>119.98500000000001</v>
      </c>
      <c r="K96" s="8">
        <f t="shared" si="81"/>
        <v>-39.97</v>
      </c>
      <c r="L96" s="8">
        <f t="shared" si="82"/>
        <v>29.939999999999998</v>
      </c>
      <c r="M96" s="8"/>
      <c r="N96" s="8">
        <f t="shared" si="83"/>
        <v>239.97</v>
      </c>
      <c r="O96" s="156" t="s">
        <v>227</v>
      </c>
      <c r="P96" s="9"/>
      <c r="Q96" s="9"/>
    </row>
    <row r="97" spans="1:17" ht="15.75" customHeight="1" x14ac:dyDescent="0.2">
      <c r="A97" s="155" t="s">
        <v>1478</v>
      </c>
      <c r="B97" s="155" t="s">
        <v>1910</v>
      </c>
      <c r="C97" s="156" t="s">
        <v>1911</v>
      </c>
      <c r="D97" s="157"/>
      <c r="E97" s="8">
        <v>165</v>
      </c>
      <c r="F97" s="8" t="e">
        <f t="shared" si="78"/>
        <v>#DIV/0!</v>
      </c>
      <c r="G97" s="8">
        <v>0</v>
      </c>
      <c r="H97" s="8"/>
      <c r="I97" s="8">
        <f t="shared" si="79"/>
        <v>165</v>
      </c>
      <c r="J97" s="8" t="e">
        <f t="shared" si="80"/>
        <v>#DIV/0!</v>
      </c>
      <c r="K97" s="8">
        <f t="shared" si="81"/>
        <v>-165</v>
      </c>
      <c r="L97" s="8">
        <f t="shared" si="82"/>
        <v>0</v>
      </c>
      <c r="M97" s="8"/>
      <c r="N97" s="8">
        <f t="shared" si="83"/>
        <v>165</v>
      </c>
      <c r="O97" s="156" t="s">
        <v>227</v>
      </c>
      <c r="P97" s="9"/>
      <c r="Q97" s="9"/>
    </row>
    <row r="98" spans="1:17" ht="15.75" customHeight="1" x14ac:dyDescent="0.2">
      <c r="A98" s="155" t="s">
        <v>1478</v>
      </c>
      <c r="B98" s="155" t="s">
        <v>1905</v>
      </c>
      <c r="C98" s="156" t="s">
        <v>2064</v>
      </c>
      <c r="D98" s="157"/>
      <c r="E98" s="8">
        <v>0</v>
      </c>
      <c r="F98" s="8" t="e">
        <f t="shared" si="78"/>
        <v>#DIV/0!</v>
      </c>
      <c r="G98" s="8">
        <v>0</v>
      </c>
      <c r="H98" s="8"/>
      <c r="I98" s="8">
        <f t="shared" si="79"/>
        <v>0</v>
      </c>
      <c r="J98" s="8" t="e">
        <f t="shared" si="80"/>
        <v>#DIV/0!</v>
      </c>
      <c r="K98" s="8">
        <f t="shared" si="81"/>
        <v>0</v>
      </c>
      <c r="L98" s="8">
        <f t="shared" si="82"/>
        <v>0</v>
      </c>
      <c r="M98" s="8"/>
      <c r="N98" s="8">
        <f t="shared" si="83"/>
        <v>0</v>
      </c>
      <c r="O98" s="156" t="s">
        <v>227</v>
      </c>
      <c r="P98" s="9"/>
      <c r="Q98" s="9"/>
    </row>
    <row r="99" spans="1:17" ht="15.75" customHeight="1" x14ac:dyDescent="0.2">
      <c r="A99" s="155" t="s">
        <v>1478</v>
      </c>
      <c r="B99" s="155" t="s">
        <v>1905</v>
      </c>
      <c r="C99" s="156" t="s">
        <v>2065</v>
      </c>
      <c r="D99" s="157"/>
      <c r="E99" s="8">
        <v>77.14</v>
      </c>
      <c r="F99" s="8" t="e">
        <f t="shared" ref="F99" si="150">E99/D99*100</f>
        <v>#DIV/0!</v>
      </c>
      <c r="G99" s="8">
        <v>0</v>
      </c>
      <c r="H99" s="8"/>
      <c r="I99" s="8">
        <f t="shared" ref="I99" si="151">E99+G99+H99</f>
        <v>77.14</v>
      </c>
      <c r="J99" s="8" t="e">
        <f t="shared" ref="J99" si="152">I99/D99*100</f>
        <v>#DIV/0!</v>
      </c>
      <c r="K99" s="8">
        <f t="shared" ref="K99" si="153">D99-I99</f>
        <v>-77.14</v>
      </c>
      <c r="L99" s="8">
        <f t="shared" ref="L99" si="154">G99+H99</f>
        <v>0</v>
      </c>
      <c r="M99" s="8"/>
      <c r="N99" s="8">
        <f t="shared" ref="N99" si="155">E99+G99</f>
        <v>77.14</v>
      </c>
      <c r="O99" s="156" t="s">
        <v>227</v>
      </c>
      <c r="P99" s="9"/>
      <c r="Q99" s="9"/>
    </row>
    <row r="100" spans="1:17" ht="15.75" customHeight="1" x14ac:dyDescent="0.2">
      <c r="A100" s="155" t="s">
        <v>1479</v>
      </c>
      <c r="B100" s="155" t="s">
        <v>1605</v>
      </c>
      <c r="C100" s="156" t="s">
        <v>1606</v>
      </c>
      <c r="D100" s="157"/>
      <c r="E100" s="8">
        <v>0</v>
      </c>
      <c r="F100" s="8" t="e">
        <f t="shared" ref="F100" si="156">E100/D100*100</f>
        <v>#DIV/0!</v>
      </c>
      <c r="G100" s="8">
        <v>0</v>
      </c>
      <c r="H100" s="8"/>
      <c r="I100" s="8">
        <f t="shared" ref="I100" si="157">E100+G100+H100</f>
        <v>0</v>
      </c>
      <c r="J100" s="8" t="e">
        <f t="shared" ref="J100" si="158">I100/D100*100</f>
        <v>#DIV/0!</v>
      </c>
      <c r="K100" s="8">
        <f t="shared" ref="K100" si="159">D100-I100</f>
        <v>0</v>
      </c>
      <c r="L100" s="8">
        <f t="shared" ref="L100" si="160">G100+H100</f>
        <v>0</v>
      </c>
      <c r="M100" s="8"/>
      <c r="N100" s="8">
        <f t="shared" ref="N100" si="161">E100+G100</f>
        <v>0</v>
      </c>
      <c r="O100" s="156" t="s">
        <v>227</v>
      </c>
      <c r="P100" s="9"/>
      <c r="Q100" s="9"/>
    </row>
    <row r="101" spans="1:17" ht="15.75" customHeight="1" x14ac:dyDescent="0.2">
      <c r="A101" s="155" t="s">
        <v>1479</v>
      </c>
      <c r="B101" s="155" t="s">
        <v>1607</v>
      </c>
      <c r="C101" s="156" t="s">
        <v>1608</v>
      </c>
      <c r="D101" s="157">
        <v>250</v>
      </c>
      <c r="E101" s="8">
        <v>0</v>
      </c>
      <c r="F101" s="8">
        <f t="shared" si="78"/>
        <v>0</v>
      </c>
      <c r="G101" s="8">
        <v>0</v>
      </c>
      <c r="H101" s="8"/>
      <c r="I101" s="8">
        <f t="shared" si="79"/>
        <v>0</v>
      </c>
      <c r="J101" s="8">
        <f t="shared" si="80"/>
        <v>0</v>
      </c>
      <c r="K101" s="8">
        <f t="shared" si="81"/>
        <v>250</v>
      </c>
      <c r="L101" s="8">
        <f t="shared" si="82"/>
        <v>0</v>
      </c>
      <c r="M101" s="8"/>
      <c r="N101" s="8">
        <f t="shared" si="83"/>
        <v>0</v>
      </c>
      <c r="O101" s="156" t="s">
        <v>227</v>
      </c>
      <c r="P101" s="9"/>
      <c r="Q101" s="9"/>
    </row>
    <row r="102" spans="1:17" ht="15.75" customHeight="1" x14ac:dyDescent="0.2">
      <c r="A102" s="155" t="s">
        <v>1479</v>
      </c>
      <c r="B102" s="155" t="s">
        <v>1609</v>
      </c>
      <c r="C102" s="158" t="s">
        <v>1904</v>
      </c>
      <c r="D102" s="157">
        <v>1000</v>
      </c>
      <c r="E102" s="8">
        <v>1400</v>
      </c>
      <c r="F102" s="8">
        <f t="shared" si="78"/>
        <v>140</v>
      </c>
      <c r="G102" s="8">
        <v>0</v>
      </c>
      <c r="H102" s="8"/>
      <c r="I102" s="8">
        <f t="shared" si="79"/>
        <v>1400</v>
      </c>
      <c r="J102" s="8">
        <f t="shared" si="80"/>
        <v>140</v>
      </c>
      <c r="K102" s="8">
        <f t="shared" si="81"/>
        <v>-400</v>
      </c>
      <c r="L102" s="8">
        <f t="shared" si="82"/>
        <v>0</v>
      </c>
      <c r="M102" s="8"/>
      <c r="N102" s="8">
        <f t="shared" si="83"/>
        <v>1400</v>
      </c>
      <c r="O102" s="156" t="s">
        <v>227</v>
      </c>
      <c r="P102" s="9"/>
      <c r="Q102" s="9"/>
    </row>
    <row r="103" spans="1:17" ht="15.75" customHeight="1" x14ac:dyDescent="0.2">
      <c r="A103" s="155" t="s">
        <v>1479</v>
      </c>
      <c r="B103" s="155" t="s">
        <v>1609</v>
      </c>
      <c r="C103" s="156" t="s">
        <v>2012</v>
      </c>
      <c r="D103" s="157"/>
      <c r="E103" s="8">
        <v>289.76</v>
      </c>
      <c r="F103" s="8" t="e">
        <f t="shared" si="78"/>
        <v>#DIV/0!</v>
      </c>
      <c r="G103" s="8">
        <v>0</v>
      </c>
      <c r="H103" s="8"/>
      <c r="I103" s="8">
        <f t="shared" si="79"/>
        <v>289.76</v>
      </c>
      <c r="J103" s="8" t="e">
        <f t="shared" si="80"/>
        <v>#DIV/0!</v>
      </c>
      <c r="K103" s="8">
        <f t="shared" si="81"/>
        <v>-289.76</v>
      </c>
      <c r="L103" s="8">
        <f t="shared" si="82"/>
        <v>0</v>
      </c>
      <c r="M103" s="8"/>
      <c r="N103" s="8">
        <f t="shared" si="83"/>
        <v>289.76</v>
      </c>
      <c r="O103" s="156" t="s">
        <v>227</v>
      </c>
      <c r="P103" s="9"/>
      <c r="Q103" s="9"/>
    </row>
    <row r="104" spans="1:17" ht="15.75" customHeight="1" x14ac:dyDescent="0.2">
      <c r="A104" s="155" t="s">
        <v>1610</v>
      </c>
      <c r="B104" s="155" t="s">
        <v>1611</v>
      </c>
      <c r="C104" s="156" t="s">
        <v>360</v>
      </c>
      <c r="D104" s="157">
        <v>300</v>
      </c>
      <c r="E104" s="8">
        <v>0</v>
      </c>
      <c r="F104" s="8">
        <f t="shared" si="78"/>
        <v>0</v>
      </c>
      <c r="G104" s="8">
        <v>324.37</v>
      </c>
      <c r="H104" s="8"/>
      <c r="I104" s="8">
        <f t="shared" si="79"/>
        <v>324.37</v>
      </c>
      <c r="J104" s="8">
        <f t="shared" si="80"/>
        <v>108.12333333333332</v>
      </c>
      <c r="K104" s="8">
        <f t="shared" si="81"/>
        <v>-24.370000000000005</v>
      </c>
      <c r="L104" s="8">
        <f t="shared" si="82"/>
        <v>324.37</v>
      </c>
      <c r="M104" s="8"/>
      <c r="N104" s="8">
        <f t="shared" si="83"/>
        <v>324.37</v>
      </c>
      <c r="O104" s="156" t="s">
        <v>227</v>
      </c>
      <c r="P104" s="9"/>
      <c r="Q104" s="9"/>
    </row>
    <row r="105" spans="1:17" ht="15.75" customHeight="1" x14ac:dyDescent="0.2">
      <c r="A105" s="155" t="s">
        <v>1610</v>
      </c>
      <c r="B105" s="155" t="s">
        <v>361</v>
      </c>
      <c r="C105" s="156" t="s">
        <v>536</v>
      </c>
      <c r="D105" s="157">
        <v>500</v>
      </c>
      <c r="E105" s="8">
        <v>100</v>
      </c>
      <c r="F105" s="8">
        <f t="shared" si="78"/>
        <v>20</v>
      </c>
      <c r="G105" s="8">
        <v>0</v>
      </c>
      <c r="H105" s="8"/>
      <c r="I105" s="8">
        <f t="shared" si="79"/>
        <v>100</v>
      </c>
      <c r="J105" s="8">
        <f t="shared" si="80"/>
        <v>20</v>
      </c>
      <c r="K105" s="8">
        <f t="shared" si="81"/>
        <v>400</v>
      </c>
      <c r="L105" s="8">
        <f t="shared" si="82"/>
        <v>0</v>
      </c>
      <c r="M105" s="8"/>
      <c r="N105" s="8">
        <f t="shared" si="83"/>
        <v>100</v>
      </c>
      <c r="O105" s="156" t="s">
        <v>227</v>
      </c>
      <c r="P105" s="9"/>
      <c r="Q105" s="9"/>
    </row>
    <row r="106" spans="1:17" ht="15.75" customHeight="1" x14ac:dyDescent="0.2">
      <c r="A106" s="155" t="s">
        <v>1610</v>
      </c>
      <c r="B106" s="155" t="s">
        <v>654</v>
      </c>
      <c r="C106" s="156" t="s">
        <v>655</v>
      </c>
      <c r="D106" s="157">
        <v>500</v>
      </c>
      <c r="E106" s="8">
        <v>566.03</v>
      </c>
      <c r="F106" s="8">
        <f t="shared" si="78"/>
        <v>113.20599999999999</v>
      </c>
      <c r="G106" s="8">
        <v>152.03</v>
      </c>
      <c r="H106" s="8"/>
      <c r="I106" s="8">
        <f t="shared" si="79"/>
        <v>718.06</v>
      </c>
      <c r="J106" s="8">
        <f t="shared" si="80"/>
        <v>143.61199999999999</v>
      </c>
      <c r="K106" s="8">
        <f t="shared" si="81"/>
        <v>-218.05999999999995</v>
      </c>
      <c r="L106" s="8">
        <f t="shared" si="82"/>
        <v>152.03</v>
      </c>
      <c r="M106" s="8"/>
      <c r="N106" s="8">
        <f t="shared" si="83"/>
        <v>718.06</v>
      </c>
      <c r="O106" s="156" t="s">
        <v>227</v>
      </c>
      <c r="P106" s="9"/>
      <c r="Q106" s="9"/>
    </row>
    <row r="107" spans="1:17" ht="15.75" customHeight="1" x14ac:dyDescent="0.2">
      <c r="A107" s="155" t="s">
        <v>1610</v>
      </c>
      <c r="B107" s="155" t="s">
        <v>656</v>
      </c>
      <c r="C107" s="156" t="s">
        <v>1500</v>
      </c>
      <c r="D107" s="157">
        <v>250</v>
      </c>
      <c r="E107" s="8">
        <v>2.25</v>
      </c>
      <c r="F107" s="8">
        <f t="shared" si="78"/>
        <v>0.89999999999999991</v>
      </c>
      <c r="G107" s="8">
        <v>0</v>
      </c>
      <c r="H107" s="8"/>
      <c r="I107" s="8">
        <f t="shared" si="79"/>
        <v>2.25</v>
      </c>
      <c r="J107" s="8">
        <f t="shared" si="80"/>
        <v>0.89999999999999991</v>
      </c>
      <c r="K107" s="8">
        <f t="shared" si="81"/>
        <v>247.75</v>
      </c>
      <c r="L107" s="8">
        <f t="shared" si="82"/>
        <v>0</v>
      </c>
      <c r="M107" s="8"/>
      <c r="N107" s="8">
        <f t="shared" si="83"/>
        <v>2.25</v>
      </c>
      <c r="O107" s="156" t="s">
        <v>227</v>
      </c>
      <c r="P107" s="9"/>
      <c r="Q107" s="9"/>
    </row>
    <row r="108" spans="1:17" ht="15.75" customHeight="1" x14ac:dyDescent="0.2">
      <c r="A108" s="155" t="s">
        <v>1610</v>
      </c>
      <c r="B108" s="155" t="s">
        <v>326</v>
      </c>
      <c r="C108" s="156" t="s">
        <v>351</v>
      </c>
      <c r="D108" s="157">
        <v>1300</v>
      </c>
      <c r="E108" s="8">
        <v>0</v>
      </c>
      <c r="F108" s="8">
        <f t="shared" ref="F108:F217" si="162">E108/D108*100</f>
        <v>0</v>
      </c>
      <c r="G108" s="8">
        <v>0</v>
      </c>
      <c r="H108" s="8"/>
      <c r="I108" s="8">
        <f t="shared" ref="I108:I217" si="163">E108+G108+H108</f>
        <v>0</v>
      </c>
      <c r="J108" s="8">
        <f t="shared" ref="J108:J217" si="164">I108/D108*100</f>
        <v>0</v>
      </c>
      <c r="K108" s="8">
        <f t="shared" ref="K108:K217" si="165">D108-I108</f>
        <v>1300</v>
      </c>
      <c r="L108" s="8">
        <f t="shared" ref="L108:L217" si="166">G108+H108</f>
        <v>0</v>
      </c>
      <c r="M108" s="8"/>
      <c r="N108" s="8">
        <f t="shared" ref="N108:N217" si="167">E108+G108</f>
        <v>0</v>
      </c>
      <c r="O108" s="156" t="s">
        <v>227</v>
      </c>
      <c r="P108" s="9"/>
      <c r="Q108" s="9"/>
    </row>
    <row r="109" spans="1:17" ht="15.75" customHeight="1" x14ac:dyDescent="0.2">
      <c r="A109" s="155">
        <v>3233</v>
      </c>
      <c r="B109" s="155" t="s">
        <v>324</v>
      </c>
      <c r="C109" s="156" t="s">
        <v>906</v>
      </c>
      <c r="D109" s="181">
        <v>15000</v>
      </c>
      <c r="E109" s="8">
        <v>14277.770000000002</v>
      </c>
      <c r="F109" s="8">
        <f t="shared" si="162"/>
        <v>95.185133333333354</v>
      </c>
      <c r="G109" s="8">
        <v>1539.27</v>
      </c>
      <c r="H109" s="8"/>
      <c r="I109" s="8">
        <f t="shared" si="163"/>
        <v>15817.040000000003</v>
      </c>
      <c r="J109" s="8">
        <f t="shared" si="164"/>
        <v>105.44693333333335</v>
      </c>
      <c r="K109" s="8">
        <f t="shared" si="165"/>
        <v>-817.04000000000269</v>
      </c>
      <c r="L109" s="8">
        <f t="shared" si="166"/>
        <v>1539.27</v>
      </c>
      <c r="M109" s="8"/>
      <c r="N109" s="8">
        <f t="shared" si="167"/>
        <v>15817.040000000003</v>
      </c>
      <c r="O109" s="156" t="s">
        <v>227</v>
      </c>
      <c r="P109" s="9"/>
      <c r="Q109" s="9"/>
    </row>
    <row r="110" spans="1:17" ht="15.75" customHeight="1" x14ac:dyDescent="0.2">
      <c r="A110" s="155">
        <v>3233</v>
      </c>
      <c r="B110" s="155" t="s">
        <v>831</v>
      </c>
      <c r="C110" s="156" t="s">
        <v>907</v>
      </c>
      <c r="D110" s="181">
        <v>1000</v>
      </c>
      <c r="E110" s="8">
        <v>1312.3600000000001</v>
      </c>
      <c r="F110" s="8">
        <f t="shared" si="162"/>
        <v>131.23600000000002</v>
      </c>
      <c r="G110" s="8">
        <v>370.32</v>
      </c>
      <c r="H110" s="8"/>
      <c r="I110" s="8">
        <f t="shared" si="163"/>
        <v>1682.68</v>
      </c>
      <c r="J110" s="8">
        <f t="shared" si="164"/>
        <v>168.268</v>
      </c>
      <c r="K110" s="8">
        <f t="shared" si="165"/>
        <v>-682.68000000000006</v>
      </c>
      <c r="L110" s="8">
        <f t="shared" si="166"/>
        <v>370.32</v>
      </c>
      <c r="M110" s="8"/>
      <c r="N110" s="8">
        <f t="shared" si="167"/>
        <v>1682.68</v>
      </c>
      <c r="O110" s="156" t="s">
        <v>227</v>
      </c>
      <c r="P110" s="9"/>
      <c r="Q110" s="9"/>
    </row>
    <row r="111" spans="1:17" ht="15.75" customHeight="1" x14ac:dyDescent="0.2">
      <c r="A111" s="155">
        <v>3233</v>
      </c>
      <c r="B111" s="155" t="s">
        <v>832</v>
      </c>
      <c r="C111" s="156" t="s">
        <v>1695</v>
      </c>
      <c r="D111" s="157"/>
      <c r="E111" s="8">
        <v>1250</v>
      </c>
      <c r="F111" s="8" t="e">
        <f t="shared" si="162"/>
        <v>#DIV/0!</v>
      </c>
      <c r="G111" s="8">
        <v>0</v>
      </c>
      <c r="H111" s="8"/>
      <c r="I111" s="8">
        <f t="shared" si="163"/>
        <v>1250</v>
      </c>
      <c r="J111" s="8" t="e">
        <f t="shared" si="164"/>
        <v>#DIV/0!</v>
      </c>
      <c r="K111" s="8">
        <f t="shared" si="165"/>
        <v>-1250</v>
      </c>
      <c r="L111" s="8">
        <f t="shared" si="166"/>
        <v>0</v>
      </c>
      <c r="M111" s="8"/>
      <c r="N111" s="8">
        <f t="shared" si="167"/>
        <v>1250</v>
      </c>
      <c r="O111" s="156" t="s">
        <v>227</v>
      </c>
      <c r="P111" s="9"/>
      <c r="Q111" s="9"/>
    </row>
    <row r="112" spans="1:17" ht="15.75" customHeight="1" x14ac:dyDescent="0.2">
      <c r="A112" s="155" t="s">
        <v>833</v>
      </c>
      <c r="B112" s="155" t="s">
        <v>834</v>
      </c>
      <c r="C112" s="156" t="s">
        <v>908</v>
      </c>
      <c r="D112" s="188">
        <v>19762</v>
      </c>
      <c r="E112" s="8">
        <v>20462.399999999994</v>
      </c>
      <c r="F112" s="8">
        <f t="shared" ref="F112:F127" si="168">E112/D112*100</f>
        <v>103.54417569071954</v>
      </c>
      <c r="G112" s="8">
        <v>1279.1199999999999</v>
      </c>
      <c r="H112" s="8"/>
      <c r="I112" s="8">
        <f t="shared" ref="I112:I127" si="169">E112+G112+H112</f>
        <v>21741.519999999993</v>
      </c>
      <c r="J112" s="8">
        <f t="shared" ref="J112:J127" si="170">I112/D112*100</f>
        <v>110.0167999190365</v>
      </c>
      <c r="K112" s="8">
        <f t="shared" ref="K112:K127" si="171">D112-I112</f>
        <v>-1979.5199999999932</v>
      </c>
      <c r="L112" s="8">
        <f t="shared" ref="L112:L127" si="172">G112+H112</f>
        <v>1279.1199999999999</v>
      </c>
      <c r="M112" s="8"/>
      <c r="N112" s="8">
        <f t="shared" ref="N112:N127" si="173">E112+G112</f>
        <v>21741.519999999993</v>
      </c>
      <c r="O112" s="156" t="s">
        <v>227</v>
      </c>
      <c r="P112" s="9"/>
      <c r="Q112" s="9"/>
    </row>
    <row r="113" spans="1:17" ht="15.75" customHeight="1" x14ac:dyDescent="0.2">
      <c r="A113" s="155" t="s">
        <v>833</v>
      </c>
      <c r="B113" s="178" t="s">
        <v>913</v>
      </c>
      <c r="C113" s="7" t="s">
        <v>914</v>
      </c>
      <c r="D113" s="188">
        <v>554</v>
      </c>
      <c r="E113" s="8">
        <v>516.80000000000007</v>
      </c>
      <c r="F113" s="8">
        <f t="shared" si="168"/>
        <v>93.285198555956697</v>
      </c>
      <c r="G113" s="8">
        <v>0</v>
      </c>
      <c r="H113" s="8"/>
      <c r="I113" s="8">
        <f t="shared" si="169"/>
        <v>516.80000000000007</v>
      </c>
      <c r="J113" s="8">
        <f t="shared" si="170"/>
        <v>93.285198555956697</v>
      </c>
      <c r="K113" s="8">
        <f t="shared" si="171"/>
        <v>37.199999999999932</v>
      </c>
      <c r="L113" s="8">
        <f t="shared" si="172"/>
        <v>0</v>
      </c>
      <c r="M113" s="8"/>
      <c r="N113" s="8">
        <f t="shared" si="173"/>
        <v>516.80000000000007</v>
      </c>
      <c r="O113" s="156" t="s">
        <v>227</v>
      </c>
      <c r="P113" s="9"/>
      <c r="Q113" s="9"/>
    </row>
    <row r="114" spans="1:17" ht="15.75" customHeight="1" x14ac:dyDescent="0.2">
      <c r="A114" s="155" t="s">
        <v>833</v>
      </c>
      <c r="B114" s="178" t="s">
        <v>916</v>
      </c>
      <c r="C114" s="7" t="s">
        <v>917</v>
      </c>
      <c r="D114" s="188">
        <v>500</v>
      </c>
      <c r="E114" s="8">
        <v>499.86</v>
      </c>
      <c r="F114" s="8">
        <f t="shared" si="168"/>
        <v>99.972000000000008</v>
      </c>
      <c r="G114" s="8">
        <v>0</v>
      </c>
      <c r="H114" s="8"/>
      <c r="I114" s="8">
        <f t="shared" si="169"/>
        <v>499.86</v>
      </c>
      <c r="J114" s="8">
        <f t="shared" si="170"/>
        <v>99.972000000000008</v>
      </c>
      <c r="K114" s="8">
        <f t="shared" si="171"/>
        <v>0.13999999999998636</v>
      </c>
      <c r="L114" s="8">
        <f t="shared" si="172"/>
        <v>0</v>
      </c>
      <c r="M114" s="8"/>
      <c r="N114" s="8">
        <f t="shared" si="173"/>
        <v>499.86</v>
      </c>
      <c r="O114" s="156" t="s">
        <v>227</v>
      </c>
      <c r="P114" s="9"/>
      <c r="Q114" s="9"/>
    </row>
    <row r="115" spans="1:17" ht="15.75" customHeight="1" x14ac:dyDescent="0.2">
      <c r="A115" s="155" t="s">
        <v>833</v>
      </c>
      <c r="B115" s="178" t="s">
        <v>2090</v>
      </c>
      <c r="C115" s="7" t="s">
        <v>2091</v>
      </c>
      <c r="D115" s="188"/>
      <c r="E115" s="8">
        <v>3000</v>
      </c>
      <c r="F115" s="8" t="e">
        <f t="shared" ref="F115" si="174">E115/D115*100</f>
        <v>#DIV/0!</v>
      </c>
      <c r="G115" s="8">
        <v>0</v>
      </c>
      <c r="H115" s="8"/>
      <c r="I115" s="8">
        <f t="shared" ref="I115" si="175">E115+G115+H115</f>
        <v>3000</v>
      </c>
      <c r="J115" s="8" t="e">
        <f t="shared" ref="J115" si="176">I115/D115*100</f>
        <v>#DIV/0!</v>
      </c>
      <c r="K115" s="8">
        <f t="shared" ref="K115" si="177">D115-I115</f>
        <v>-3000</v>
      </c>
      <c r="L115" s="8">
        <f t="shared" ref="L115" si="178">G115+H115</f>
        <v>0</v>
      </c>
      <c r="M115" s="8"/>
      <c r="N115" s="8">
        <f t="shared" ref="N115" si="179">E115+G115</f>
        <v>3000</v>
      </c>
      <c r="O115" s="156" t="s">
        <v>227</v>
      </c>
      <c r="P115" s="9"/>
      <c r="Q115" s="9"/>
    </row>
    <row r="116" spans="1:17" ht="15.75" customHeight="1" x14ac:dyDescent="0.2">
      <c r="A116" s="155" t="s">
        <v>833</v>
      </c>
      <c r="B116" s="178" t="s">
        <v>222</v>
      </c>
      <c r="C116" s="7" t="s">
        <v>223</v>
      </c>
      <c r="D116" s="188">
        <v>45</v>
      </c>
      <c r="E116" s="8">
        <v>45.38</v>
      </c>
      <c r="F116" s="8">
        <f t="shared" si="168"/>
        <v>100.84444444444445</v>
      </c>
      <c r="G116" s="8">
        <v>0</v>
      </c>
      <c r="H116" s="8"/>
      <c r="I116" s="8">
        <f t="shared" si="169"/>
        <v>45.38</v>
      </c>
      <c r="J116" s="8">
        <f t="shared" si="170"/>
        <v>100.84444444444445</v>
      </c>
      <c r="K116" s="8">
        <f t="shared" si="171"/>
        <v>-0.38000000000000256</v>
      </c>
      <c r="L116" s="8">
        <f t="shared" si="172"/>
        <v>0</v>
      </c>
      <c r="M116" s="8"/>
      <c r="N116" s="8">
        <f t="shared" si="173"/>
        <v>45.38</v>
      </c>
      <c r="O116" s="156" t="s">
        <v>227</v>
      </c>
      <c r="P116" s="9"/>
      <c r="Q116" s="9"/>
    </row>
    <row r="117" spans="1:17" ht="15.75" customHeight="1" x14ac:dyDescent="0.2">
      <c r="A117" s="155" t="s">
        <v>833</v>
      </c>
      <c r="B117" s="178" t="s">
        <v>224</v>
      </c>
      <c r="C117" s="7" t="s">
        <v>1419</v>
      </c>
      <c r="D117" s="188">
        <v>1660</v>
      </c>
      <c r="E117" s="8">
        <v>1660.21</v>
      </c>
      <c r="F117" s="8">
        <f t="shared" si="168"/>
        <v>100.01265060240965</v>
      </c>
      <c r="G117" s="8">
        <v>0</v>
      </c>
      <c r="H117" s="8"/>
      <c r="I117" s="8">
        <f t="shared" si="169"/>
        <v>1660.21</v>
      </c>
      <c r="J117" s="8">
        <f t="shared" si="170"/>
        <v>100.01265060240965</v>
      </c>
      <c r="K117" s="8">
        <f t="shared" si="171"/>
        <v>-0.21000000000003638</v>
      </c>
      <c r="L117" s="8">
        <f t="shared" si="172"/>
        <v>0</v>
      </c>
      <c r="M117" s="8"/>
      <c r="N117" s="8">
        <f t="shared" si="173"/>
        <v>1660.21</v>
      </c>
      <c r="O117" s="156" t="s">
        <v>227</v>
      </c>
      <c r="P117" s="9"/>
      <c r="Q117" s="9"/>
    </row>
    <row r="118" spans="1:17" ht="15.75" customHeight="1" x14ac:dyDescent="0.2">
      <c r="A118" s="155" t="s">
        <v>833</v>
      </c>
      <c r="B118" s="178" t="s">
        <v>1169</v>
      </c>
      <c r="C118" s="7" t="s">
        <v>1170</v>
      </c>
      <c r="D118" s="188">
        <v>423</v>
      </c>
      <c r="E118" s="8">
        <v>422.8</v>
      </c>
      <c r="F118" s="8">
        <f t="shared" si="168"/>
        <v>99.952718676122927</v>
      </c>
      <c r="G118" s="8">
        <v>0</v>
      </c>
      <c r="H118" s="8"/>
      <c r="I118" s="8">
        <f t="shared" si="169"/>
        <v>422.8</v>
      </c>
      <c r="J118" s="8">
        <f t="shared" si="170"/>
        <v>99.952718676122927</v>
      </c>
      <c r="K118" s="8">
        <f t="shared" si="171"/>
        <v>0.19999999999998863</v>
      </c>
      <c r="L118" s="8">
        <f t="shared" si="172"/>
        <v>0</v>
      </c>
      <c r="M118" s="8"/>
      <c r="N118" s="8">
        <f t="shared" si="173"/>
        <v>422.8</v>
      </c>
      <c r="O118" s="156" t="s">
        <v>227</v>
      </c>
      <c r="P118" s="9"/>
      <c r="Q118" s="9"/>
    </row>
    <row r="119" spans="1:17" ht="15.75" customHeight="1" x14ac:dyDescent="0.2">
      <c r="A119" s="155" t="s">
        <v>833</v>
      </c>
      <c r="B119" s="178" t="s">
        <v>1094</v>
      </c>
      <c r="C119" s="7" t="s">
        <v>1095</v>
      </c>
      <c r="D119" s="188">
        <v>73</v>
      </c>
      <c r="E119" s="8">
        <v>73.5</v>
      </c>
      <c r="F119" s="8">
        <f t="shared" si="168"/>
        <v>100.68493150684932</v>
      </c>
      <c r="G119" s="8">
        <v>0</v>
      </c>
      <c r="H119" s="8"/>
      <c r="I119" s="8">
        <f t="shared" si="169"/>
        <v>73.5</v>
      </c>
      <c r="J119" s="8">
        <f t="shared" si="170"/>
        <v>100.68493150684932</v>
      </c>
      <c r="K119" s="8">
        <f t="shared" si="171"/>
        <v>-0.5</v>
      </c>
      <c r="L119" s="8">
        <f t="shared" si="172"/>
        <v>0</v>
      </c>
      <c r="M119" s="8"/>
      <c r="N119" s="8">
        <f t="shared" si="173"/>
        <v>73.5</v>
      </c>
      <c r="O119" s="156" t="s">
        <v>227</v>
      </c>
      <c r="P119" s="9"/>
      <c r="Q119" s="9"/>
    </row>
    <row r="120" spans="1:17" ht="15.75" customHeight="1" x14ac:dyDescent="0.2">
      <c r="A120" s="155" t="s">
        <v>833</v>
      </c>
      <c r="B120" s="178" t="s">
        <v>703</v>
      </c>
      <c r="C120" s="7"/>
      <c r="D120" s="188"/>
      <c r="E120" s="8">
        <v>0</v>
      </c>
      <c r="F120" s="8" t="e">
        <f t="shared" si="168"/>
        <v>#DIV/0!</v>
      </c>
      <c r="G120" s="8">
        <v>0</v>
      </c>
      <c r="H120" s="8"/>
      <c r="I120" s="8">
        <f t="shared" si="169"/>
        <v>0</v>
      </c>
      <c r="J120" s="8" t="e">
        <f t="shared" si="170"/>
        <v>#DIV/0!</v>
      </c>
      <c r="K120" s="8">
        <f t="shared" si="171"/>
        <v>0</v>
      </c>
      <c r="L120" s="8">
        <f t="shared" si="172"/>
        <v>0</v>
      </c>
      <c r="M120" s="8"/>
      <c r="N120" s="8">
        <f t="shared" si="173"/>
        <v>0</v>
      </c>
      <c r="O120" s="156" t="s">
        <v>227</v>
      </c>
      <c r="P120" s="9"/>
      <c r="Q120" s="9"/>
    </row>
    <row r="121" spans="1:17" ht="15.75" customHeight="1" x14ac:dyDescent="0.2">
      <c r="A121" s="155" t="s">
        <v>833</v>
      </c>
      <c r="B121" s="155" t="s">
        <v>887</v>
      </c>
      <c r="C121" s="7" t="s">
        <v>714</v>
      </c>
      <c r="D121" s="157"/>
      <c r="E121" s="8">
        <v>759.16</v>
      </c>
      <c r="F121" s="8" t="e">
        <f t="shared" si="168"/>
        <v>#DIV/0!</v>
      </c>
      <c r="G121" s="8">
        <v>81</v>
      </c>
      <c r="H121" s="8"/>
      <c r="I121" s="8">
        <f t="shared" si="169"/>
        <v>840.16</v>
      </c>
      <c r="J121" s="8" t="e">
        <f t="shared" si="170"/>
        <v>#DIV/0!</v>
      </c>
      <c r="K121" s="8">
        <f t="shared" si="171"/>
        <v>-840.16</v>
      </c>
      <c r="L121" s="8">
        <f t="shared" si="172"/>
        <v>81</v>
      </c>
      <c r="M121" s="8"/>
      <c r="N121" s="8">
        <f t="shared" si="173"/>
        <v>840.16</v>
      </c>
      <c r="O121" s="156" t="s">
        <v>227</v>
      </c>
      <c r="P121" s="9"/>
      <c r="Q121" s="9"/>
    </row>
    <row r="122" spans="1:17" ht="15.75" customHeight="1" x14ac:dyDescent="0.2">
      <c r="A122" s="155" t="s">
        <v>833</v>
      </c>
      <c r="B122" s="155" t="s">
        <v>715</v>
      </c>
      <c r="C122" s="156" t="s">
        <v>125</v>
      </c>
      <c r="D122" s="157"/>
      <c r="E122" s="8">
        <v>63.92</v>
      </c>
      <c r="F122" s="8" t="e">
        <f t="shared" si="168"/>
        <v>#DIV/0!</v>
      </c>
      <c r="G122" s="8">
        <v>0</v>
      </c>
      <c r="H122" s="8"/>
      <c r="I122" s="8">
        <f t="shared" si="169"/>
        <v>63.92</v>
      </c>
      <c r="J122" s="8" t="e">
        <f t="shared" si="170"/>
        <v>#DIV/0!</v>
      </c>
      <c r="K122" s="8">
        <f t="shared" si="171"/>
        <v>-63.92</v>
      </c>
      <c r="L122" s="8">
        <f t="shared" si="172"/>
        <v>0</v>
      </c>
      <c r="M122" s="8"/>
      <c r="N122" s="8">
        <f t="shared" si="173"/>
        <v>63.92</v>
      </c>
      <c r="O122" s="156" t="s">
        <v>227</v>
      </c>
      <c r="P122" s="9"/>
      <c r="Q122" s="9"/>
    </row>
    <row r="123" spans="1:17" ht="15.75" customHeight="1" x14ac:dyDescent="0.2">
      <c r="A123" s="155">
        <v>3500</v>
      </c>
      <c r="B123" s="165" t="s">
        <v>1991</v>
      </c>
      <c r="C123" s="156" t="s">
        <v>1992</v>
      </c>
      <c r="D123" s="157">
        <v>640</v>
      </c>
      <c r="E123" s="8">
        <v>840</v>
      </c>
      <c r="F123" s="8">
        <f t="shared" ref="F123" si="180">E123/D123*100</f>
        <v>131.25</v>
      </c>
      <c r="G123" s="8">
        <v>0</v>
      </c>
      <c r="H123" s="8"/>
      <c r="I123" s="8">
        <f t="shared" ref="I123" si="181">E123+G123+H123</f>
        <v>840</v>
      </c>
      <c r="J123" s="8">
        <f t="shared" ref="J123" si="182">I123/D123*100</f>
        <v>131.25</v>
      </c>
      <c r="K123" s="8">
        <f t="shared" ref="K123" si="183">D123-I123</f>
        <v>-200</v>
      </c>
      <c r="L123" s="8">
        <f t="shared" ref="L123" si="184">G123+H123</f>
        <v>0</v>
      </c>
      <c r="M123" s="8"/>
      <c r="N123" s="8">
        <f t="shared" ref="N123" si="185">E123+G123</f>
        <v>840</v>
      </c>
      <c r="O123" s="156" t="s">
        <v>80</v>
      </c>
      <c r="P123" s="9"/>
      <c r="Q123" s="9"/>
    </row>
    <row r="124" spans="1:17" ht="15.75" customHeight="1" x14ac:dyDescent="0.2">
      <c r="A124" s="155">
        <v>3500</v>
      </c>
      <c r="B124" s="165" t="s">
        <v>1991</v>
      </c>
      <c r="C124" s="156" t="s">
        <v>2030</v>
      </c>
      <c r="D124" s="157"/>
      <c r="E124" s="8">
        <v>735.52</v>
      </c>
      <c r="F124" s="8" t="e">
        <f t="shared" si="168"/>
        <v>#DIV/0!</v>
      </c>
      <c r="G124" s="8">
        <v>0</v>
      </c>
      <c r="H124" s="8"/>
      <c r="I124" s="8">
        <f t="shared" si="169"/>
        <v>735.52</v>
      </c>
      <c r="J124" s="8" t="e">
        <f t="shared" si="170"/>
        <v>#DIV/0!</v>
      </c>
      <c r="K124" s="8">
        <f t="shared" si="171"/>
        <v>-735.52</v>
      </c>
      <c r="L124" s="8">
        <f t="shared" si="172"/>
        <v>0</v>
      </c>
      <c r="M124" s="8"/>
      <c r="N124" s="8">
        <f t="shared" si="173"/>
        <v>735.52</v>
      </c>
      <c r="O124" s="156" t="s">
        <v>1440</v>
      </c>
      <c r="P124" s="9"/>
      <c r="Q124" s="9"/>
    </row>
    <row r="125" spans="1:17" ht="15.75" customHeight="1" x14ac:dyDescent="0.2">
      <c r="A125" s="155">
        <v>35008</v>
      </c>
      <c r="B125" s="155" t="s">
        <v>74</v>
      </c>
      <c r="C125" s="156" t="s">
        <v>1759</v>
      </c>
      <c r="D125" s="157"/>
      <c r="E125" s="8">
        <v>20</v>
      </c>
      <c r="F125" s="8" t="e">
        <f t="shared" si="168"/>
        <v>#DIV/0!</v>
      </c>
      <c r="G125" s="8">
        <v>0</v>
      </c>
      <c r="H125" s="8"/>
      <c r="I125" s="8">
        <f t="shared" si="169"/>
        <v>20</v>
      </c>
      <c r="J125" s="8" t="e">
        <f t="shared" si="170"/>
        <v>#DIV/0!</v>
      </c>
      <c r="K125" s="8">
        <f t="shared" si="171"/>
        <v>-20</v>
      </c>
      <c r="L125" s="8">
        <f t="shared" si="172"/>
        <v>0</v>
      </c>
      <c r="M125" s="8"/>
      <c r="N125" s="8">
        <f t="shared" si="173"/>
        <v>20</v>
      </c>
      <c r="O125" s="156" t="s">
        <v>227</v>
      </c>
      <c r="P125" s="13"/>
      <c r="Q125" s="9"/>
    </row>
    <row r="126" spans="1:17" ht="15.75" customHeight="1" x14ac:dyDescent="0.2">
      <c r="A126" s="155">
        <v>35008</v>
      </c>
      <c r="B126" s="155" t="s">
        <v>1151</v>
      </c>
      <c r="C126" s="156" t="s">
        <v>1650</v>
      </c>
      <c r="D126" s="157"/>
      <c r="E126" s="8">
        <v>0</v>
      </c>
      <c r="F126" s="8" t="e">
        <f t="shared" ref="F126" si="186">E126/D126*100</f>
        <v>#DIV/0!</v>
      </c>
      <c r="G126" s="8">
        <v>0</v>
      </c>
      <c r="H126" s="8"/>
      <c r="I126" s="8">
        <f t="shared" ref="I126" si="187">E126+G126+H126</f>
        <v>0</v>
      </c>
      <c r="J126" s="8" t="e">
        <f t="shared" ref="J126" si="188">I126/D126*100</f>
        <v>#DIV/0!</v>
      </c>
      <c r="K126" s="8">
        <f t="shared" ref="K126" si="189">D126-I126</f>
        <v>0</v>
      </c>
      <c r="L126" s="8">
        <f t="shared" ref="L126" si="190">G126+H126</f>
        <v>0</v>
      </c>
      <c r="M126" s="8"/>
      <c r="N126" s="8">
        <f t="shared" ref="N126" si="191">E126+G126</f>
        <v>0</v>
      </c>
      <c r="O126" s="156" t="s">
        <v>227</v>
      </c>
      <c r="P126" s="13"/>
      <c r="Q126" s="9"/>
    </row>
    <row r="127" spans="1:17" ht="15.75" customHeight="1" x14ac:dyDescent="0.2">
      <c r="A127" s="155">
        <v>35008</v>
      </c>
      <c r="B127" s="155" t="s">
        <v>1151</v>
      </c>
      <c r="C127" s="156" t="s">
        <v>2020</v>
      </c>
      <c r="D127" s="157">
        <v>300</v>
      </c>
      <c r="E127" s="8">
        <v>300</v>
      </c>
      <c r="F127" s="8">
        <f t="shared" si="168"/>
        <v>100</v>
      </c>
      <c r="G127" s="8">
        <v>0</v>
      </c>
      <c r="H127" s="8"/>
      <c r="I127" s="8">
        <f t="shared" si="169"/>
        <v>300</v>
      </c>
      <c r="J127" s="8">
        <f t="shared" si="170"/>
        <v>100</v>
      </c>
      <c r="K127" s="8">
        <f t="shared" si="171"/>
        <v>0</v>
      </c>
      <c r="L127" s="8">
        <f t="shared" si="172"/>
        <v>0</v>
      </c>
      <c r="M127" s="8"/>
      <c r="N127" s="8">
        <f t="shared" si="173"/>
        <v>300</v>
      </c>
      <c r="O127" s="156" t="s">
        <v>227</v>
      </c>
      <c r="P127" s="13"/>
      <c r="Q127" s="9"/>
    </row>
    <row r="128" spans="1:17" ht="15.75" customHeight="1" x14ac:dyDescent="0.2">
      <c r="A128" s="155">
        <v>35008</v>
      </c>
      <c r="B128" s="155" t="s">
        <v>1151</v>
      </c>
      <c r="C128" s="156" t="s">
        <v>1998</v>
      </c>
      <c r="D128" s="157">
        <v>1350</v>
      </c>
      <c r="E128" s="8">
        <v>1350</v>
      </c>
      <c r="F128" s="8">
        <f t="shared" ref="F128:F143" si="192">E128/D128*100</f>
        <v>100</v>
      </c>
      <c r="G128" s="8">
        <v>0</v>
      </c>
      <c r="H128" s="8"/>
      <c r="I128" s="8">
        <f t="shared" ref="I128:I143" si="193">E128+G128+H128</f>
        <v>1350</v>
      </c>
      <c r="J128" s="8">
        <f t="shared" ref="J128:J143" si="194">I128/D128*100</f>
        <v>100</v>
      </c>
      <c r="K128" s="8">
        <f t="shared" ref="K128:K143" si="195">D128-I128</f>
        <v>0</v>
      </c>
      <c r="L128" s="8">
        <f t="shared" ref="L128:L143" si="196">G128+H128</f>
        <v>0</v>
      </c>
      <c r="M128" s="8"/>
      <c r="N128" s="8">
        <f t="shared" ref="N128:N143" si="197">E128+G128</f>
        <v>1350</v>
      </c>
      <c r="O128" s="156" t="s">
        <v>227</v>
      </c>
      <c r="P128" s="13"/>
      <c r="Q128" s="9"/>
    </row>
    <row r="129" spans="1:17" ht="15.75" customHeight="1" x14ac:dyDescent="0.2">
      <c r="A129" s="155">
        <v>35008</v>
      </c>
      <c r="B129" s="165" t="s">
        <v>1151</v>
      </c>
      <c r="C129" s="156" t="s">
        <v>2277</v>
      </c>
      <c r="D129" s="157"/>
      <c r="E129" s="8"/>
      <c r="F129" s="8" t="e">
        <f t="shared" si="192"/>
        <v>#DIV/0!</v>
      </c>
      <c r="G129" s="8">
        <v>1200</v>
      </c>
      <c r="H129" s="8"/>
      <c r="I129" s="8">
        <f t="shared" si="193"/>
        <v>1200</v>
      </c>
      <c r="J129" s="8" t="e">
        <f t="shared" si="194"/>
        <v>#DIV/0!</v>
      </c>
      <c r="K129" s="8">
        <f t="shared" si="195"/>
        <v>-1200</v>
      </c>
      <c r="L129" s="8">
        <f t="shared" si="196"/>
        <v>1200</v>
      </c>
      <c r="M129" s="8"/>
      <c r="N129" s="8">
        <f t="shared" si="197"/>
        <v>1200</v>
      </c>
      <c r="O129" s="156" t="s">
        <v>344</v>
      </c>
      <c r="P129" s="9"/>
      <c r="Q129" s="9"/>
    </row>
    <row r="130" spans="1:17" ht="15.75" customHeight="1" x14ac:dyDescent="0.2">
      <c r="A130" s="155">
        <v>35008</v>
      </c>
      <c r="B130" s="165" t="s">
        <v>1151</v>
      </c>
      <c r="C130" s="156" t="s">
        <v>2278</v>
      </c>
      <c r="D130" s="157"/>
      <c r="E130" s="8"/>
      <c r="F130" s="8" t="e">
        <f t="shared" si="192"/>
        <v>#DIV/0!</v>
      </c>
      <c r="G130" s="8">
        <v>900</v>
      </c>
      <c r="H130" s="8"/>
      <c r="I130" s="8">
        <f t="shared" si="193"/>
        <v>900</v>
      </c>
      <c r="J130" s="8" t="e">
        <f t="shared" si="194"/>
        <v>#DIV/0!</v>
      </c>
      <c r="K130" s="8">
        <f t="shared" si="195"/>
        <v>-900</v>
      </c>
      <c r="L130" s="8">
        <f t="shared" si="196"/>
        <v>900</v>
      </c>
      <c r="M130" s="8"/>
      <c r="N130" s="8">
        <f t="shared" si="197"/>
        <v>900</v>
      </c>
      <c r="O130" s="156" t="s">
        <v>344</v>
      </c>
      <c r="P130" s="9"/>
      <c r="Q130" s="9"/>
    </row>
    <row r="131" spans="1:17" ht="15.75" customHeight="1" x14ac:dyDescent="0.2">
      <c r="A131" s="155">
        <v>35008</v>
      </c>
      <c r="B131" s="165" t="s">
        <v>1151</v>
      </c>
      <c r="C131" s="156" t="s">
        <v>2219</v>
      </c>
      <c r="D131" s="157"/>
      <c r="E131" s="8">
        <v>3600</v>
      </c>
      <c r="F131" s="8" t="e">
        <f t="shared" si="192"/>
        <v>#DIV/0!</v>
      </c>
      <c r="G131" s="8">
        <v>0</v>
      </c>
      <c r="H131" s="8"/>
      <c r="I131" s="8">
        <f t="shared" si="193"/>
        <v>3600</v>
      </c>
      <c r="J131" s="8" t="e">
        <f t="shared" si="194"/>
        <v>#DIV/0!</v>
      </c>
      <c r="K131" s="8">
        <f t="shared" si="195"/>
        <v>-3600</v>
      </c>
      <c r="L131" s="8">
        <f t="shared" si="196"/>
        <v>0</v>
      </c>
      <c r="M131" s="8"/>
      <c r="N131" s="8">
        <f t="shared" si="197"/>
        <v>3600</v>
      </c>
      <c r="O131" s="156" t="s">
        <v>291</v>
      </c>
      <c r="P131" s="9"/>
      <c r="Q131" s="9"/>
    </row>
    <row r="132" spans="1:17" ht="15.75" customHeight="1" x14ac:dyDescent="0.2">
      <c r="A132" s="155">
        <v>35008</v>
      </c>
      <c r="B132" s="165" t="s">
        <v>1151</v>
      </c>
      <c r="C132" s="156" t="s">
        <v>2275</v>
      </c>
      <c r="D132" s="157"/>
      <c r="E132" s="8"/>
      <c r="F132" s="8" t="e">
        <f t="shared" ref="F132:F133" si="198">E132/D132*100</f>
        <v>#DIV/0!</v>
      </c>
      <c r="G132" s="8">
        <v>2100</v>
      </c>
      <c r="H132" s="8"/>
      <c r="I132" s="8">
        <f t="shared" ref="I132:I133" si="199">E132+G132+H132</f>
        <v>2100</v>
      </c>
      <c r="J132" s="8" t="e">
        <f t="shared" ref="J132:J133" si="200">I132/D132*100</f>
        <v>#DIV/0!</v>
      </c>
      <c r="K132" s="8">
        <f t="shared" ref="K132:K133" si="201">D132-I132</f>
        <v>-2100</v>
      </c>
      <c r="L132" s="8">
        <f t="shared" ref="L132:L133" si="202">G132+H132</f>
        <v>2100</v>
      </c>
      <c r="M132" s="8"/>
      <c r="N132" s="8">
        <f t="shared" ref="N132:N133" si="203">E132+G132</f>
        <v>2100</v>
      </c>
      <c r="O132" s="156" t="s">
        <v>291</v>
      </c>
      <c r="P132" s="9"/>
      <c r="Q132" s="9"/>
    </row>
    <row r="133" spans="1:17" ht="15.75" customHeight="1" x14ac:dyDescent="0.2">
      <c r="A133" s="155">
        <v>35008</v>
      </c>
      <c r="B133" s="165" t="s">
        <v>1151</v>
      </c>
      <c r="C133" s="156" t="s">
        <v>2276</v>
      </c>
      <c r="D133" s="157"/>
      <c r="E133" s="8"/>
      <c r="F133" s="8" t="e">
        <f t="shared" si="198"/>
        <v>#DIV/0!</v>
      </c>
      <c r="G133" s="8">
        <v>900</v>
      </c>
      <c r="H133" s="8"/>
      <c r="I133" s="8">
        <f t="shared" si="199"/>
        <v>900</v>
      </c>
      <c r="J133" s="8" t="e">
        <f t="shared" si="200"/>
        <v>#DIV/0!</v>
      </c>
      <c r="K133" s="8">
        <f t="shared" si="201"/>
        <v>-900</v>
      </c>
      <c r="L133" s="8">
        <f t="shared" si="202"/>
        <v>900</v>
      </c>
      <c r="M133" s="8"/>
      <c r="N133" s="8">
        <f t="shared" si="203"/>
        <v>900</v>
      </c>
      <c r="O133" s="156" t="s">
        <v>291</v>
      </c>
      <c r="P133" s="9"/>
      <c r="Q133" s="9"/>
    </row>
    <row r="134" spans="1:17" ht="15.75" customHeight="1" x14ac:dyDescent="0.2">
      <c r="A134" s="155">
        <v>35008</v>
      </c>
      <c r="B134" s="165" t="s">
        <v>1151</v>
      </c>
      <c r="C134" s="156" t="s">
        <v>2218</v>
      </c>
      <c r="D134" s="157"/>
      <c r="E134" s="8">
        <v>300</v>
      </c>
      <c r="F134" s="8" t="e">
        <f t="shared" si="192"/>
        <v>#DIV/0!</v>
      </c>
      <c r="G134" s="8">
        <v>600</v>
      </c>
      <c r="H134" s="8"/>
      <c r="I134" s="8">
        <f t="shared" si="193"/>
        <v>900</v>
      </c>
      <c r="J134" s="8" t="e">
        <f t="shared" si="194"/>
        <v>#DIV/0!</v>
      </c>
      <c r="K134" s="8">
        <f t="shared" si="195"/>
        <v>-900</v>
      </c>
      <c r="L134" s="8">
        <f t="shared" si="196"/>
        <v>600</v>
      </c>
      <c r="M134" s="8"/>
      <c r="N134" s="8">
        <f t="shared" si="197"/>
        <v>900</v>
      </c>
      <c r="O134" s="156" t="s">
        <v>293</v>
      </c>
      <c r="P134" s="9"/>
      <c r="Q134" s="9"/>
    </row>
    <row r="135" spans="1:17" ht="15.75" customHeight="1" x14ac:dyDescent="0.2">
      <c r="A135" s="155">
        <v>35008</v>
      </c>
      <c r="B135" s="165" t="s">
        <v>1151</v>
      </c>
      <c r="C135" s="156" t="s">
        <v>2274</v>
      </c>
      <c r="D135" s="157"/>
      <c r="E135" s="8"/>
      <c r="F135" s="8" t="e">
        <f t="shared" ref="F135" si="204">E135/D135*100</f>
        <v>#DIV/0!</v>
      </c>
      <c r="G135" s="8">
        <v>300</v>
      </c>
      <c r="H135" s="8"/>
      <c r="I135" s="8">
        <f t="shared" ref="I135" si="205">E135+G135+H135</f>
        <v>300</v>
      </c>
      <c r="J135" s="8" t="e">
        <f t="shared" ref="J135" si="206">I135/D135*100</f>
        <v>#DIV/0!</v>
      </c>
      <c r="K135" s="8">
        <f t="shared" ref="K135" si="207">D135-I135</f>
        <v>-300</v>
      </c>
      <c r="L135" s="8">
        <f t="shared" ref="L135" si="208">G135+H135</f>
        <v>300</v>
      </c>
      <c r="M135" s="8"/>
      <c r="N135" s="8">
        <f t="shared" ref="N135" si="209">E135+G135</f>
        <v>300</v>
      </c>
      <c r="O135" s="156" t="s">
        <v>293</v>
      </c>
      <c r="P135" s="9"/>
      <c r="Q135" s="9"/>
    </row>
    <row r="136" spans="1:17" ht="15.75" customHeight="1" x14ac:dyDescent="0.2">
      <c r="A136" s="155">
        <v>35008</v>
      </c>
      <c r="B136" s="165" t="s">
        <v>1151</v>
      </c>
      <c r="C136" s="156" t="s">
        <v>1982</v>
      </c>
      <c r="D136" s="157">
        <v>800</v>
      </c>
      <c r="E136" s="8">
        <v>800</v>
      </c>
      <c r="F136" s="8">
        <f t="shared" si="192"/>
        <v>100</v>
      </c>
      <c r="G136" s="8">
        <v>0</v>
      </c>
      <c r="H136" s="8"/>
      <c r="I136" s="8">
        <f t="shared" si="193"/>
        <v>800</v>
      </c>
      <c r="J136" s="8">
        <f t="shared" si="194"/>
        <v>100</v>
      </c>
      <c r="K136" s="8">
        <f t="shared" si="195"/>
        <v>0</v>
      </c>
      <c r="L136" s="8">
        <f t="shared" si="196"/>
        <v>0</v>
      </c>
      <c r="M136" s="8"/>
      <c r="N136" s="8">
        <f t="shared" si="197"/>
        <v>800</v>
      </c>
      <c r="O136" s="156" t="s">
        <v>1360</v>
      </c>
      <c r="P136" s="9"/>
      <c r="Q136" s="9"/>
    </row>
    <row r="137" spans="1:17" ht="15.75" customHeight="1" x14ac:dyDescent="0.2">
      <c r="A137" s="155">
        <v>35008</v>
      </c>
      <c r="B137" s="165" t="s">
        <v>1151</v>
      </c>
      <c r="C137" s="156" t="s">
        <v>2105</v>
      </c>
      <c r="D137" s="157"/>
      <c r="E137" s="8">
        <v>837</v>
      </c>
      <c r="F137" s="8" t="e">
        <f t="shared" si="192"/>
        <v>#DIV/0!</v>
      </c>
      <c r="G137" s="8">
        <v>0</v>
      </c>
      <c r="H137" s="8"/>
      <c r="I137" s="8">
        <f t="shared" si="193"/>
        <v>837</v>
      </c>
      <c r="J137" s="8" t="e">
        <f t="shared" si="194"/>
        <v>#DIV/0!</v>
      </c>
      <c r="K137" s="8">
        <f t="shared" si="195"/>
        <v>-837</v>
      </c>
      <c r="L137" s="8">
        <f t="shared" si="196"/>
        <v>0</v>
      </c>
      <c r="M137" s="8"/>
      <c r="N137" s="8">
        <f t="shared" si="197"/>
        <v>837</v>
      </c>
      <c r="O137" s="156" t="s">
        <v>1440</v>
      </c>
      <c r="P137" s="13"/>
      <c r="Q137" s="9"/>
    </row>
    <row r="138" spans="1:17" ht="15.75" customHeight="1" x14ac:dyDescent="0.2">
      <c r="A138" s="155">
        <v>35008</v>
      </c>
      <c r="B138" s="165" t="s">
        <v>1151</v>
      </c>
      <c r="C138" s="156" t="s">
        <v>2280</v>
      </c>
      <c r="D138" s="157"/>
      <c r="E138" s="8"/>
      <c r="F138" s="8" t="e">
        <f t="shared" ref="F138" si="210">E138/D138*100</f>
        <v>#DIV/0!</v>
      </c>
      <c r="G138" s="8">
        <v>300</v>
      </c>
      <c r="H138" s="8"/>
      <c r="I138" s="8">
        <f t="shared" ref="I138" si="211">E138+G138+H138</f>
        <v>300</v>
      </c>
      <c r="J138" s="8" t="e">
        <f t="shared" ref="J138" si="212">I138/D138*100</f>
        <v>#DIV/0!</v>
      </c>
      <c r="K138" s="8">
        <f t="shared" ref="K138" si="213">D138-I138</f>
        <v>-300</v>
      </c>
      <c r="L138" s="8">
        <f t="shared" ref="L138" si="214">G138+H138</f>
        <v>300</v>
      </c>
      <c r="M138" s="8"/>
      <c r="N138" s="8">
        <f t="shared" ref="N138" si="215">E138+G138</f>
        <v>300</v>
      </c>
      <c r="O138" s="156" t="s">
        <v>80</v>
      </c>
      <c r="P138" s="9"/>
      <c r="Q138" s="9"/>
    </row>
    <row r="139" spans="1:17" ht="15.75" customHeight="1" x14ac:dyDescent="0.2">
      <c r="A139" s="155">
        <v>35008</v>
      </c>
      <c r="B139" s="165" t="s">
        <v>1151</v>
      </c>
      <c r="C139" s="156" t="s">
        <v>2153</v>
      </c>
      <c r="D139" s="157"/>
      <c r="E139" s="8">
        <v>296.66000000000003</v>
      </c>
      <c r="F139" s="8" t="e">
        <f t="shared" ref="F139" si="216">E139/D139*100</f>
        <v>#DIV/0!</v>
      </c>
      <c r="G139" s="8">
        <v>0</v>
      </c>
      <c r="H139" s="8"/>
      <c r="I139" s="8">
        <f t="shared" ref="I139" si="217">E139+G139+H139</f>
        <v>296.66000000000003</v>
      </c>
      <c r="J139" s="8" t="e">
        <f t="shared" ref="J139" si="218">I139/D139*100</f>
        <v>#DIV/0!</v>
      </c>
      <c r="K139" s="8">
        <f t="shared" ref="K139" si="219">D139-I139</f>
        <v>-296.66000000000003</v>
      </c>
      <c r="L139" s="8">
        <f t="shared" ref="L139" si="220">G139+H139</f>
        <v>0</v>
      </c>
      <c r="M139" s="8"/>
      <c r="N139" s="8">
        <f t="shared" ref="N139" si="221">E139+G139</f>
        <v>296.66000000000003</v>
      </c>
      <c r="O139" s="156" t="s">
        <v>80</v>
      </c>
      <c r="P139" s="9"/>
      <c r="Q139" s="9"/>
    </row>
    <row r="140" spans="1:17" ht="15.75" customHeight="1" x14ac:dyDescent="0.2">
      <c r="A140" s="155">
        <v>35008</v>
      </c>
      <c r="B140" s="165" t="s">
        <v>1151</v>
      </c>
      <c r="C140" s="156" t="s">
        <v>1968</v>
      </c>
      <c r="D140" s="157">
        <v>1200</v>
      </c>
      <c r="E140" s="8">
        <v>1200</v>
      </c>
      <c r="F140" s="8">
        <f t="shared" si="192"/>
        <v>100</v>
      </c>
      <c r="G140" s="8">
        <v>0</v>
      </c>
      <c r="H140" s="8"/>
      <c r="I140" s="8">
        <f t="shared" si="193"/>
        <v>1200</v>
      </c>
      <c r="J140" s="8">
        <f t="shared" si="194"/>
        <v>100</v>
      </c>
      <c r="K140" s="8">
        <f t="shared" si="195"/>
        <v>0</v>
      </c>
      <c r="L140" s="8">
        <f t="shared" si="196"/>
        <v>0</v>
      </c>
      <c r="M140" s="8"/>
      <c r="N140" s="8">
        <f t="shared" si="197"/>
        <v>1200</v>
      </c>
      <c r="O140" s="156" t="s">
        <v>80</v>
      </c>
      <c r="P140" s="9"/>
      <c r="Q140" s="9"/>
    </row>
    <row r="141" spans="1:17" ht="15.75" customHeight="1" x14ac:dyDescent="0.2">
      <c r="A141" s="155">
        <v>35008</v>
      </c>
      <c r="B141" s="165" t="s">
        <v>1151</v>
      </c>
      <c r="C141" s="156" t="s">
        <v>1371</v>
      </c>
      <c r="D141" s="164">
        <v>1200</v>
      </c>
      <c r="E141" s="8">
        <v>2100</v>
      </c>
      <c r="F141" s="8">
        <f t="shared" si="192"/>
        <v>175</v>
      </c>
      <c r="G141" s="8">
        <v>0</v>
      </c>
      <c r="H141" s="8"/>
      <c r="I141" s="8">
        <f t="shared" si="193"/>
        <v>2100</v>
      </c>
      <c r="J141" s="8">
        <f t="shared" si="194"/>
        <v>175</v>
      </c>
      <c r="K141" s="8">
        <f t="shared" si="195"/>
        <v>-900</v>
      </c>
      <c r="L141" s="8">
        <f t="shared" si="196"/>
        <v>0</v>
      </c>
      <c r="M141" s="8"/>
      <c r="N141" s="8">
        <f t="shared" si="197"/>
        <v>2100</v>
      </c>
      <c r="O141" s="156" t="s">
        <v>80</v>
      </c>
      <c r="P141" s="9"/>
      <c r="Q141" s="9"/>
    </row>
    <row r="142" spans="1:17" ht="15.75" customHeight="1" x14ac:dyDescent="0.2">
      <c r="A142" s="155">
        <v>35008</v>
      </c>
      <c r="B142" s="165" t="s">
        <v>1151</v>
      </c>
      <c r="C142" s="156" t="s">
        <v>1370</v>
      </c>
      <c r="D142" s="164">
        <v>3085</v>
      </c>
      <c r="E142" s="8">
        <v>3085</v>
      </c>
      <c r="F142" s="8">
        <f t="shared" ref="F142" si="222">E142/D142*100</f>
        <v>100</v>
      </c>
      <c r="G142" s="8">
        <v>0</v>
      </c>
      <c r="H142" s="8"/>
      <c r="I142" s="8">
        <f t="shared" ref="I142" si="223">E142+G142+H142</f>
        <v>3085</v>
      </c>
      <c r="J142" s="8">
        <f t="shared" ref="J142" si="224">I142/D142*100</f>
        <v>100</v>
      </c>
      <c r="K142" s="8">
        <f t="shared" ref="K142" si="225">D142-I142</f>
        <v>0</v>
      </c>
      <c r="L142" s="8">
        <f t="shared" ref="L142" si="226">G142+H142</f>
        <v>0</v>
      </c>
      <c r="M142" s="8"/>
      <c r="N142" s="8">
        <f t="shared" ref="N142" si="227">E142+G142</f>
        <v>3085</v>
      </c>
      <c r="O142" s="156" t="s">
        <v>80</v>
      </c>
      <c r="P142" s="9"/>
      <c r="Q142" s="9"/>
    </row>
    <row r="143" spans="1:17" ht="15.75" customHeight="1" x14ac:dyDescent="0.2">
      <c r="A143" s="155">
        <v>35008</v>
      </c>
      <c r="B143" s="165" t="s">
        <v>1151</v>
      </c>
      <c r="C143" s="156" t="s">
        <v>1930</v>
      </c>
      <c r="D143" s="164">
        <v>118</v>
      </c>
      <c r="E143" s="8">
        <v>117.2600000000001</v>
      </c>
      <c r="F143" s="8">
        <f t="shared" si="192"/>
        <v>99.372881355932293</v>
      </c>
      <c r="G143" s="8">
        <v>0</v>
      </c>
      <c r="H143" s="8"/>
      <c r="I143" s="8">
        <f t="shared" si="193"/>
        <v>117.2600000000001</v>
      </c>
      <c r="J143" s="8">
        <f t="shared" si="194"/>
        <v>99.372881355932293</v>
      </c>
      <c r="K143" s="8">
        <f t="shared" si="195"/>
        <v>0.73999999999989541</v>
      </c>
      <c r="L143" s="8">
        <f t="shared" si="196"/>
        <v>0</v>
      </c>
      <c r="M143" s="8"/>
      <c r="N143" s="8">
        <f t="shared" si="197"/>
        <v>117.2600000000001</v>
      </c>
      <c r="O143" s="156" t="s">
        <v>80</v>
      </c>
      <c r="P143" s="9"/>
      <c r="Q143" s="9"/>
    </row>
    <row r="144" spans="1:17" ht="15.75" customHeight="1" x14ac:dyDescent="0.2">
      <c r="A144" s="155">
        <v>35008</v>
      </c>
      <c r="B144" s="165" t="s">
        <v>1151</v>
      </c>
      <c r="C144" s="156" t="s">
        <v>1372</v>
      </c>
      <c r="D144" s="157">
        <v>23000</v>
      </c>
      <c r="E144" s="8">
        <v>23010</v>
      </c>
      <c r="F144" s="8">
        <f t="shared" si="162"/>
        <v>100.04347826086956</v>
      </c>
      <c r="G144" s="8">
        <v>0</v>
      </c>
      <c r="H144" s="8"/>
      <c r="I144" s="8">
        <f t="shared" si="163"/>
        <v>23010</v>
      </c>
      <c r="J144" s="8">
        <f t="shared" si="164"/>
        <v>100.04347826086956</v>
      </c>
      <c r="K144" s="8">
        <f t="shared" si="165"/>
        <v>-10</v>
      </c>
      <c r="L144" s="8">
        <f t="shared" si="166"/>
        <v>0</v>
      </c>
      <c r="M144" s="8"/>
      <c r="N144" s="8">
        <f t="shared" si="167"/>
        <v>23010</v>
      </c>
      <c r="O144" s="156" t="s">
        <v>80</v>
      </c>
      <c r="P144" s="9"/>
      <c r="Q144" s="9"/>
    </row>
    <row r="145" spans="1:17" ht="15.75" customHeight="1" x14ac:dyDescent="0.2">
      <c r="A145" s="155">
        <v>35008</v>
      </c>
      <c r="B145" s="165" t="s">
        <v>670</v>
      </c>
      <c r="C145" s="156" t="s">
        <v>1315</v>
      </c>
      <c r="D145" s="157">
        <v>35150</v>
      </c>
      <c r="E145" s="8">
        <v>20275.679999999997</v>
      </c>
      <c r="F145" s="8">
        <f t="shared" ref="F145:F146" si="228">E145/D145*100</f>
        <v>57.683300142247504</v>
      </c>
      <c r="G145" s="8">
        <v>4094.4</v>
      </c>
      <c r="H145" s="8"/>
      <c r="I145" s="8">
        <f t="shared" ref="I145:I146" si="229">E145+G145+H145</f>
        <v>24370.079999999998</v>
      </c>
      <c r="J145" s="8">
        <f t="shared" ref="J145:J146" si="230">I145/D145*100</f>
        <v>69.331664295874816</v>
      </c>
      <c r="K145" s="8">
        <f t="shared" ref="K145:K146" si="231">D145-I145</f>
        <v>10779.920000000002</v>
      </c>
      <c r="L145" s="8">
        <f t="shared" ref="L145:L146" si="232">G145+H145</f>
        <v>4094.4</v>
      </c>
      <c r="M145" s="8"/>
      <c r="N145" s="8">
        <f t="shared" ref="N145:N146" si="233">E145+G145</f>
        <v>24370.079999999998</v>
      </c>
      <c r="O145" s="156" t="s">
        <v>80</v>
      </c>
      <c r="P145" s="9"/>
      <c r="Q145" s="9"/>
    </row>
    <row r="146" spans="1:17" ht="15.75" customHeight="1" x14ac:dyDescent="0.2">
      <c r="A146" s="155">
        <v>35008</v>
      </c>
      <c r="B146" s="165" t="s">
        <v>1966</v>
      </c>
      <c r="C146" s="156" t="s">
        <v>1967</v>
      </c>
      <c r="D146" s="157"/>
      <c r="E146" s="8">
        <v>3410</v>
      </c>
      <c r="F146" s="8" t="e">
        <f t="shared" si="228"/>
        <v>#DIV/0!</v>
      </c>
      <c r="G146" s="8">
        <v>0</v>
      </c>
      <c r="H146" s="8"/>
      <c r="I146" s="8">
        <f t="shared" si="229"/>
        <v>3410</v>
      </c>
      <c r="J146" s="8" t="e">
        <f t="shared" si="230"/>
        <v>#DIV/0!</v>
      </c>
      <c r="K146" s="8">
        <f t="shared" si="231"/>
        <v>-3410</v>
      </c>
      <c r="L146" s="8">
        <f t="shared" si="232"/>
        <v>0</v>
      </c>
      <c r="M146" s="8"/>
      <c r="N146" s="8">
        <f t="shared" si="233"/>
        <v>3410</v>
      </c>
      <c r="O146" s="156" t="s">
        <v>80</v>
      </c>
      <c r="P146" s="9"/>
      <c r="Q146" s="9"/>
    </row>
    <row r="147" spans="1:17" ht="15.75" customHeight="1" x14ac:dyDescent="0.2">
      <c r="A147" s="155" t="s">
        <v>2223</v>
      </c>
      <c r="B147" s="165" t="s">
        <v>1966</v>
      </c>
      <c r="C147" s="156" t="s">
        <v>2222</v>
      </c>
      <c r="D147" s="157"/>
      <c r="E147" s="8">
        <v>460</v>
      </c>
      <c r="F147" s="8" t="e">
        <f t="shared" si="162"/>
        <v>#DIV/0!</v>
      </c>
      <c r="G147" s="8">
        <v>0</v>
      </c>
      <c r="H147" s="8"/>
      <c r="I147" s="8">
        <f t="shared" si="163"/>
        <v>460</v>
      </c>
      <c r="J147" s="8" t="e">
        <f t="shared" si="164"/>
        <v>#DIV/0!</v>
      </c>
      <c r="K147" s="8">
        <f t="shared" si="165"/>
        <v>-460</v>
      </c>
      <c r="L147" s="8">
        <f t="shared" si="166"/>
        <v>0</v>
      </c>
      <c r="M147" s="8"/>
      <c r="N147" s="8">
        <f t="shared" si="167"/>
        <v>460</v>
      </c>
      <c r="O147" s="156" t="s">
        <v>80</v>
      </c>
      <c r="P147" s="9"/>
      <c r="Q147" s="9"/>
    </row>
    <row r="148" spans="1:17" ht="15.75" customHeight="1" x14ac:dyDescent="0.2">
      <c r="A148" s="155">
        <v>35001</v>
      </c>
      <c r="B148" s="165" t="s">
        <v>1151</v>
      </c>
      <c r="C148" s="156" t="s">
        <v>2106</v>
      </c>
      <c r="D148" s="157"/>
      <c r="E148" s="8">
        <v>600</v>
      </c>
      <c r="F148" s="8" t="e">
        <f t="shared" si="162"/>
        <v>#DIV/0!</v>
      </c>
      <c r="G148" s="8">
        <v>0</v>
      </c>
      <c r="H148" s="8"/>
      <c r="I148" s="8">
        <f t="shared" si="163"/>
        <v>600</v>
      </c>
      <c r="J148" s="8" t="e">
        <f t="shared" si="164"/>
        <v>#DIV/0!</v>
      </c>
      <c r="K148" s="8">
        <f t="shared" si="165"/>
        <v>-600</v>
      </c>
      <c r="L148" s="8">
        <f t="shared" si="166"/>
        <v>0</v>
      </c>
      <c r="M148" s="8"/>
      <c r="N148" s="8">
        <f t="shared" si="167"/>
        <v>600</v>
      </c>
      <c r="O148" s="156" t="s">
        <v>227</v>
      </c>
      <c r="P148" s="13"/>
      <c r="Q148" s="9"/>
    </row>
    <row r="149" spans="1:17" ht="15.75" customHeight="1" x14ac:dyDescent="0.2">
      <c r="A149" s="6" t="s">
        <v>607</v>
      </c>
      <c r="B149" s="182" t="s">
        <v>608</v>
      </c>
      <c r="C149" s="7" t="s">
        <v>2220</v>
      </c>
      <c r="D149" s="157"/>
      <c r="E149" s="8">
        <v>330</v>
      </c>
      <c r="F149" s="8" t="e">
        <f t="shared" ref="F149" si="234">E149/D149*100</f>
        <v>#DIV/0!</v>
      </c>
      <c r="G149" s="8">
        <v>0</v>
      </c>
      <c r="H149" s="8"/>
      <c r="I149" s="8">
        <f t="shared" ref="I149" si="235">E149+G149+H149</f>
        <v>330</v>
      </c>
      <c r="J149" s="8" t="e">
        <f t="shared" ref="J149" si="236">I149/D149*100</f>
        <v>#DIV/0!</v>
      </c>
      <c r="K149" s="8">
        <f t="shared" ref="K149" si="237">D149-I149</f>
        <v>-330</v>
      </c>
      <c r="L149" s="8">
        <f t="shared" ref="L149" si="238">G149+H149</f>
        <v>0</v>
      </c>
      <c r="M149" s="8"/>
      <c r="N149" s="8">
        <f t="shared" ref="N149" si="239">E149+G149</f>
        <v>330</v>
      </c>
      <c r="O149" s="156" t="s">
        <v>291</v>
      </c>
      <c r="P149" s="9"/>
      <c r="Q149" s="9"/>
    </row>
    <row r="150" spans="1:17" ht="15.75" customHeight="1" x14ac:dyDescent="0.2">
      <c r="A150" s="6" t="s">
        <v>607</v>
      </c>
      <c r="B150" s="182" t="s">
        <v>608</v>
      </c>
      <c r="C150" s="7" t="s">
        <v>2151</v>
      </c>
      <c r="D150" s="157"/>
      <c r="E150" s="8">
        <v>804</v>
      </c>
      <c r="F150" s="8" t="e">
        <f t="shared" si="162"/>
        <v>#DIV/0!</v>
      </c>
      <c r="G150" s="8">
        <v>0</v>
      </c>
      <c r="H150" s="8"/>
      <c r="I150" s="8">
        <f t="shared" si="163"/>
        <v>804</v>
      </c>
      <c r="J150" s="8" t="e">
        <f t="shared" si="164"/>
        <v>#DIV/0!</v>
      </c>
      <c r="K150" s="8">
        <f t="shared" si="165"/>
        <v>-804</v>
      </c>
      <c r="L150" s="8">
        <f t="shared" si="166"/>
        <v>0</v>
      </c>
      <c r="M150" s="8"/>
      <c r="N150" s="8">
        <f t="shared" si="167"/>
        <v>804</v>
      </c>
      <c r="O150" s="156" t="s">
        <v>293</v>
      </c>
      <c r="P150" s="9"/>
      <c r="Q150" s="9"/>
    </row>
    <row r="151" spans="1:17" ht="15.75" customHeight="1" x14ac:dyDescent="0.2">
      <c r="A151" s="6" t="s">
        <v>607</v>
      </c>
      <c r="B151" s="182" t="s">
        <v>608</v>
      </c>
      <c r="C151" s="7" t="s">
        <v>325</v>
      </c>
      <c r="D151" s="157"/>
      <c r="E151" s="8">
        <v>1875.47</v>
      </c>
      <c r="F151" s="8" t="e">
        <f t="shared" ref="F151" si="240">E151/D151*100</f>
        <v>#DIV/0!</v>
      </c>
      <c r="G151" s="8">
        <v>0</v>
      </c>
      <c r="H151" s="8"/>
      <c r="I151" s="8">
        <f t="shared" ref="I151" si="241">E151+G151+H151</f>
        <v>1875.47</v>
      </c>
      <c r="J151" s="8" t="e">
        <f t="shared" ref="J151" si="242">I151/D151*100</f>
        <v>#DIV/0!</v>
      </c>
      <c r="K151" s="8">
        <f t="shared" ref="K151" si="243">D151-I151</f>
        <v>-1875.47</v>
      </c>
      <c r="L151" s="8">
        <f t="shared" ref="L151" si="244">G151+H151</f>
        <v>0</v>
      </c>
      <c r="M151" s="8"/>
      <c r="N151" s="8">
        <f t="shared" ref="N151" si="245">E151+G151</f>
        <v>1875.47</v>
      </c>
      <c r="O151" s="156" t="s">
        <v>1426</v>
      </c>
      <c r="P151" s="9"/>
      <c r="Q151" s="9"/>
    </row>
    <row r="152" spans="1:17" ht="15.75" customHeight="1" x14ac:dyDescent="0.2">
      <c r="A152" s="6" t="s">
        <v>607</v>
      </c>
      <c r="B152" s="182" t="s">
        <v>0</v>
      </c>
      <c r="C152" s="7" t="s">
        <v>2150</v>
      </c>
      <c r="D152" s="157"/>
      <c r="E152" s="8">
        <v>8349.6</v>
      </c>
      <c r="F152" s="8" t="e">
        <f t="shared" si="162"/>
        <v>#DIV/0!</v>
      </c>
      <c r="G152" s="8">
        <v>0</v>
      </c>
      <c r="H152" s="8"/>
      <c r="I152" s="8">
        <f t="shared" si="163"/>
        <v>8349.6</v>
      </c>
      <c r="J152" s="8" t="e">
        <f t="shared" si="164"/>
        <v>#DIV/0!</v>
      </c>
      <c r="K152" s="8">
        <f t="shared" si="165"/>
        <v>-8349.6</v>
      </c>
      <c r="L152" s="8">
        <f t="shared" si="166"/>
        <v>0</v>
      </c>
      <c r="M152" s="8"/>
      <c r="N152" s="8">
        <f t="shared" si="167"/>
        <v>8349.6</v>
      </c>
      <c r="O152" s="156" t="s">
        <v>1426</v>
      </c>
      <c r="P152" s="9"/>
      <c r="Q152" s="9"/>
    </row>
    <row r="153" spans="1:17" ht="15.75" customHeight="1" x14ac:dyDescent="0.2">
      <c r="A153" s="155" t="s">
        <v>607</v>
      </c>
      <c r="B153" s="155" t="s">
        <v>0</v>
      </c>
      <c r="C153" s="7" t="s">
        <v>1</v>
      </c>
      <c r="D153" s="157"/>
      <c r="E153" s="8">
        <v>0</v>
      </c>
      <c r="F153" s="8" t="e">
        <f t="shared" ref="F153:F154" si="246">E153/D153*100</f>
        <v>#DIV/0!</v>
      </c>
      <c r="G153" s="8">
        <v>0</v>
      </c>
      <c r="H153" s="8"/>
      <c r="I153" s="8">
        <f t="shared" ref="I153:I154" si="247">E153+G153+H153</f>
        <v>0</v>
      </c>
      <c r="J153" s="8" t="e">
        <f t="shared" ref="J153:J154" si="248">I153/D153*100</f>
        <v>#DIV/0!</v>
      </c>
      <c r="K153" s="8">
        <f t="shared" ref="K153:K154" si="249">D153-I153</f>
        <v>0</v>
      </c>
      <c r="L153" s="8">
        <f t="shared" ref="L153:L154" si="250">G153+H153</f>
        <v>0</v>
      </c>
      <c r="M153" s="8"/>
      <c r="N153" s="8">
        <f t="shared" ref="N153:N154" si="251">E153+G153</f>
        <v>0</v>
      </c>
      <c r="O153" s="156" t="s">
        <v>227</v>
      </c>
      <c r="P153" s="9"/>
      <c r="Q153" s="9"/>
    </row>
    <row r="154" spans="1:17" ht="15.75" customHeight="1" x14ac:dyDescent="0.2">
      <c r="A154" s="6" t="s">
        <v>607</v>
      </c>
      <c r="B154" s="182" t="s">
        <v>0</v>
      </c>
      <c r="C154" s="7" t="s">
        <v>1819</v>
      </c>
      <c r="D154" s="157">
        <v>4000</v>
      </c>
      <c r="E154" s="8">
        <v>4000</v>
      </c>
      <c r="F154" s="8">
        <f t="shared" si="246"/>
        <v>100</v>
      </c>
      <c r="G154" s="8">
        <v>0</v>
      </c>
      <c r="H154" s="8"/>
      <c r="I154" s="8">
        <f t="shared" si="247"/>
        <v>4000</v>
      </c>
      <c r="J154" s="8">
        <f t="shared" si="248"/>
        <v>100</v>
      </c>
      <c r="K154" s="8">
        <f t="shared" si="249"/>
        <v>0</v>
      </c>
      <c r="L154" s="8">
        <f t="shared" si="250"/>
        <v>0</v>
      </c>
      <c r="M154" s="8"/>
      <c r="N154" s="8">
        <f t="shared" si="251"/>
        <v>4000</v>
      </c>
      <c r="O154" s="156" t="s">
        <v>80</v>
      </c>
      <c r="P154" s="9"/>
      <c r="Q154" s="9"/>
    </row>
    <row r="155" spans="1:17" ht="15.75" customHeight="1" x14ac:dyDescent="0.2">
      <c r="A155" s="6" t="s">
        <v>607</v>
      </c>
      <c r="B155" s="182" t="s">
        <v>0</v>
      </c>
      <c r="C155" s="7" t="s">
        <v>1921</v>
      </c>
      <c r="D155" s="157">
        <v>7078</v>
      </c>
      <c r="E155" s="8">
        <v>7078</v>
      </c>
      <c r="F155" s="8">
        <f t="shared" si="162"/>
        <v>100</v>
      </c>
      <c r="G155" s="8">
        <v>0</v>
      </c>
      <c r="H155" s="8"/>
      <c r="I155" s="8">
        <f t="shared" si="163"/>
        <v>7078</v>
      </c>
      <c r="J155" s="8">
        <f t="shared" si="164"/>
        <v>100</v>
      </c>
      <c r="K155" s="8">
        <f t="shared" si="165"/>
        <v>0</v>
      </c>
      <c r="L155" s="8">
        <f t="shared" si="166"/>
        <v>0</v>
      </c>
      <c r="M155" s="8"/>
      <c r="N155" s="8">
        <f t="shared" si="167"/>
        <v>7078</v>
      </c>
      <c r="O155" s="156" t="s">
        <v>291</v>
      </c>
      <c r="P155" s="9"/>
      <c r="Q155" s="9"/>
    </row>
    <row r="156" spans="1:17" ht="15.75" customHeight="1" x14ac:dyDescent="0.2">
      <c r="A156" s="155" t="s">
        <v>607</v>
      </c>
      <c r="B156" s="155" t="s">
        <v>2052</v>
      </c>
      <c r="C156" s="7" t="s">
        <v>2053</v>
      </c>
      <c r="D156" s="157">
        <v>4000</v>
      </c>
      <c r="E156" s="8">
        <v>3400</v>
      </c>
      <c r="F156" s="8">
        <f t="shared" si="162"/>
        <v>85</v>
      </c>
      <c r="G156" s="8">
        <v>0</v>
      </c>
      <c r="H156" s="8"/>
      <c r="I156" s="8">
        <f t="shared" si="163"/>
        <v>3400</v>
      </c>
      <c r="J156" s="8">
        <f t="shared" si="164"/>
        <v>85</v>
      </c>
      <c r="K156" s="8">
        <f t="shared" si="165"/>
        <v>600</v>
      </c>
      <c r="L156" s="8">
        <f t="shared" si="166"/>
        <v>0</v>
      </c>
      <c r="M156" s="8"/>
      <c r="N156" s="8">
        <f t="shared" si="167"/>
        <v>3400</v>
      </c>
      <c r="O156" s="156" t="s">
        <v>227</v>
      </c>
      <c r="P156" s="9"/>
      <c r="Q156" s="9"/>
    </row>
    <row r="157" spans="1:17" ht="15.75" customHeight="1" x14ac:dyDescent="0.2">
      <c r="A157" s="155">
        <v>3528</v>
      </c>
      <c r="B157" s="155" t="s">
        <v>2246</v>
      </c>
      <c r="C157" s="156" t="s">
        <v>2247</v>
      </c>
      <c r="D157" s="157"/>
      <c r="E157" s="8"/>
      <c r="F157" s="8" t="e">
        <f t="shared" ref="F157" si="252">E157/D157*100</f>
        <v>#DIV/0!</v>
      </c>
      <c r="G157" s="8">
        <v>496.31</v>
      </c>
      <c r="H157" s="8"/>
      <c r="I157" s="8">
        <f t="shared" ref="I157" si="253">E157+G157+H157</f>
        <v>496.31</v>
      </c>
      <c r="J157" s="8" t="e">
        <f t="shared" ref="J157" si="254">I157/D157*100</f>
        <v>#DIV/0!</v>
      </c>
      <c r="K157" s="8">
        <f t="shared" ref="K157" si="255">D157-I157</f>
        <v>-496.31</v>
      </c>
      <c r="L157" s="8">
        <f t="shared" ref="L157" si="256">G157+H157</f>
        <v>496.31</v>
      </c>
      <c r="M157" s="8"/>
      <c r="N157" s="8">
        <f t="shared" ref="N157" si="257">E157+G157</f>
        <v>496.31</v>
      </c>
      <c r="O157" s="156" t="s">
        <v>227</v>
      </c>
      <c r="P157" s="9"/>
      <c r="Q157" s="9"/>
    </row>
    <row r="158" spans="1:17" ht="15.75" customHeight="1" x14ac:dyDescent="0.2">
      <c r="A158" s="155" t="s">
        <v>180</v>
      </c>
      <c r="B158" s="155" t="s">
        <v>579</v>
      </c>
      <c r="C158" s="156" t="s">
        <v>1784</v>
      </c>
      <c r="D158" s="157">
        <v>1667772</v>
      </c>
      <c r="E158" s="8">
        <v>1556587.0000000002</v>
      </c>
      <c r="F158" s="8">
        <f t="shared" si="162"/>
        <v>93.333321341286464</v>
      </c>
      <c r="G158" s="8">
        <v>111185</v>
      </c>
      <c r="H158" s="8"/>
      <c r="I158" s="8">
        <f t="shared" si="163"/>
        <v>1667772.0000000002</v>
      </c>
      <c r="J158" s="8">
        <f t="shared" si="164"/>
        <v>100.00000000000003</v>
      </c>
      <c r="K158" s="8">
        <f t="shared" si="165"/>
        <v>0</v>
      </c>
      <c r="L158" s="8">
        <f t="shared" si="166"/>
        <v>111185</v>
      </c>
      <c r="M158" s="8"/>
      <c r="N158" s="8">
        <f t="shared" si="167"/>
        <v>1667772.0000000002</v>
      </c>
      <c r="O158" s="156" t="s">
        <v>227</v>
      </c>
      <c r="P158" s="9"/>
      <c r="Q158" s="9"/>
    </row>
    <row r="159" spans="1:17" ht="15.75" customHeight="1" x14ac:dyDescent="0.2">
      <c r="A159" s="155" t="s">
        <v>180</v>
      </c>
      <c r="B159" s="155" t="s">
        <v>580</v>
      </c>
      <c r="C159" s="156" t="s">
        <v>1785</v>
      </c>
      <c r="D159" s="157">
        <v>2906614</v>
      </c>
      <c r="E159" s="8">
        <v>2712840</v>
      </c>
      <c r="F159" s="8">
        <f t="shared" ref="F159" si="258">E159/D159*100</f>
        <v>93.333342507811494</v>
      </c>
      <c r="G159" s="8">
        <v>193774</v>
      </c>
      <c r="H159" s="8"/>
      <c r="I159" s="8">
        <f t="shared" ref="I159" si="259">E159+G159+H159</f>
        <v>2906614</v>
      </c>
      <c r="J159" s="8">
        <f t="shared" ref="J159" si="260">I159/D159*100</f>
        <v>100</v>
      </c>
      <c r="K159" s="8">
        <f t="shared" ref="K159" si="261">D159-I159</f>
        <v>0</v>
      </c>
      <c r="L159" s="8">
        <f t="shared" ref="L159" si="262">G159+H159</f>
        <v>193774</v>
      </c>
      <c r="M159" s="8"/>
      <c r="N159" s="8">
        <f t="shared" ref="N159" si="263">E159+G159</f>
        <v>2906614</v>
      </c>
      <c r="O159" s="156" t="s">
        <v>227</v>
      </c>
      <c r="P159" s="9"/>
      <c r="Q159" s="9"/>
    </row>
    <row r="160" spans="1:17" ht="15.75" customHeight="1" x14ac:dyDescent="0.2">
      <c r="A160" s="155" t="s">
        <v>180</v>
      </c>
      <c r="B160" s="155" t="s">
        <v>580</v>
      </c>
      <c r="C160" s="156" t="s">
        <v>2077</v>
      </c>
      <c r="D160" s="157">
        <v>61034</v>
      </c>
      <c r="E160" s="8">
        <v>61034</v>
      </c>
      <c r="F160" s="8">
        <f t="shared" si="162"/>
        <v>100</v>
      </c>
      <c r="G160" s="8">
        <v>0</v>
      </c>
      <c r="H160" s="8"/>
      <c r="I160" s="8">
        <f t="shared" si="163"/>
        <v>61034</v>
      </c>
      <c r="J160" s="8">
        <f t="shared" si="164"/>
        <v>100</v>
      </c>
      <c r="K160" s="8">
        <f t="shared" si="165"/>
        <v>0</v>
      </c>
      <c r="L160" s="8">
        <f t="shared" si="166"/>
        <v>0</v>
      </c>
      <c r="M160" s="8"/>
      <c r="N160" s="8">
        <f t="shared" si="167"/>
        <v>61034</v>
      </c>
      <c r="O160" s="156" t="s">
        <v>227</v>
      </c>
      <c r="P160" s="9"/>
      <c r="Q160" s="9"/>
    </row>
    <row r="161" spans="1:17" ht="15.75" customHeight="1" x14ac:dyDescent="0.2">
      <c r="A161" s="163" t="s">
        <v>180</v>
      </c>
      <c r="B161" s="163" t="s">
        <v>580</v>
      </c>
      <c r="C161" s="156" t="s">
        <v>1786</v>
      </c>
      <c r="D161" s="157">
        <v>324130</v>
      </c>
      <c r="E161" s="8">
        <v>302522</v>
      </c>
      <c r="F161" s="8">
        <f t="shared" ref="F161:F163" si="264">E161/D161*100</f>
        <v>93.33353901212476</v>
      </c>
      <c r="G161" s="8">
        <v>21608</v>
      </c>
      <c r="H161" s="8"/>
      <c r="I161" s="8">
        <f t="shared" ref="I161:I163" si="265">E161+G161+H161</f>
        <v>324130</v>
      </c>
      <c r="J161" s="8">
        <f t="shared" ref="J161:J163" si="266">I161/D161*100</f>
        <v>100</v>
      </c>
      <c r="K161" s="8">
        <f t="shared" ref="K161:K163" si="267">D161-I161</f>
        <v>0</v>
      </c>
      <c r="L161" s="8">
        <f t="shared" ref="L161:L163" si="268">G161+H161</f>
        <v>21608</v>
      </c>
      <c r="M161" s="8"/>
      <c r="N161" s="8">
        <f t="shared" ref="N161:N163" si="269">E161+G161</f>
        <v>324130</v>
      </c>
      <c r="O161" s="156" t="s">
        <v>227</v>
      </c>
      <c r="P161" s="9"/>
      <c r="Q161" s="9"/>
    </row>
    <row r="162" spans="1:17" ht="15.75" customHeight="1" x14ac:dyDescent="0.2">
      <c r="A162" s="163" t="s">
        <v>180</v>
      </c>
      <c r="B162" s="163" t="s">
        <v>580</v>
      </c>
      <c r="C162" s="156" t="s">
        <v>1896</v>
      </c>
      <c r="D162" s="157">
        <v>19106</v>
      </c>
      <c r="E162" s="8">
        <v>17832</v>
      </c>
      <c r="F162" s="8">
        <f t="shared" ref="F162" si="270">E162/D162*100</f>
        <v>93.331937611221605</v>
      </c>
      <c r="G162" s="8">
        <v>1274</v>
      </c>
      <c r="H162" s="8"/>
      <c r="I162" s="8">
        <f t="shared" ref="I162" si="271">E162+G162+H162</f>
        <v>19106</v>
      </c>
      <c r="J162" s="8">
        <f t="shared" ref="J162" si="272">I162/D162*100</f>
        <v>100</v>
      </c>
      <c r="K162" s="8">
        <f t="shared" ref="K162" si="273">D162-I162</f>
        <v>0</v>
      </c>
      <c r="L162" s="8">
        <f t="shared" ref="L162" si="274">G162+H162</f>
        <v>1274</v>
      </c>
      <c r="M162" s="8"/>
      <c r="N162" s="8">
        <f t="shared" ref="N162" si="275">E162+G162</f>
        <v>19106</v>
      </c>
      <c r="O162" s="156" t="s">
        <v>227</v>
      </c>
      <c r="P162" s="9"/>
      <c r="Q162" s="9"/>
    </row>
    <row r="163" spans="1:17" ht="15.75" customHeight="1" x14ac:dyDescent="0.2">
      <c r="A163" s="163" t="s">
        <v>180</v>
      </c>
      <c r="B163" s="163" t="s">
        <v>580</v>
      </c>
      <c r="C163" s="156" t="s">
        <v>1588</v>
      </c>
      <c r="D163" s="157">
        <v>17530</v>
      </c>
      <c r="E163" s="8">
        <v>16360</v>
      </c>
      <c r="F163" s="8">
        <f t="shared" si="264"/>
        <v>93.325727324586424</v>
      </c>
      <c r="G163" s="8">
        <v>1170</v>
      </c>
      <c r="H163" s="8"/>
      <c r="I163" s="8">
        <f t="shared" si="265"/>
        <v>17530</v>
      </c>
      <c r="J163" s="8">
        <f t="shared" si="266"/>
        <v>100</v>
      </c>
      <c r="K163" s="8">
        <f t="shared" si="267"/>
        <v>0</v>
      </c>
      <c r="L163" s="8">
        <f t="shared" si="268"/>
        <v>1170</v>
      </c>
      <c r="M163" s="8"/>
      <c r="N163" s="8">
        <f t="shared" si="269"/>
        <v>17530</v>
      </c>
      <c r="O163" s="156" t="s">
        <v>227</v>
      </c>
      <c r="P163" s="9"/>
      <c r="Q163" s="9"/>
    </row>
    <row r="164" spans="1:17" ht="15.75" customHeight="1" x14ac:dyDescent="0.2">
      <c r="A164" s="163" t="s">
        <v>180</v>
      </c>
      <c r="B164" s="163" t="s">
        <v>580</v>
      </c>
      <c r="C164" s="156" t="s">
        <v>1897</v>
      </c>
      <c r="D164" s="157">
        <v>2868</v>
      </c>
      <c r="E164" s="8">
        <v>2678</v>
      </c>
      <c r="F164" s="8">
        <f t="shared" si="162"/>
        <v>93.375174337517436</v>
      </c>
      <c r="G164" s="8">
        <v>190</v>
      </c>
      <c r="H164" s="8"/>
      <c r="I164" s="8">
        <f t="shared" si="163"/>
        <v>2868</v>
      </c>
      <c r="J164" s="8">
        <f t="shared" si="164"/>
        <v>100</v>
      </c>
      <c r="K164" s="8">
        <f t="shared" si="165"/>
        <v>0</v>
      </c>
      <c r="L164" s="8">
        <f t="shared" si="166"/>
        <v>190</v>
      </c>
      <c r="M164" s="8"/>
      <c r="N164" s="8">
        <f t="shared" si="167"/>
        <v>2868</v>
      </c>
      <c r="O164" s="156" t="s">
        <v>227</v>
      </c>
      <c r="P164" s="9"/>
      <c r="Q164" s="9"/>
    </row>
    <row r="165" spans="1:17" ht="15.75" customHeight="1" x14ac:dyDescent="0.2">
      <c r="A165" s="163" t="s">
        <v>180</v>
      </c>
      <c r="B165" s="163" t="s">
        <v>580</v>
      </c>
      <c r="C165" s="156" t="s">
        <v>2154</v>
      </c>
      <c r="D165" s="157"/>
      <c r="E165" s="8">
        <v>32567</v>
      </c>
      <c r="F165" s="8" t="e">
        <f t="shared" si="162"/>
        <v>#DIV/0!</v>
      </c>
      <c r="G165" s="8">
        <v>0</v>
      </c>
      <c r="H165" s="8"/>
      <c r="I165" s="8">
        <f t="shared" si="163"/>
        <v>32567</v>
      </c>
      <c r="J165" s="8" t="e">
        <f t="shared" si="164"/>
        <v>#DIV/0!</v>
      </c>
      <c r="K165" s="8">
        <f t="shared" si="165"/>
        <v>-32567</v>
      </c>
      <c r="L165" s="8">
        <f t="shared" si="166"/>
        <v>0</v>
      </c>
      <c r="M165" s="8"/>
      <c r="N165" s="8">
        <f t="shared" si="167"/>
        <v>32567</v>
      </c>
      <c r="O165" s="156" t="s">
        <v>227</v>
      </c>
      <c r="P165" s="9"/>
      <c r="Q165" s="9"/>
    </row>
    <row r="166" spans="1:17" ht="15.75" customHeight="1" x14ac:dyDescent="0.2">
      <c r="A166" s="163" t="s">
        <v>180</v>
      </c>
      <c r="B166" s="163" t="s">
        <v>580</v>
      </c>
      <c r="C166" s="156" t="s">
        <v>1864</v>
      </c>
      <c r="D166" s="157">
        <v>26641</v>
      </c>
      <c r="E166" s="8">
        <v>26641</v>
      </c>
      <c r="F166" s="8">
        <f>E166/D166*100</f>
        <v>100</v>
      </c>
      <c r="G166" s="8">
        <v>0</v>
      </c>
      <c r="H166" s="8"/>
      <c r="I166" s="8">
        <f>E166+G166+H166</f>
        <v>26641</v>
      </c>
      <c r="J166" s="8">
        <f>I166/D166*100</f>
        <v>100</v>
      </c>
      <c r="K166" s="8">
        <f>D166-I166</f>
        <v>0</v>
      </c>
      <c r="L166" s="8">
        <f>G166+H166</f>
        <v>0</v>
      </c>
      <c r="M166" s="8"/>
      <c r="N166" s="8">
        <f>E166+G166</f>
        <v>26641</v>
      </c>
      <c r="O166" s="156" t="s">
        <v>227</v>
      </c>
      <c r="P166" s="9"/>
      <c r="Q166" s="9"/>
    </row>
    <row r="167" spans="1:17" ht="15.75" customHeight="1" x14ac:dyDescent="0.2">
      <c r="A167" s="163" t="s">
        <v>180</v>
      </c>
      <c r="B167" s="163" t="s">
        <v>580</v>
      </c>
      <c r="C167" s="156" t="s">
        <v>1895</v>
      </c>
      <c r="D167" s="157">
        <v>13754</v>
      </c>
      <c r="E167" s="8">
        <v>13754</v>
      </c>
      <c r="F167" s="8">
        <f t="shared" ref="F167" si="276">E167/D167*100</f>
        <v>100</v>
      </c>
      <c r="G167" s="8">
        <v>0</v>
      </c>
      <c r="H167" s="8"/>
      <c r="I167" s="8">
        <f t="shared" ref="I167" si="277">E167+G167+H167</f>
        <v>13754</v>
      </c>
      <c r="J167" s="8">
        <f t="shared" ref="J167" si="278">I167/D167*100</f>
        <v>100</v>
      </c>
      <c r="K167" s="8">
        <f t="shared" ref="K167" si="279">D167-I167</f>
        <v>0</v>
      </c>
      <c r="L167" s="8">
        <f t="shared" ref="L167" si="280">G167+H167</f>
        <v>0</v>
      </c>
      <c r="M167" s="8"/>
      <c r="N167" s="8">
        <f t="shared" ref="N167" si="281">E167+G167</f>
        <v>13754</v>
      </c>
      <c r="O167" s="156" t="s">
        <v>227</v>
      </c>
      <c r="P167" s="9"/>
      <c r="Q167" s="9"/>
    </row>
    <row r="168" spans="1:17" ht="15.75" customHeight="1" x14ac:dyDescent="0.2">
      <c r="A168" s="155" t="s">
        <v>181</v>
      </c>
      <c r="B168" s="155" t="s">
        <v>365</v>
      </c>
      <c r="C168" s="156" t="s">
        <v>2013</v>
      </c>
      <c r="D168" s="157">
        <v>2590</v>
      </c>
      <c r="E168" s="8">
        <v>1350</v>
      </c>
      <c r="F168" s="8">
        <f>E168/D168*100</f>
        <v>52.123552123552116</v>
      </c>
      <c r="G168" s="8">
        <v>0</v>
      </c>
      <c r="H168" s="8"/>
      <c r="I168" s="8">
        <f>E168+G168+H168</f>
        <v>1350</v>
      </c>
      <c r="J168" s="8">
        <f>I168/D168*100</f>
        <v>52.123552123552116</v>
      </c>
      <c r="K168" s="8">
        <f>D168-I168</f>
        <v>1240</v>
      </c>
      <c r="L168" s="8">
        <f>G168+H168</f>
        <v>0</v>
      </c>
      <c r="M168" s="8"/>
      <c r="N168" s="8">
        <f>E168+G168</f>
        <v>1350</v>
      </c>
      <c r="O168" s="156" t="s">
        <v>227</v>
      </c>
      <c r="P168" s="9"/>
      <c r="Q168" s="9"/>
    </row>
    <row r="169" spans="1:17" ht="15.75" customHeight="1" x14ac:dyDescent="0.2">
      <c r="A169" s="155" t="s">
        <v>181</v>
      </c>
      <c r="B169" s="180" t="s">
        <v>365</v>
      </c>
      <c r="C169" s="156" t="s">
        <v>2027</v>
      </c>
      <c r="D169" s="157">
        <v>1000</v>
      </c>
      <c r="E169" s="8">
        <v>1000</v>
      </c>
      <c r="F169" s="8">
        <f>E169/D169*100</f>
        <v>100</v>
      </c>
      <c r="G169" s="8">
        <v>0</v>
      </c>
      <c r="H169" s="8"/>
      <c r="I169" s="8">
        <f>E169+G169+H169</f>
        <v>1000</v>
      </c>
      <c r="J169" s="8">
        <f>I169/D169*100</f>
        <v>100</v>
      </c>
      <c r="K169" s="8">
        <f>D169-I169</f>
        <v>0</v>
      </c>
      <c r="L169" s="8">
        <f>G169+H169</f>
        <v>0</v>
      </c>
      <c r="M169" s="8"/>
      <c r="N169" s="8">
        <f>E169+G169</f>
        <v>1000</v>
      </c>
      <c r="O169" s="156" t="s">
        <v>344</v>
      </c>
      <c r="P169" s="9"/>
      <c r="Q169" s="9"/>
    </row>
    <row r="170" spans="1:17" ht="15.75" customHeight="1" x14ac:dyDescent="0.2">
      <c r="A170" s="155" t="s">
        <v>181</v>
      </c>
      <c r="B170" s="180" t="s">
        <v>365</v>
      </c>
      <c r="C170" s="156" t="s">
        <v>638</v>
      </c>
      <c r="D170" s="157"/>
      <c r="E170" s="8">
        <v>0</v>
      </c>
      <c r="F170" s="8" t="e">
        <f t="shared" ref="F170:F173" si="282">E170/D170*100</f>
        <v>#DIV/0!</v>
      </c>
      <c r="G170" s="8">
        <v>0</v>
      </c>
      <c r="H170" s="8"/>
      <c r="I170" s="8">
        <f t="shared" ref="I170:I173" si="283">E170+G170+H170</f>
        <v>0</v>
      </c>
      <c r="J170" s="8" t="e">
        <f t="shared" ref="J170:J173" si="284">I170/D170*100</f>
        <v>#DIV/0!</v>
      </c>
      <c r="K170" s="8">
        <f t="shared" ref="K170:K173" si="285">D170-I170</f>
        <v>0</v>
      </c>
      <c r="L170" s="8">
        <f t="shared" ref="L170:L173" si="286">G170+H170</f>
        <v>0</v>
      </c>
      <c r="M170" s="8"/>
      <c r="N170" s="8">
        <f t="shared" ref="N170:N173" si="287">E170+G170</f>
        <v>0</v>
      </c>
      <c r="O170" s="156" t="s">
        <v>1426</v>
      </c>
      <c r="P170" s="9"/>
      <c r="Q170" s="9"/>
    </row>
    <row r="171" spans="1:17" ht="15.75" customHeight="1" x14ac:dyDescent="0.2">
      <c r="A171" s="155" t="s">
        <v>181</v>
      </c>
      <c r="B171" s="180" t="s">
        <v>365</v>
      </c>
      <c r="C171" s="156" t="s">
        <v>366</v>
      </c>
      <c r="D171" s="157">
        <v>2330</v>
      </c>
      <c r="E171" s="8">
        <v>4481.6000000000004</v>
      </c>
      <c r="F171" s="8">
        <f t="shared" si="282"/>
        <v>192.34334763948499</v>
      </c>
      <c r="G171" s="8">
        <v>0</v>
      </c>
      <c r="H171" s="8"/>
      <c r="I171" s="8">
        <f t="shared" si="283"/>
        <v>4481.6000000000004</v>
      </c>
      <c r="J171" s="8">
        <f t="shared" si="284"/>
        <v>192.34334763948499</v>
      </c>
      <c r="K171" s="8">
        <f t="shared" si="285"/>
        <v>-2151.6000000000004</v>
      </c>
      <c r="L171" s="8">
        <f t="shared" si="286"/>
        <v>0</v>
      </c>
      <c r="M171" s="8"/>
      <c r="N171" s="8">
        <f t="shared" si="287"/>
        <v>4481.6000000000004</v>
      </c>
      <c r="O171" s="156" t="s">
        <v>80</v>
      </c>
      <c r="P171" s="9"/>
      <c r="Q171" s="9"/>
    </row>
    <row r="172" spans="1:17" ht="15.75" customHeight="1" x14ac:dyDescent="0.2">
      <c r="A172" s="155" t="s">
        <v>181</v>
      </c>
      <c r="B172" s="180" t="s">
        <v>365</v>
      </c>
      <c r="C172" s="156" t="s">
        <v>1669</v>
      </c>
      <c r="D172" s="157"/>
      <c r="E172" s="8">
        <v>4902</v>
      </c>
      <c r="F172" s="8" t="e">
        <f t="shared" ref="F172" si="288">E172/D172*100</f>
        <v>#DIV/0!</v>
      </c>
      <c r="G172" s="8">
        <v>0</v>
      </c>
      <c r="H172" s="8"/>
      <c r="I172" s="8">
        <f t="shared" ref="I172" si="289">E172+G172+H172</f>
        <v>4902</v>
      </c>
      <c r="J172" s="8" t="e">
        <f t="shared" ref="J172" si="290">I172/D172*100</f>
        <v>#DIV/0!</v>
      </c>
      <c r="K172" s="8">
        <f t="shared" ref="K172" si="291">D172-I172</f>
        <v>-4902</v>
      </c>
      <c r="L172" s="8">
        <f t="shared" ref="L172" si="292">G172+H172</f>
        <v>0</v>
      </c>
      <c r="M172" s="8"/>
      <c r="N172" s="8">
        <f t="shared" ref="N172" si="293">E172+G172</f>
        <v>4902</v>
      </c>
      <c r="O172" s="156" t="s">
        <v>80</v>
      </c>
      <c r="P172" s="9"/>
      <c r="Q172" s="9"/>
    </row>
    <row r="173" spans="1:17" ht="15.75" customHeight="1" x14ac:dyDescent="0.2">
      <c r="A173" s="155" t="s">
        <v>181</v>
      </c>
      <c r="B173" s="180" t="s">
        <v>365</v>
      </c>
      <c r="C173" s="156" t="s">
        <v>535</v>
      </c>
      <c r="D173" s="157">
        <v>1500</v>
      </c>
      <c r="E173" s="8">
        <v>1500</v>
      </c>
      <c r="F173" s="8">
        <f t="shared" si="282"/>
        <v>100</v>
      </c>
      <c r="G173" s="8">
        <v>0</v>
      </c>
      <c r="H173" s="8"/>
      <c r="I173" s="8">
        <f t="shared" si="283"/>
        <v>1500</v>
      </c>
      <c r="J173" s="8">
        <f t="shared" si="284"/>
        <v>100</v>
      </c>
      <c r="K173" s="8">
        <f t="shared" si="285"/>
        <v>0</v>
      </c>
      <c r="L173" s="8">
        <f t="shared" si="286"/>
        <v>0</v>
      </c>
      <c r="M173" s="8"/>
      <c r="N173" s="8">
        <f t="shared" si="287"/>
        <v>1500</v>
      </c>
      <c r="O173" s="156" t="s">
        <v>80</v>
      </c>
      <c r="P173" s="9"/>
      <c r="Q173" s="9"/>
    </row>
    <row r="174" spans="1:17" ht="15.75" customHeight="1" x14ac:dyDescent="0.2">
      <c r="A174" s="155" t="s">
        <v>181</v>
      </c>
      <c r="B174" s="180" t="s">
        <v>365</v>
      </c>
      <c r="C174" s="156" t="s">
        <v>1628</v>
      </c>
      <c r="D174" s="157">
        <v>8000</v>
      </c>
      <c r="E174" s="8">
        <v>4356.3999999999996</v>
      </c>
      <c r="F174" s="8">
        <f t="shared" si="162"/>
        <v>54.454999999999998</v>
      </c>
      <c r="G174" s="8">
        <v>0</v>
      </c>
      <c r="H174" s="8"/>
      <c r="I174" s="8">
        <f t="shared" si="163"/>
        <v>4356.3999999999996</v>
      </c>
      <c r="J174" s="8">
        <f t="shared" si="164"/>
        <v>54.454999999999998</v>
      </c>
      <c r="K174" s="8">
        <f t="shared" si="165"/>
        <v>3643.6000000000004</v>
      </c>
      <c r="L174" s="8">
        <f t="shared" si="166"/>
        <v>0</v>
      </c>
      <c r="M174" s="8"/>
      <c r="N174" s="8">
        <f t="shared" si="167"/>
        <v>4356.3999999999996</v>
      </c>
      <c r="O174" s="156" t="s">
        <v>80</v>
      </c>
      <c r="P174" s="9"/>
      <c r="Q174" s="9"/>
    </row>
    <row r="175" spans="1:17" ht="15.75" customHeight="1" x14ac:dyDescent="0.2">
      <c r="A175" s="155" t="s">
        <v>181</v>
      </c>
      <c r="B175" s="155" t="s">
        <v>639</v>
      </c>
      <c r="C175" s="156" t="s">
        <v>640</v>
      </c>
      <c r="D175" s="157">
        <v>118065</v>
      </c>
      <c r="E175" s="8">
        <v>118065</v>
      </c>
      <c r="F175" s="8">
        <f t="shared" si="162"/>
        <v>100</v>
      </c>
      <c r="G175" s="8">
        <v>0</v>
      </c>
      <c r="H175" s="8"/>
      <c r="I175" s="8">
        <f t="shared" si="163"/>
        <v>118065</v>
      </c>
      <c r="J175" s="8">
        <f t="shared" si="164"/>
        <v>100</v>
      </c>
      <c r="K175" s="8">
        <f t="shared" si="165"/>
        <v>0</v>
      </c>
      <c r="L175" s="8">
        <f t="shared" si="166"/>
        <v>0</v>
      </c>
      <c r="M175" s="8"/>
      <c r="N175" s="8">
        <f t="shared" si="167"/>
        <v>118065</v>
      </c>
      <c r="O175" s="156" t="s">
        <v>227</v>
      </c>
      <c r="P175" s="13"/>
      <c r="Q175" s="9"/>
    </row>
    <row r="176" spans="1:17" ht="15.75" customHeight="1" x14ac:dyDescent="0.2">
      <c r="A176" s="155" t="s">
        <v>181</v>
      </c>
      <c r="B176" s="155" t="s">
        <v>641</v>
      </c>
      <c r="C176" s="156" t="s">
        <v>1603</v>
      </c>
      <c r="D176" s="157">
        <v>13000</v>
      </c>
      <c r="E176" s="8">
        <v>13000</v>
      </c>
      <c r="F176" s="8">
        <f t="shared" ref="F176:F184" si="294">E176/D176*100</f>
        <v>100</v>
      </c>
      <c r="G176" s="8">
        <v>0</v>
      </c>
      <c r="H176" s="8"/>
      <c r="I176" s="8">
        <f t="shared" ref="I176:I184" si="295">E176+G176+H176</f>
        <v>13000</v>
      </c>
      <c r="J176" s="8">
        <f t="shared" ref="J176:J184" si="296">I176/D176*100</f>
        <v>100</v>
      </c>
      <c r="K176" s="8">
        <f t="shared" ref="K176:K184" si="297">D176-I176</f>
        <v>0</v>
      </c>
      <c r="L176" s="8">
        <f t="shared" ref="L176:L184" si="298">G176+H176</f>
        <v>0</v>
      </c>
      <c r="M176" s="8"/>
      <c r="N176" s="8">
        <f t="shared" ref="N176:N184" si="299">E176+G176</f>
        <v>13000</v>
      </c>
      <c r="O176" s="156" t="s">
        <v>227</v>
      </c>
      <c r="P176" s="13"/>
      <c r="Q176" s="9"/>
    </row>
    <row r="177" spans="1:17" ht="15.75" customHeight="1" x14ac:dyDescent="0.2">
      <c r="A177" s="155" t="s">
        <v>181</v>
      </c>
      <c r="B177" s="155" t="s">
        <v>641</v>
      </c>
      <c r="C177" s="156" t="s">
        <v>1934</v>
      </c>
      <c r="D177" s="157">
        <v>5000</v>
      </c>
      <c r="E177" s="8">
        <v>5000</v>
      </c>
      <c r="F177" s="8">
        <f t="shared" si="294"/>
        <v>100</v>
      </c>
      <c r="G177" s="8">
        <v>0</v>
      </c>
      <c r="H177" s="8"/>
      <c r="I177" s="8">
        <f t="shared" si="295"/>
        <v>5000</v>
      </c>
      <c r="J177" s="8">
        <f t="shared" si="296"/>
        <v>100</v>
      </c>
      <c r="K177" s="8">
        <f t="shared" si="297"/>
        <v>0</v>
      </c>
      <c r="L177" s="8">
        <f t="shared" si="298"/>
        <v>0</v>
      </c>
      <c r="M177" s="8"/>
      <c r="N177" s="8">
        <f t="shared" si="299"/>
        <v>5000</v>
      </c>
      <c r="O177" s="156" t="s">
        <v>227</v>
      </c>
      <c r="P177" s="13" t="s">
        <v>1935</v>
      </c>
      <c r="Q177" s="9" t="s">
        <v>1936</v>
      </c>
    </row>
    <row r="178" spans="1:17" ht="15.75" customHeight="1" x14ac:dyDescent="0.2">
      <c r="A178" s="155" t="s">
        <v>181</v>
      </c>
      <c r="B178" s="155" t="s">
        <v>641</v>
      </c>
      <c r="C178" s="156" t="s">
        <v>1937</v>
      </c>
      <c r="D178" s="157">
        <v>350</v>
      </c>
      <c r="E178" s="8">
        <v>350</v>
      </c>
      <c r="F178" s="8">
        <f t="shared" ref="F178" si="300">E178/D178*100</f>
        <v>100</v>
      </c>
      <c r="G178" s="8">
        <v>0</v>
      </c>
      <c r="H178" s="8"/>
      <c r="I178" s="8">
        <f t="shared" ref="I178" si="301">E178+G178+H178</f>
        <v>350</v>
      </c>
      <c r="J178" s="8">
        <f t="shared" ref="J178" si="302">I178/D178*100</f>
        <v>100</v>
      </c>
      <c r="K178" s="8">
        <f t="shared" ref="K178" si="303">D178-I178</f>
        <v>0</v>
      </c>
      <c r="L178" s="8">
        <f t="shared" ref="L178" si="304">G178+H178</f>
        <v>0</v>
      </c>
      <c r="M178" s="8"/>
      <c r="N178" s="8">
        <f t="shared" ref="N178" si="305">E178+G178</f>
        <v>350</v>
      </c>
      <c r="O178" s="156" t="s">
        <v>227</v>
      </c>
      <c r="P178" s="9"/>
      <c r="Q178" s="9"/>
    </row>
    <row r="179" spans="1:17" ht="15.75" customHeight="1" x14ac:dyDescent="0.2">
      <c r="A179" s="155" t="s">
        <v>181</v>
      </c>
      <c r="B179" s="155" t="s">
        <v>641</v>
      </c>
      <c r="C179" s="156" t="s">
        <v>1939</v>
      </c>
      <c r="D179" s="157">
        <v>122</v>
      </c>
      <c r="E179" s="8">
        <v>122</v>
      </c>
      <c r="F179" s="8">
        <f t="shared" si="294"/>
        <v>100</v>
      </c>
      <c r="G179" s="8">
        <v>0</v>
      </c>
      <c r="H179" s="8"/>
      <c r="I179" s="8">
        <f t="shared" si="295"/>
        <v>122</v>
      </c>
      <c r="J179" s="8">
        <f t="shared" si="296"/>
        <v>100</v>
      </c>
      <c r="K179" s="8">
        <f t="shared" si="297"/>
        <v>0</v>
      </c>
      <c r="L179" s="8">
        <f t="shared" si="298"/>
        <v>0</v>
      </c>
      <c r="M179" s="8"/>
      <c r="N179" s="8">
        <f t="shared" si="299"/>
        <v>122</v>
      </c>
      <c r="O179" s="156" t="s">
        <v>227</v>
      </c>
      <c r="P179" s="9"/>
      <c r="Q179" s="9"/>
    </row>
    <row r="180" spans="1:17" ht="15.75" customHeight="1" x14ac:dyDescent="0.2">
      <c r="A180" s="155" t="s">
        <v>181</v>
      </c>
      <c r="B180" s="165" t="s">
        <v>641</v>
      </c>
      <c r="C180" s="156" t="s">
        <v>2143</v>
      </c>
      <c r="D180" s="157">
        <v>314</v>
      </c>
      <c r="E180" s="8">
        <v>0</v>
      </c>
      <c r="F180" s="8">
        <f t="shared" ref="F180" si="306">E180/D180*100</f>
        <v>0</v>
      </c>
      <c r="G180" s="8">
        <v>0</v>
      </c>
      <c r="H180" s="8"/>
      <c r="I180" s="8">
        <f t="shared" ref="I180" si="307">E180+G180+H180</f>
        <v>0</v>
      </c>
      <c r="J180" s="8">
        <f t="shared" ref="J180" si="308">I180/D180*100</f>
        <v>0</v>
      </c>
      <c r="K180" s="8">
        <f t="shared" ref="K180" si="309">D180-I180</f>
        <v>314</v>
      </c>
      <c r="L180" s="8">
        <f t="shared" ref="L180" si="310">G180+H180</f>
        <v>0</v>
      </c>
      <c r="M180" s="8"/>
      <c r="N180" s="8">
        <f t="shared" ref="N180" si="311">E180+G180</f>
        <v>0</v>
      </c>
      <c r="O180" s="156" t="s">
        <v>80</v>
      </c>
      <c r="P180" s="9"/>
      <c r="Q180" s="9"/>
    </row>
    <row r="181" spans="1:17" ht="15.75" customHeight="1" x14ac:dyDescent="0.2">
      <c r="A181" s="155" t="s">
        <v>181</v>
      </c>
      <c r="B181" s="165" t="s">
        <v>641</v>
      </c>
      <c r="C181" s="156" t="s">
        <v>1928</v>
      </c>
      <c r="D181" s="157">
        <v>455</v>
      </c>
      <c r="E181" s="8">
        <v>455</v>
      </c>
      <c r="F181" s="8">
        <f t="shared" si="294"/>
        <v>100</v>
      </c>
      <c r="G181" s="8">
        <v>0</v>
      </c>
      <c r="H181" s="8"/>
      <c r="I181" s="8">
        <f t="shared" si="295"/>
        <v>455</v>
      </c>
      <c r="J181" s="8">
        <f t="shared" si="296"/>
        <v>100</v>
      </c>
      <c r="K181" s="8">
        <f t="shared" si="297"/>
        <v>0</v>
      </c>
      <c r="L181" s="8">
        <f t="shared" si="298"/>
        <v>0</v>
      </c>
      <c r="M181" s="8"/>
      <c r="N181" s="8">
        <f t="shared" si="299"/>
        <v>455</v>
      </c>
      <c r="O181" s="156" t="s">
        <v>1426</v>
      </c>
      <c r="P181" s="9"/>
      <c r="Q181" s="9"/>
    </row>
    <row r="182" spans="1:17" ht="15.75" customHeight="1" x14ac:dyDescent="0.2">
      <c r="A182" s="155" t="s">
        <v>181</v>
      </c>
      <c r="B182" s="165" t="s">
        <v>641</v>
      </c>
      <c r="C182" s="156" t="s">
        <v>2024</v>
      </c>
      <c r="D182" s="157">
        <v>300</v>
      </c>
      <c r="E182" s="8">
        <v>300</v>
      </c>
      <c r="F182" s="8">
        <f t="shared" si="294"/>
        <v>100</v>
      </c>
      <c r="G182" s="8">
        <v>0</v>
      </c>
      <c r="H182" s="8"/>
      <c r="I182" s="8">
        <f t="shared" si="295"/>
        <v>300</v>
      </c>
      <c r="J182" s="8">
        <f t="shared" si="296"/>
        <v>100</v>
      </c>
      <c r="K182" s="8">
        <f t="shared" si="297"/>
        <v>0</v>
      </c>
      <c r="L182" s="8">
        <f t="shared" si="298"/>
        <v>0</v>
      </c>
      <c r="M182" s="8"/>
      <c r="N182" s="8">
        <f t="shared" si="299"/>
        <v>300</v>
      </c>
      <c r="O182" s="156" t="s">
        <v>1426</v>
      </c>
      <c r="P182" s="9"/>
      <c r="Q182" s="9"/>
    </row>
    <row r="183" spans="1:17" ht="15.75" customHeight="1" x14ac:dyDescent="0.2">
      <c r="A183" s="155" t="s">
        <v>181</v>
      </c>
      <c r="B183" s="165" t="s">
        <v>641</v>
      </c>
      <c r="C183" s="156" t="s">
        <v>2025</v>
      </c>
      <c r="D183" s="157"/>
      <c r="E183" s="8">
        <v>350</v>
      </c>
      <c r="F183" s="8" t="e">
        <f t="shared" si="294"/>
        <v>#DIV/0!</v>
      </c>
      <c r="G183" s="8">
        <v>0</v>
      </c>
      <c r="H183" s="8"/>
      <c r="I183" s="8">
        <f t="shared" si="295"/>
        <v>350</v>
      </c>
      <c r="J183" s="8" t="e">
        <f t="shared" si="296"/>
        <v>#DIV/0!</v>
      </c>
      <c r="K183" s="8">
        <f t="shared" si="297"/>
        <v>-350</v>
      </c>
      <c r="L183" s="8">
        <f t="shared" si="298"/>
        <v>0</v>
      </c>
      <c r="M183" s="8"/>
      <c r="N183" s="8">
        <f t="shared" si="299"/>
        <v>350</v>
      </c>
      <c r="O183" s="156" t="s">
        <v>1426</v>
      </c>
      <c r="P183" s="9"/>
      <c r="Q183" s="9"/>
    </row>
    <row r="184" spans="1:17" ht="15.75" customHeight="1" x14ac:dyDescent="0.2">
      <c r="A184" s="155" t="s">
        <v>181</v>
      </c>
      <c r="B184" s="165" t="s">
        <v>641</v>
      </c>
      <c r="C184" s="156" t="s">
        <v>2074</v>
      </c>
      <c r="D184" s="157"/>
      <c r="E184" s="8">
        <v>200</v>
      </c>
      <c r="F184" s="8" t="e">
        <f t="shared" si="294"/>
        <v>#DIV/0!</v>
      </c>
      <c r="G184" s="8">
        <v>0</v>
      </c>
      <c r="H184" s="8"/>
      <c r="I184" s="8">
        <f t="shared" si="295"/>
        <v>200</v>
      </c>
      <c r="J184" s="8" t="e">
        <f t="shared" si="296"/>
        <v>#DIV/0!</v>
      </c>
      <c r="K184" s="8">
        <f t="shared" si="297"/>
        <v>-200</v>
      </c>
      <c r="L184" s="8">
        <f t="shared" si="298"/>
        <v>0</v>
      </c>
      <c r="M184" s="8"/>
      <c r="N184" s="8">
        <f t="shared" si="299"/>
        <v>200</v>
      </c>
      <c r="O184" s="156" t="s">
        <v>1426</v>
      </c>
      <c r="P184" s="9"/>
      <c r="Q184" s="9"/>
    </row>
    <row r="185" spans="1:17" ht="15.75" customHeight="1" x14ac:dyDescent="0.2">
      <c r="A185" s="155" t="s">
        <v>181</v>
      </c>
      <c r="B185" s="165" t="s">
        <v>641</v>
      </c>
      <c r="C185" s="156" t="s">
        <v>2221</v>
      </c>
      <c r="D185" s="157"/>
      <c r="E185" s="8">
        <v>300</v>
      </c>
      <c r="F185" s="8" t="e">
        <f t="shared" si="162"/>
        <v>#DIV/0!</v>
      </c>
      <c r="G185" s="8">
        <v>0</v>
      </c>
      <c r="H185" s="8"/>
      <c r="I185" s="8">
        <f t="shared" si="163"/>
        <v>300</v>
      </c>
      <c r="J185" s="8" t="e">
        <f t="shared" si="164"/>
        <v>#DIV/0!</v>
      </c>
      <c r="K185" s="8">
        <f t="shared" si="165"/>
        <v>-300</v>
      </c>
      <c r="L185" s="8">
        <f t="shared" si="166"/>
        <v>0</v>
      </c>
      <c r="M185" s="8"/>
      <c r="N185" s="8">
        <f t="shared" si="167"/>
        <v>300</v>
      </c>
      <c r="O185" s="156" t="s">
        <v>1426</v>
      </c>
      <c r="P185" s="9"/>
      <c r="Q185" s="9"/>
    </row>
    <row r="186" spans="1:17" ht="15.75" customHeight="1" x14ac:dyDescent="0.2">
      <c r="A186" s="155" t="s">
        <v>181</v>
      </c>
      <c r="B186" s="155" t="s">
        <v>1902</v>
      </c>
      <c r="C186" s="156" t="s">
        <v>1804</v>
      </c>
      <c r="D186" s="157">
        <v>315000</v>
      </c>
      <c r="E186" s="8">
        <v>293238</v>
      </c>
      <c r="F186" s="8">
        <f>E186/D186*100</f>
        <v>93.091428571428565</v>
      </c>
      <c r="G186" s="8">
        <v>0</v>
      </c>
      <c r="H186" s="8"/>
      <c r="I186" s="8">
        <f>E186+G186+H186</f>
        <v>293238</v>
      </c>
      <c r="J186" s="8">
        <f>I186/D186*100</f>
        <v>93.091428571428565</v>
      </c>
      <c r="K186" s="8">
        <f>D186-I186</f>
        <v>21762</v>
      </c>
      <c r="L186" s="8">
        <f>G186+H186</f>
        <v>0</v>
      </c>
      <c r="M186" s="8"/>
      <c r="N186" s="8">
        <f>E186+G186</f>
        <v>293238</v>
      </c>
      <c r="O186" s="156" t="s">
        <v>227</v>
      </c>
      <c r="P186" s="9"/>
      <c r="Q186" s="9"/>
    </row>
    <row r="187" spans="1:17" ht="15.75" customHeight="1" x14ac:dyDescent="0.2">
      <c r="A187" s="155" t="s">
        <v>181</v>
      </c>
      <c r="B187" s="155" t="s">
        <v>1254</v>
      </c>
      <c r="C187" s="156" t="s">
        <v>1792</v>
      </c>
      <c r="D187" s="188">
        <v>7800</v>
      </c>
      <c r="E187" s="8">
        <v>10732.289999999999</v>
      </c>
      <c r="F187" s="8">
        <f t="shared" ref="F187" si="312">E187/D187*100</f>
        <v>137.59346153846153</v>
      </c>
      <c r="G187" s="8">
        <v>3066.29</v>
      </c>
      <c r="H187" s="8"/>
      <c r="I187" s="8">
        <f t="shared" ref="I187" si="313">E187+G187+H187</f>
        <v>13798.579999999998</v>
      </c>
      <c r="J187" s="8">
        <f t="shared" ref="J187" si="314">I187/D187*100</f>
        <v>176.90487179487178</v>
      </c>
      <c r="K187" s="8">
        <f t="shared" ref="K187" si="315">D187-I187</f>
        <v>-5998.5799999999981</v>
      </c>
      <c r="L187" s="8">
        <f t="shared" ref="L187" si="316">G187+H187</f>
        <v>3066.29</v>
      </c>
      <c r="M187" s="8"/>
      <c r="N187" s="8">
        <f t="shared" ref="N187" si="317">E187+G187</f>
        <v>13798.579999999998</v>
      </c>
      <c r="O187" s="156" t="s">
        <v>227</v>
      </c>
      <c r="P187" s="9"/>
      <c r="Q187" s="9"/>
    </row>
    <row r="188" spans="1:17" ht="15.75" customHeight="1" x14ac:dyDescent="0.2">
      <c r="A188" s="155" t="s">
        <v>181</v>
      </c>
      <c r="B188" s="155" t="s">
        <v>1801</v>
      </c>
      <c r="C188" s="156" t="s">
        <v>1791</v>
      </c>
      <c r="D188" s="188">
        <v>5584</v>
      </c>
      <c r="E188" s="8">
        <v>6774.66</v>
      </c>
      <c r="F188" s="8">
        <f t="shared" si="162"/>
        <v>121.32270773638969</v>
      </c>
      <c r="G188" s="8">
        <v>1545.14</v>
      </c>
      <c r="H188" s="8"/>
      <c r="I188" s="8">
        <f t="shared" si="163"/>
        <v>8319.7999999999993</v>
      </c>
      <c r="J188" s="8">
        <f t="shared" si="164"/>
        <v>148.99355300859597</v>
      </c>
      <c r="K188" s="8">
        <f t="shared" si="165"/>
        <v>-2735.7999999999993</v>
      </c>
      <c r="L188" s="8">
        <f t="shared" si="166"/>
        <v>1545.14</v>
      </c>
      <c r="M188" s="8"/>
      <c r="N188" s="8">
        <f t="shared" si="167"/>
        <v>8319.7999999999993</v>
      </c>
      <c r="O188" s="156" t="s">
        <v>227</v>
      </c>
      <c r="P188" s="9"/>
      <c r="Q188" s="9"/>
    </row>
    <row r="189" spans="1:17" ht="15.75" customHeight="1" x14ac:dyDescent="0.2">
      <c r="A189" s="155" t="s">
        <v>181</v>
      </c>
      <c r="B189" s="155" t="s">
        <v>1255</v>
      </c>
      <c r="C189" s="156" t="s">
        <v>1256</v>
      </c>
      <c r="D189" s="157">
        <v>39551</v>
      </c>
      <c r="E189" s="8">
        <v>39551</v>
      </c>
      <c r="F189" s="8">
        <f t="shared" si="162"/>
        <v>100</v>
      </c>
      <c r="G189" s="8">
        <v>-222.31</v>
      </c>
      <c r="H189" s="8"/>
      <c r="I189" s="8">
        <f t="shared" si="163"/>
        <v>39328.69</v>
      </c>
      <c r="J189" s="8">
        <f t="shared" si="164"/>
        <v>99.437915602639634</v>
      </c>
      <c r="K189" s="8">
        <f t="shared" si="165"/>
        <v>222.30999999999767</v>
      </c>
      <c r="L189" s="8">
        <f t="shared" si="166"/>
        <v>-222.31</v>
      </c>
      <c r="M189" s="8"/>
      <c r="N189" s="8">
        <f t="shared" si="167"/>
        <v>39328.69</v>
      </c>
      <c r="O189" s="156" t="s">
        <v>227</v>
      </c>
      <c r="P189" s="13"/>
      <c r="Q189" s="9"/>
    </row>
    <row r="190" spans="1:17" ht="15.75" customHeight="1" x14ac:dyDescent="0.2">
      <c r="A190" s="155" t="s">
        <v>181</v>
      </c>
      <c r="B190" s="155" t="s">
        <v>1255</v>
      </c>
      <c r="C190" s="156" t="s">
        <v>1802</v>
      </c>
      <c r="D190" s="157">
        <v>5814</v>
      </c>
      <c r="E190" s="8">
        <v>5814</v>
      </c>
      <c r="F190" s="8">
        <f t="shared" ref="F190" si="318">E190/D190*100</f>
        <v>100</v>
      </c>
      <c r="G190" s="8">
        <v>0</v>
      </c>
      <c r="H190" s="8"/>
      <c r="I190" s="8">
        <f t="shared" ref="I190" si="319">E190+G190+H190</f>
        <v>5814</v>
      </c>
      <c r="J190" s="8">
        <f t="shared" ref="J190" si="320">I190/D190*100</f>
        <v>100</v>
      </c>
      <c r="K190" s="8">
        <f t="shared" ref="K190" si="321">D190-I190</f>
        <v>0</v>
      </c>
      <c r="L190" s="8">
        <f t="shared" ref="L190" si="322">G190+H190</f>
        <v>0</v>
      </c>
      <c r="M190" s="8"/>
      <c r="N190" s="8">
        <f t="shared" ref="N190" si="323">E190+G190</f>
        <v>5814</v>
      </c>
      <c r="O190" s="156" t="s">
        <v>227</v>
      </c>
      <c r="P190" s="13"/>
      <c r="Q190" s="9"/>
    </row>
    <row r="191" spans="1:17" ht="15.75" customHeight="1" x14ac:dyDescent="0.2">
      <c r="A191" s="155" t="s">
        <v>181</v>
      </c>
      <c r="B191" s="155" t="s">
        <v>1257</v>
      </c>
      <c r="C191" s="7" t="s">
        <v>1803</v>
      </c>
      <c r="D191" s="157">
        <v>17208</v>
      </c>
      <c r="E191" s="8">
        <v>18049</v>
      </c>
      <c r="F191" s="8">
        <f t="shared" ref="F191:F195" si="324">E191/D191*100</f>
        <v>104.88726173872618</v>
      </c>
      <c r="G191" s="8">
        <v>0</v>
      </c>
      <c r="H191" s="8"/>
      <c r="I191" s="8">
        <f t="shared" ref="I191:I195" si="325">E191+G191+H191</f>
        <v>18049</v>
      </c>
      <c r="J191" s="8">
        <f t="shared" ref="J191:J195" si="326">I191/D191*100</f>
        <v>104.88726173872618</v>
      </c>
      <c r="K191" s="8">
        <f t="shared" ref="K191:K195" si="327">D191-I191</f>
        <v>-841</v>
      </c>
      <c r="L191" s="8">
        <f t="shared" ref="L191:L195" si="328">G191+H191</f>
        <v>0</v>
      </c>
      <c r="M191" s="8"/>
      <c r="N191" s="8">
        <f t="shared" ref="N191:N195" si="329">E191+G191</f>
        <v>18049</v>
      </c>
      <c r="O191" s="156" t="s">
        <v>227</v>
      </c>
      <c r="P191" s="9"/>
      <c r="Q191" s="9"/>
    </row>
    <row r="192" spans="1:17" ht="15.75" customHeight="1" x14ac:dyDescent="0.2">
      <c r="A192" s="155">
        <v>350002</v>
      </c>
      <c r="B192" s="165" t="s">
        <v>2183</v>
      </c>
      <c r="C192" s="156" t="s">
        <v>2184</v>
      </c>
      <c r="D192" s="157"/>
      <c r="E192" s="8">
        <v>1230</v>
      </c>
      <c r="F192" s="8" t="e">
        <f t="shared" ref="F192" si="330">E192/D192*100</f>
        <v>#DIV/0!</v>
      </c>
      <c r="G192" s="8">
        <v>0</v>
      </c>
      <c r="H192" s="8"/>
      <c r="I192" s="8">
        <f t="shared" ref="I192" si="331">E192+G192+H192</f>
        <v>1230</v>
      </c>
      <c r="J192" s="8" t="e">
        <f t="shared" ref="J192" si="332">I192/D192*100</f>
        <v>#DIV/0!</v>
      </c>
      <c r="K192" s="8">
        <f t="shared" ref="K192" si="333">D192-I192</f>
        <v>-1230</v>
      </c>
      <c r="L192" s="8">
        <f t="shared" ref="L192" si="334">G192+H192</f>
        <v>0</v>
      </c>
      <c r="M192" s="8"/>
      <c r="N192" s="8">
        <f t="shared" ref="N192" si="335">E192+G192</f>
        <v>1230</v>
      </c>
      <c r="O192" s="156" t="s">
        <v>1440</v>
      </c>
      <c r="P192" s="9"/>
      <c r="Q192" s="9"/>
    </row>
    <row r="193" spans="1:17" ht="15.75" customHeight="1" x14ac:dyDescent="0.2">
      <c r="A193" s="155">
        <v>350002</v>
      </c>
      <c r="B193" s="165" t="s">
        <v>1281</v>
      </c>
      <c r="C193" s="156" t="s">
        <v>1600</v>
      </c>
      <c r="D193" s="157">
        <v>5500</v>
      </c>
      <c r="E193" s="8">
        <v>7030</v>
      </c>
      <c r="F193" s="8">
        <f t="shared" si="324"/>
        <v>127.81818181818181</v>
      </c>
      <c r="G193" s="8">
        <v>0</v>
      </c>
      <c r="H193" s="8"/>
      <c r="I193" s="8">
        <f t="shared" si="325"/>
        <v>7030</v>
      </c>
      <c r="J193" s="8">
        <f t="shared" si="326"/>
        <v>127.81818181818181</v>
      </c>
      <c r="K193" s="8">
        <f t="shared" si="327"/>
        <v>-1530</v>
      </c>
      <c r="L193" s="8">
        <f t="shared" si="328"/>
        <v>0</v>
      </c>
      <c r="M193" s="8"/>
      <c r="N193" s="8">
        <f t="shared" si="329"/>
        <v>7030</v>
      </c>
      <c r="O193" s="156" t="s">
        <v>80</v>
      </c>
      <c r="P193" s="9"/>
      <c r="Q193" s="9"/>
    </row>
    <row r="194" spans="1:17" ht="15.75" customHeight="1" x14ac:dyDescent="0.2">
      <c r="A194" s="155">
        <v>350002</v>
      </c>
      <c r="B194" s="165" t="s">
        <v>1601</v>
      </c>
      <c r="C194" s="156" t="s">
        <v>1690</v>
      </c>
      <c r="D194" s="157">
        <v>4300</v>
      </c>
      <c r="E194" s="8">
        <v>4300</v>
      </c>
      <c r="F194" s="8">
        <f t="shared" si="324"/>
        <v>100</v>
      </c>
      <c r="G194" s="8">
        <v>0</v>
      </c>
      <c r="H194" s="8"/>
      <c r="I194" s="8">
        <f t="shared" si="325"/>
        <v>4300</v>
      </c>
      <c r="J194" s="8">
        <f t="shared" si="326"/>
        <v>100</v>
      </c>
      <c r="K194" s="8">
        <f t="shared" si="327"/>
        <v>0</v>
      </c>
      <c r="L194" s="8">
        <f t="shared" si="328"/>
        <v>0</v>
      </c>
      <c r="M194" s="8"/>
      <c r="N194" s="8">
        <f t="shared" si="329"/>
        <v>4300</v>
      </c>
      <c r="O194" s="156" t="s">
        <v>80</v>
      </c>
      <c r="P194" s="9"/>
      <c r="Q194" s="9"/>
    </row>
    <row r="195" spans="1:17" ht="15.75" customHeight="1" x14ac:dyDescent="0.2">
      <c r="A195" s="155">
        <v>350002</v>
      </c>
      <c r="B195" s="163" t="s">
        <v>1602</v>
      </c>
      <c r="C195" s="156" t="s">
        <v>412</v>
      </c>
      <c r="D195" s="157">
        <v>750</v>
      </c>
      <c r="E195" s="8">
        <v>750</v>
      </c>
      <c r="F195" s="8">
        <f t="shared" si="324"/>
        <v>100</v>
      </c>
      <c r="G195" s="8">
        <v>0</v>
      </c>
      <c r="H195" s="8"/>
      <c r="I195" s="8">
        <f t="shared" si="325"/>
        <v>750</v>
      </c>
      <c r="J195" s="8">
        <f t="shared" si="326"/>
        <v>100</v>
      </c>
      <c r="K195" s="8">
        <f t="shared" si="327"/>
        <v>0</v>
      </c>
      <c r="L195" s="8">
        <f t="shared" si="328"/>
        <v>0</v>
      </c>
      <c r="M195" s="8"/>
      <c r="N195" s="8">
        <f t="shared" si="329"/>
        <v>750</v>
      </c>
      <c r="O195" s="156" t="s">
        <v>227</v>
      </c>
      <c r="P195" s="9"/>
      <c r="Q195" s="9"/>
    </row>
    <row r="196" spans="1:17" ht="15.75" customHeight="1" x14ac:dyDescent="0.2">
      <c r="A196" s="155">
        <v>350002</v>
      </c>
      <c r="B196" s="165" t="s">
        <v>1602</v>
      </c>
      <c r="C196" s="156" t="s">
        <v>412</v>
      </c>
      <c r="D196" s="157">
        <v>2800</v>
      </c>
      <c r="E196" s="8">
        <v>4240</v>
      </c>
      <c r="F196" s="8">
        <f t="shared" si="162"/>
        <v>151.42857142857142</v>
      </c>
      <c r="G196" s="8">
        <v>0</v>
      </c>
      <c r="H196" s="8"/>
      <c r="I196" s="8">
        <f t="shared" si="163"/>
        <v>4240</v>
      </c>
      <c r="J196" s="8">
        <f t="shared" si="164"/>
        <v>151.42857142857142</v>
      </c>
      <c r="K196" s="8">
        <f t="shared" si="165"/>
        <v>-1440</v>
      </c>
      <c r="L196" s="8">
        <f t="shared" si="166"/>
        <v>0</v>
      </c>
      <c r="M196" s="8"/>
      <c r="N196" s="8">
        <f t="shared" si="167"/>
        <v>4240</v>
      </c>
      <c r="O196" s="156" t="s">
        <v>80</v>
      </c>
      <c r="P196" s="9"/>
      <c r="Q196" s="9"/>
    </row>
    <row r="197" spans="1:17" ht="15.75" customHeight="1" x14ac:dyDescent="0.2">
      <c r="A197" s="155">
        <v>350002</v>
      </c>
      <c r="B197" s="165" t="s">
        <v>413</v>
      </c>
      <c r="C197" s="156" t="s">
        <v>1594</v>
      </c>
      <c r="D197" s="157">
        <v>2875</v>
      </c>
      <c r="E197" s="8">
        <v>3075</v>
      </c>
      <c r="F197" s="8">
        <f>E197/D197*100</f>
        <v>106.95652173913044</v>
      </c>
      <c r="G197" s="8">
        <v>0</v>
      </c>
      <c r="H197" s="8"/>
      <c r="I197" s="8">
        <f>E197+G197+H197</f>
        <v>3075</v>
      </c>
      <c r="J197" s="8">
        <f>I197/D197*100</f>
        <v>106.95652173913044</v>
      </c>
      <c r="K197" s="8">
        <f>D197-I197</f>
        <v>-200</v>
      </c>
      <c r="L197" s="8">
        <f>G197+H197</f>
        <v>0</v>
      </c>
      <c r="M197" s="8"/>
      <c r="N197" s="8">
        <f>E197+G197</f>
        <v>3075</v>
      </c>
      <c r="O197" s="156" t="s">
        <v>80</v>
      </c>
      <c r="P197" s="9"/>
      <c r="Q197" s="9"/>
    </row>
    <row r="198" spans="1:17" ht="15.75" customHeight="1" x14ac:dyDescent="0.2">
      <c r="A198" s="155">
        <v>350002</v>
      </c>
      <c r="B198" s="165" t="s">
        <v>821</v>
      </c>
      <c r="C198" s="156" t="s">
        <v>1643</v>
      </c>
      <c r="D198" s="157">
        <v>1270</v>
      </c>
      <c r="E198" s="8">
        <v>1270</v>
      </c>
      <c r="F198" s="8">
        <f>E198/D198*100</f>
        <v>100</v>
      </c>
      <c r="G198" s="8">
        <v>0</v>
      </c>
      <c r="H198" s="8"/>
      <c r="I198" s="8">
        <f>E198+G198+H198</f>
        <v>1270</v>
      </c>
      <c r="J198" s="8">
        <f>I198/D198*100</f>
        <v>100</v>
      </c>
      <c r="K198" s="8">
        <f>D198-I198</f>
        <v>0</v>
      </c>
      <c r="L198" s="8">
        <f>G198+H198</f>
        <v>0</v>
      </c>
      <c r="M198" s="8"/>
      <c r="N198" s="8">
        <f>E198+G198</f>
        <v>1270</v>
      </c>
      <c r="O198" s="156" t="s">
        <v>80</v>
      </c>
      <c r="P198" s="9"/>
      <c r="Q198" s="9"/>
    </row>
    <row r="199" spans="1:17" ht="15.75" customHeight="1" x14ac:dyDescent="0.2">
      <c r="A199" s="155">
        <v>350002</v>
      </c>
      <c r="B199" s="165" t="s">
        <v>821</v>
      </c>
      <c r="C199" s="156" t="s">
        <v>1965</v>
      </c>
      <c r="D199" s="157">
        <v>200</v>
      </c>
      <c r="E199" s="8">
        <v>200</v>
      </c>
      <c r="F199" s="8">
        <f>E199/D199*100</f>
        <v>100</v>
      </c>
      <c r="G199" s="8">
        <v>0</v>
      </c>
      <c r="H199" s="8"/>
      <c r="I199" s="8">
        <f>E199+G199+H199</f>
        <v>200</v>
      </c>
      <c r="J199" s="8">
        <f>I199/D199*100</f>
        <v>100</v>
      </c>
      <c r="K199" s="8">
        <f>D199-I199</f>
        <v>0</v>
      </c>
      <c r="L199" s="8">
        <f>G199+H199</f>
        <v>0</v>
      </c>
      <c r="M199" s="8"/>
      <c r="N199" s="8">
        <f>E199+G199</f>
        <v>200</v>
      </c>
      <c r="O199" s="156" t="s">
        <v>344</v>
      </c>
      <c r="P199" s="9"/>
      <c r="Q199" s="9"/>
    </row>
    <row r="200" spans="1:17" ht="15.75" customHeight="1" x14ac:dyDescent="0.2">
      <c r="A200" s="155">
        <v>350002</v>
      </c>
      <c r="B200" s="165" t="s">
        <v>821</v>
      </c>
      <c r="C200" s="156" t="s">
        <v>822</v>
      </c>
      <c r="D200" s="157">
        <v>360</v>
      </c>
      <c r="E200" s="8">
        <v>870</v>
      </c>
      <c r="F200" s="8">
        <f t="shared" ref="F200" si="336">E200/D200*100</f>
        <v>241.66666666666666</v>
      </c>
      <c r="G200" s="8">
        <v>0</v>
      </c>
      <c r="H200" s="8"/>
      <c r="I200" s="8">
        <f t="shared" ref="I200" si="337">E200+G200+H200</f>
        <v>870</v>
      </c>
      <c r="J200" s="8">
        <f t="shared" ref="J200" si="338">I200/D200*100</f>
        <v>241.66666666666666</v>
      </c>
      <c r="K200" s="8">
        <f t="shared" ref="K200" si="339">D200-I200</f>
        <v>-510</v>
      </c>
      <c r="L200" s="8">
        <f t="shared" ref="L200" si="340">G200+H200</f>
        <v>0</v>
      </c>
      <c r="M200" s="8"/>
      <c r="N200" s="8">
        <f t="shared" ref="N200" si="341">E200+G200</f>
        <v>870</v>
      </c>
      <c r="O200" s="156" t="s">
        <v>1426</v>
      </c>
      <c r="P200" s="9"/>
      <c r="Q200" s="9"/>
    </row>
    <row r="201" spans="1:17" ht="15.75" customHeight="1" x14ac:dyDescent="0.2">
      <c r="A201" s="155">
        <v>350002</v>
      </c>
      <c r="B201" s="165" t="s">
        <v>821</v>
      </c>
      <c r="C201" s="156" t="s">
        <v>1573</v>
      </c>
      <c r="D201" s="157">
        <v>3030</v>
      </c>
      <c r="E201" s="8">
        <v>3030</v>
      </c>
      <c r="F201" s="8">
        <f t="shared" si="162"/>
        <v>100</v>
      </c>
      <c r="G201" s="8">
        <v>0</v>
      </c>
      <c r="H201" s="8"/>
      <c r="I201" s="8">
        <f t="shared" si="163"/>
        <v>3030</v>
      </c>
      <c r="J201" s="8">
        <f t="shared" si="164"/>
        <v>100</v>
      </c>
      <c r="K201" s="8">
        <f t="shared" si="165"/>
        <v>0</v>
      </c>
      <c r="L201" s="8">
        <f t="shared" si="166"/>
        <v>0</v>
      </c>
      <c r="M201" s="8"/>
      <c r="N201" s="8">
        <f t="shared" si="167"/>
        <v>3030</v>
      </c>
      <c r="O201" s="156" t="s">
        <v>1440</v>
      </c>
      <c r="P201" s="9"/>
      <c r="Q201" s="9"/>
    </row>
    <row r="202" spans="1:17" ht="15.75" customHeight="1" x14ac:dyDescent="0.2">
      <c r="A202" s="155">
        <v>350002</v>
      </c>
      <c r="B202" s="165" t="s">
        <v>821</v>
      </c>
      <c r="C202" s="156" t="s">
        <v>1959</v>
      </c>
      <c r="D202" s="157">
        <v>2000</v>
      </c>
      <c r="E202" s="8">
        <v>2000</v>
      </c>
      <c r="F202" s="8">
        <f>E202/D202*100</f>
        <v>100</v>
      </c>
      <c r="G202" s="8">
        <v>0</v>
      </c>
      <c r="H202" s="8"/>
      <c r="I202" s="8">
        <f>E202+G202+H202</f>
        <v>2000</v>
      </c>
      <c r="J202" s="8">
        <f>I202/D202*100</f>
        <v>100</v>
      </c>
      <c r="K202" s="8">
        <f>D202-I202</f>
        <v>0</v>
      </c>
      <c r="L202" s="8">
        <f>G202+H202</f>
        <v>0</v>
      </c>
      <c r="M202" s="8"/>
      <c r="N202" s="8">
        <f>E202+G202</f>
        <v>2000</v>
      </c>
      <c r="O202" s="156" t="s">
        <v>1360</v>
      </c>
      <c r="P202" s="9"/>
      <c r="Q202" s="9"/>
    </row>
    <row r="203" spans="1:17" ht="15.75" customHeight="1" x14ac:dyDescent="0.2">
      <c r="A203" s="155">
        <v>350002</v>
      </c>
      <c r="B203" s="163" t="s">
        <v>821</v>
      </c>
      <c r="C203" s="156" t="s">
        <v>2056</v>
      </c>
      <c r="D203" s="157"/>
      <c r="E203" s="8">
        <v>500</v>
      </c>
      <c r="F203" s="8" t="e">
        <f t="shared" ref="F203" si="342">E203/D203*100</f>
        <v>#DIV/0!</v>
      </c>
      <c r="G203" s="8">
        <v>0</v>
      </c>
      <c r="H203" s="8"/>
      <c r="I203" s="8">
        <f t="shared" ref="I203" si="343">E203+G203+H203</f>
        <v>500</v>
      </c>
      <c r="J203" s="8" t="e">
        <f t="shared" ref="J203" si="344">I203/D203*100</f>
        <v>#DIV/0!</v>
      </c>
      <c r="K203" s="8">
        <f t="shared" ref="K203" si="345">D203-I203</f>
        <v>-500</v>
      </c>
      <c r="L203" s="8">
        <f t="shared" ref="L203" si="346">G203+H203</f>
        <v>0</v>
      </c>
      <c r="M203" s="8"/>
      <c r="N203" s="8">
        <f t="shared" ref="N203" si="347">E203+G203</f>
        <v>500</v>
      </c>
      <c r="O203" s="156" t="s">
        <v>227</v>
      </c>
      <c r="P203" s="9"/>
      <c r="Q203" s="9"/>
    </row>
    <row r="204" spans="1:17" ht="15.75" customHeight="1" x14ac:dyDescent="0.2">
      <c r="A204" s="155">
        <v>350003</v>
      </c>
      <c r="B204" s="180" t="s">
        <v>1504</v>
      </c>
      <c r="C204" s="156" t="s">
        <v>1942</v>
      </c>
      <c r="D204" s="157">
        <v>600</v>
      </c>
      <c r="E204" s="8">
        <v>600</v>
      </c>
      <c r="F204" s="8">
        <f t="shared" ref="F204:F214" si="348">E204/D204*100</f>
        <v>100</v>
      </c>
      <c r="G204" s="8">
        <v>0</v>
      </c>
      <c r="H204" s="8"/>
      <c r="I204" s="8">
        <f t="shared" ref="I204:I214" si="349">E204+G204+H204</f>
        <v>600</v>
      </c>
      <c r="J204" s="8">
        <f t="shared" ref="J204:J214" si="350">I204/D204*100</f>
        <v>100</v>
      </c>
      <c r="K204" s="8">
        <f t="shared" ref="K204:K214" si="351">D204-I204</f>
        <v>0</v>
      </c>
      <c r="L204" s="8">
        <f t="shared" ref="L204:L214" si="352">G204+H204</f>
        <v>0</v>
      </c>
      <c r="M204" s="8"/>
      <c r="N204" s="8">
        <f t="shared" ref="N204:N214" si="353">E204+G204</f>
        <v>600</v>
      </c>
      <c r="O204" s="156" t="s">
        <v>1426</v>
      </c>
      <c r="P204" s="9"/>
      <c r="Q204" s="9"/>
    </row>
    <row r="205" spans="1:17" ht="15.75" customHeight="1" x14ac:dyDescent="0.2">
      <c r="A205" s="155">
        <v>350003</v>
      </c>
      <c r="B205" s="180" t="s">
        <v>1504</v>
      </c>
      <c r="C205" s="156" t="s">
        <v>1670</v>
      </c>
      <c r="D205" s="157">
        <v>192</v>
      </c>
      <c r="E205" s="8">
        <v>192</v>
      </c>
      <c r="F205" s="8">
        <f t="shared" ref="F205" si="354">E205/D205*100</f>
        <v>100</v>
      </c>
      <c r="G205" s="8">
        <v>0</v>
      </c>
      <c r="H205" s="8"/>
      <c r="I205" s="8">
        <f t="shared" ref="I205" si="355">E205+G205+H205</f>
        <v>192</v>
      </c>
      <c r="J205" s="8">
        <f t="shared" ref="J205" si="356">I205/D205*100</f>
        <v>100</v>
      </c>
      <c r="K205" s="8">
        <f t="shared" ref="K205" si="357">D205-I205</f>
        <v>0</v>
      </c>
      <c r="L205" s="8">
        <f t="shared" ref="L205" si="358">G205+H205</f>
        <v>0</v>
      </c>
      <c r="M205" s="8"/>
      <c r="N205" s="8">
        <f t="shared" ref="N205" si="359">E205+G205</f>
        <v>192</v>
      </c>
      <c r="O205" s="156" t="s">
        <v>80</v>
      </c>
      <c r="P205" s="9"/>
      <c r="Q205" s="9"/>
    </row>
    <row r="206" spans="1:17" ht="15.75" customHeight="1" x14ac:dyDescent="0.2">
      <c r="A206" s="155">
        <v>350003</v>
      </c>
      <c r="B206" s="180" t="s">
        <v>1504</v>
      </c>
      <c r="C206" s="156" t="s">
        <v>2023</v>
      </c>
      <c r="D206" s="157">
        <v>1483</v>
      </c>
      <c r="E206" s="8">
        <v>1483</v>
      </c>
      <c r="F206" s="8">
        <f t="shared" si="348"/>
        <v>100</v>
      </c>
      <c r="G206" s="8">
        <v>0</v>
      </c>
      <c r="H206" s="8"/>
      <c r="I206" s="8">
        <f t="shared" si="349"/>
        <v>1483</v>
      </c>
      <c r="J206" s="8">
        <f t="shared" si="350"/>
        <v>100</v>
      </c>
      <c r="K206" s="8">
        <f t="shared" si="351"/>
        <v>0</v>
      </c>
      <c r="L206" s="8">
        <f t="shared" si="352"/>
        <v>0</v>
      </c>
      <c r="M206" s="8"/>
      <c r="N206" s="8">
        <f t="shared" si="353"/>
        <v>1483</v>
      </c>
      <c r="O206" s="156" t="s">
        <v>80</v>
      </c>
      <c r="P206" s="9"/>
      <c r="Q206" s="9"/>
    </row>
    <row r="207" spans="1:17" ht="15.75" customHeight="1" x14ac:dyDescent="0.2">
      <c r="A207" s="155">
        <v>350003</v>
      </c>
      <c r="B207" s="163" t="s">
        <v>1441</v>
      </c>
      <c r="C207" s="156" t="s">
        <v>2042</v>
      </c>
      <c r="D207" s="157"/>
      <c r="E207" s="8">
        <v>0</v>
      </c>
      <c r="F207" s="8" t="e">
        <f t="shared" si="348"/>
        <v>#DIV/0!</v>
      </c>
      <c r="G207" s="8">
        <v>0</v>
      </c>
      <c r="H207" s="8"/>
      <c r="I207" s="8">
        <f t="shared" si="349"/>
        <v>0</v>
      </c>
      <c r="J207" s="8" t="e">
        <f t="shared" si="350"/>
        <v>#DIV/0!</v>
      </c>
      <c r="K207" s="8">
        <f t="shared" si="351"/>
        <v>0</v>
      </c>
      <c r="L207" s="8">
        <f t="shared" si="352"/>
        <v>0</v>
      </c>
      <c r="M207" s="8"/>
      <c r="N207" s="8">
        <f t="shared" si="353"/>
        <v>0</v>
      </c>
      <c r="O207" s="156" t="s">
        <v>227</v>
      </c>
      <c r="P207" s="9"/>
      <c r="Q207" s="9"/>
    </row>
    <row r="208" spans="1:17" ht="15.75" customHeight="1" x14ac:dyDescent="0.2">
      <c r="A208" s="155">
        <v>350003</v>
      </c>
      <c r="B208" s="165" t="s">
        <v>1442</v>
      </c>
      <c r="C208" s="156" t="s">
        <v>1671</v>
      </c>
      <c r="D208" s="157">
        <v>1252</v>
      </c>
      <c r="E208" s="8">
        <v>1252.6500000000001</v>
      </c>
      <c r="F208" s="8">
        <f t="shared" si="348"/>
        <v>100.05191693290736</v>
      </c>
      <c r="G208" s="8">
        <v>0</v>
      </c>
      <c r="H208" s="8"/>
      <c r="I208" s="8">
        <f t="shared" si="349"/>
        <v>1252.6500000000001</v>
      </c>
      <c r="J208" s="8">
        <f t="shared" si="350"/>
        <v>100.05191693290736</v>
      </c>
      <c r="K208" s="8">
        <f t="shared" si="351"/>
        <v>-0.65000000000009095</v>
      </c>
      <c r="L208" s="8">
        <f t="shared" si="352"/>
        <v>0</v>
      </c>
      <c r="M208" s="8"/>
      <c r="N208" s="8">
        <f t="shared" si="353"/>
        <v>1252.6500000000001</v>
      </c>
      <c r="O208" s="156" t="s">
        <v>80</v>
      </c>
      <c r="P208" s="9"/>
      <c r="Q208" s="9"/>
    </row>
    <row r="209" spans="1:17" ht="15.75" customHeight="1" x14ac:dyDescent="0.2">
      <c r="A209" s="155">
        <v>350003</v>
      </c>
      <c r="B209" s="165" t="s">
        <v>1442</v>
      </c>
      <c r="C209" s="156" t="s">
        <v>1993</v>
      </c>
      <c r="D209" s="201">
        <v>6375</v>
      </c>
      <c r="E209" s="8">
        <v>3985</v>
      </c>
      <c r="F209" s="8">
        <f t="shared" ref="F209:F211" si="360">E209/D209*100</f>
        <v>62.509803921568633</v>
      </c>
      <c r="G209" s="8">
        <v>0</v>
      </c>
      <c r="H209" s="8"/>
      <c r="I209" s="8">
        <f t="shared" ref="I209:I211" si="361">E209+G209+H209</f>
        <v>3985</v>
      </c>
      <c r="J209" s="8">
        <f t="shared" ref="J209:J211" si="362">I209/D209*100</f>
        <v>62.509803921568633</v>
      </c>
      <c r="K209" s="8">
        <f t="shared" ref="K209:K211" si="363">D209-I209</f>
        <v>2390</v>
      </c>
      <c r="L209" s="8">
        <f t="shared" ref="L209:L211" si="364">G209+H209</f>
        <v>0</v>
      </c>
      <c r="M209" s="8"/>
      <c r="N209" s="8">
        <f t="shared" ref="N209:N211" si="365">E209+G209</f>
        <v>3985</v>
      </c>
      <c r="O209" s="156" t="s">
        <v>80</v>
      </c>
      <c r="P209" s="9"/>
      <c r="Q209" s="9"/>
    </row>
    <row r="210" spans="1:17" ht="15.75" customHeight="1" x14ac:dyDescent="0.2">
      <c r="A210" s="155">
        <v>350003</v>
      </c>
      <c r="B210" s="165" t="s">
        <v>1442</v>
      </c>
      <c r="C210" s="156" t="s">
        <v>1994</v>
      </c>
      <c r="D210" s="201">
        <v>3189</v>
      </c>
      <c r="E210" s="8">
        <v>1993</v>
      </c>
      <c r="F210" s="8">
        <f t="shared" si="360"/>
        <v>62.496080275948572</v>
      </c>
      <c r="G210" s="8">
        <v>0</v>
      </c>
      <c r="H210" s="8"/>
      <c r="I210" s="8">
        <f t="shared" si="361"/>
        <v>1993</v>
      </c>
      <c r="J210" s="8">
        <f t="shared" si="362"/>
        <v>62.496080275948572</v>
      </c>
      <c r="K210" s="8">
        <f t="shared" si="363"/>
        <v>1196</v>
      </c>
      <c r="L210" s="8">
        <f t="shared" si="364"/>
        <v>0</v>
      </c>
      <c r="M210" s="8"/>
      <c r="N210" s="8">
        <f t="shared" si="365"/>
        <v>1993</v>
      </c>
      <c r="O210" s="156" t="s">
        <v>80</v>
      </c>
      <c r="P210" s="9"/>
      <c r="Q210" s="9"/>
    </row>
    <row r="211" spans="1:17" ht="15.75" customHeight="1" x14ac:dyDescent="0.2">
      <c r="A211" s="155">
        <v>350003</v>
      </c>
      <c r="B211" s="163" t="s">
        <v>1442</v>
      </c>
      <c r="C211" s="156" t="s">
        <v>2141</v>
      </c>
      <c r="D211" s="157">
        <v>20000</v>
      </c>
      <c r="E211" s="8">
        <v>0</v>
      </c>
      <c r="F211" s="8">
        <f t="shared" si="360"/>
        <v>0</v>
      </c>
      <c r="G211" s="8">
        <v>19345.599999999999</v>
      </c>
      <c r="H211" s="8"/>
      <c r="I211" s="8">
        <f t="shared" si="361"/>
        <v>19345.599999999999</v>
      </c>
      <c r="J211" s="8">
        <f t="shared" si="362"/>
        <v>96.727999999999994</v>
      </c>
      <c r="K211" s="8">
        <f t="shared" si="363"/>
        <v>654.40000000000146</v>
      </c>
      <c r="L211" s="8">
        <f t="shared" si="364"/>
        <v>19345.599999999999</v>
      </c>
      <c r="M211" s="8"/>
      <c r="N211" s="8">
        <f t="shared" si="365"/>
        <v>19345.599999999999</v>
      </c>
      <c r="O211" s="156" t="s">
        <v>227</v>
      </c>
      <c r="P211" s="9"/>
      <c r="Q211" s="9"/>
    </row>
    <row r="212" spans="1:17" ht="15.75" customHeight="1" x14ac:dyDescent="0.2">
      <c r="A212" s="155">
        <v>350003</v>
      </c>
      <c r="B212" s="163" t="s">
        <v>1442</v>
      </c>
      <c r="C212" s="156" t="s">
        <v>2142</v>
      </c>
      <c r="D212" s="157">
        <v>11258</v>
      </c>
      <c r="E212" s="8">
        <v>11257.92</v>
      </c>
      <c r="F212" s="8">
        <f t="shared" si="348"/>
        <v>99.999289394208574</v>
      </c>
      <c r="G212" s="8">
        <v>0</v>
      </c>
      <c r="H212" s="8"/>
      <c r="I212" s="8">
        <f t="shared" si="349"/>
        <v>11257.92</v>
      </c>
      <c r="J212" s="8">
        <f t="shared" si="350"/>
        <v>99.999289394208574</v>
      </c>
      <c r="K212" s="8">
        <f t="shared" si="351"/>
        <v>7.999999999992724E-2</v>
      </c>
      <c r="L212" s="8">
        <f t="shared" si="352"/>
        <v>0</v>
      </c>
      <c r="M212" s="8"/>
      <c r="N212" s="8">
        <f t="shared" si="353"/>
        <v>11257.92</v>
      </c>
      <c r="O212" s="156" t="s">
        <v>227</v>
      </c>
      <c r="P212" s="9"/>
      <c r="Q212" s="9"/>
    </row>
    <row r="213" spans="1:17" ht="15.75" customHeight="1" x14ac:dyDescent="0.2">
      <c r="A213" s="155">
        <v>350003</v>
      </c>
      <c r="B213" s="165" t="s">
        <v>1986</v>
      </c>
      <c r="C213" s="156" t="s">
        <v>1988</v>
      </c>
      <c r="D213" s="157">
        <v>3000</v>
      </c>
      <c r="E213" s="8">
        <v>3000</v>
      </c>
      <c r="F213" s="8">
        <f t="shared" si="348"/>
        <v>100</v>
      </c>
      <c r="G213" s="8">
        <v>0</v>
      </c>
      <c r="H213" s="8"/>
      <c r="I213" s="8">
        <f t="shared" si="349"/>
        <v>3000</v>
      </c>
      <c r="J213" s="8">
        <f t="shared" si="350"/>
        <v>100</v>
      </c>
      <c r="K213" s="8">
        <f t="shared" si="351"/>
        <v>0</v>
      </c>
      <c r="L213" s="8">
        <f t="shared" si="352"/>
        <v>0</v>
      </c>
      <c r="M213" s="8"/>
      <c r="N213" s="8">
        <f t="shared" si="353"/>
        <v>3000</v>
      </c>
      <c r="O213" s="156" t="s">
        <v>344</v>
      </c>
      <c r="P213" s="9"/>
      <c r="Q213" s="9"/>
    </row>
    <row r="214" spans="1:17" ht="15.75" customHeight="1" x14ac:dyDescent="0.2">
      <c r="A214" s="155">
        <v>350003</v>
      </c>
      <c r="B214" s="165" t="s">
        <v>1986</v>
      </c>
      <c r="C214" s="156" t="s">
        <v>2026</v>
      </c>
      <c r="D214" s="157">
        <v>3107</v>
      </c>
      <c r="E214" s="8">
        <v>3107.08</v>
      </c>
      <c r="F214" s="8">
        <f t="shared" si="348"/>
        <v>100.00257483102671</v>
      </c>
      <c r="G214" s="8">
        <v>0</v>
      </c>
      <c r="H214" s="8"/>
      <c r="I214" s="8">
        <f t="shared" si="349"/>
        <v>3107.08</v>
      </c>
      <c r="J214" s="8">
        <f t="shared" si="350"/>
        <v>100.00257483102671</v>
      </c>
      <c r="K214" s="8">
        <f t="shared" si="351"/>
        <v>-7.999999999992724E-2</v>
      </c>
      <c r="L214" s="8">
        <f t="shared" si="352"/>
        <v>0</v>
      </c>
      <c r="M214" s="8"/>
      <c r="N214" s="8">
        <f t="shared" si="353"/>
        <v>3107.08</v>
      </c>
      <c r="O214" s="156" t="s">
        <v>291</v>
      </c>
      <c r="P214" s="9"/>
      <c r="Q214" s="9"/>
    </row>
    <row r="215" spans="1:17" ht="15.75" customHeight="1" x14ac:dyDescent="0.2">
      <c r="A215" s="155">
        <v>350003</v>
      </c>
      <c r="B215" s="165" t="s">
        <v>1986</v>
      </c>
      <c r="C215" s="156" t="s">
        <v>1987</v>
      </c>
      <c r="D215" s="157">
        <v>763</v>
      </c>
      <c r="E215" s="8">
        <v>763</v>
      </c>
      <c r="F215" s="8">
        <f t="shared" si="162"/>
        <v>100</v>
      </c>
      <c r="G215" s="8">
        <v>0</v>
      </c>
      <c r="H215" s="8"/>
      <c r="I215" s="8">
        <f t="shared" si="163"/>
        <v>763</v>
      </c>
      <c r="J215" s="8">
        <f t="shared" si="164"/>
        <v>100</v>
      </c>
      <c r="K215" s="8">
        <f t="shared" si="165"/>
        <v>0</v>
      </c>
      <c r="L215" s="8">
        <f t="shared" si="166"/>
        <v>0</v>
      </c>
      <c r="M215" s="8"/>
      <c r="N215" s="8">
        <f t="shared" si="167"/>
        <v>763</v>
      </c>
      <c r="O215" s="156" t="s">
        <v>293</v>
      </c>
      <c r="P215" s="9"/>
      <c r="Q215" s="9"/>
    </row>
    <row r="216" spans="1:17" ht="15.75" customHeight="1" x14ac:dyDescent="0.2">
      <c r="A216" s="155" t="s">
        <v>798</v>
      </c>
      <c r="B216" s="155" t="s">
        <v>1161</v>
      </c>
      <c r="C216" s="156" t="s">
        <v>1162</v>
      </c>
      <c r="D216" s="157">
        <v>17000</v>
      </c>
      <c r="E216" s="8">
        <v>18456</v>
      </c>
      <c r="F216" s="8">
        <f t="shared" si="162"/>
        <v>108.56470588235294</v>
      </c>
      <c r="G216" s="8">
        <v>0</v>
      </c>
      <c r="H216" s="8"/>
      <c r="I216" s="8">
        <f t="shared" si="163"/>
        <v>18456</v>
      </c>
      <c r="J216" s="8">
        <f t="shared" si="164"/>
        <v>108.56470588235294</v>
      </c>
      <c r="K216" s="8">
        <f t="shared" si="165"/>
        <v>-1456</v>
      </c>
      <c r="L216" s="8">
        <f t="shared" si="166"/>
        <v>0</v>
      </c>
      <c r="M216" s="8"/>
      <c r="N216" s="8">
        <f t="shared" si="167"/>
        <v>18456</v>
      </c>
      <c r="O216" s="156" t="s">
        <v>227</v>
      </c>
      <c r="P216" s="9"/>
      <c r="Q216" s="9"/>
    </row>
    <row r="217" spans="1:17" ht="15.75" customHeight="1" x14ac:dyDescent="0.2">
      <c r="A217" s="155" t="s">
        <v>69</v>
      </c>
      <c r="B217" s="155" t="s">
        <v>70</v>
      </c>
      <c r="C217" s="156" t="s">
        <v>71</v>
      </c>
      <c r="D217" s="157">
        <v>320</v>
      </c>
      <c r="E217" s="8">
        <v>3</v>
      </c>
      <c r="F217" s="8">
        <f t="shared" si="162"/>
        <v>0.9375</v>
      </c>
      <c r="G217" s="8">
        <v>0</v>
      </c>
      <c r="H217" s="8"/>
      <c r="I217" s="8">
        <f t="shared" si="163"/>
        <v>3</v>
      </c>
      <c r="J217" s="8">
        <f t="shared" si="164"/>
        <v>0.9375</v>
      </c>
      <c r="K217" s="8">
        <f t="shared" si="165"/>
        <v>317</v>
      </c>
      <c r="L217" s="8">
        <f t="shared" si="166"/>
        <v>0</v>
      </c>
      <c r="M217" s="8"/>
      <c r="N217" s="8">
        <f t="shared" si="167"/>
        <v>3</v>
      </c>
      <c r="O217" s="156" t="s">
        <v>227</v>
      </c>
      <c r="P217" s="9"/>
      <c r="Q217" s="9"/>
    </row>
    <row r="218" spans="1:17" ht="15.75" customHeight="1" x14ac:dyDescent="0.2">
      <c r="A218" s="155" t="s">
        <v>69</v>
      </c>
      <c r="B218" s="155" t="s">
        <v>72</v>
      </c>
      <c r="C218" s="156" t="s">
        <v>799</v>
      </c>
      <c r="D218" s="157">
        <v>2000</v>
      </c>
      <c r="E218" s="8">
        <v>2058.02</v>
      </c>
      <c r="F218" s="8">
        <f t="shared" ref="F218:F236" si="366">E218/D218*100</f>
        <v>102.901</v>
      </c>
      <c r="G218" s="8">
        <v>0</v>
      </c>
      <c r="H218" s="8"/>
      <c r="I218" s="8">
        <f t="shared" ref="I218:I236" si="367">E218+G218+H218</f>
        <v>2058.02</v>
      </c>
      <c r="J218" s="8">
        <f t="shared" ref="J218:J236" si="368">I218/D218*100</f>
        <v>102.901</v>
      </c>
      <c r="K218" s="8">
        <f t="shared" ref="K218:K236" si="369">D218-I218</f>
        <v>-58.019999999999982</v>
      </c>
      <c r="L218" s="8">
        <f t="shared" ref="L218:L236" si="370">G218+H218</f>
        <v>0</v>
      </c>
      <c r="M218" s="8"/>
      <c r="N218" s="8">
        <f t="shared" ref="N218:N236" si="371">E218+G218</f>
        <v>2058.02</v>
      </c>
      <c r="O218" s="156" t="s">
        <v>227</v>
      </c>
      <c r="P218" s="9"/>
      <c r="Q218" s="9"/>
    </row>
    <row r="219" spans="1:17" ht="15.75" customHeight="1" x14ac:dyDescent="0.2">
      <c r="A219" s="155" t="s">
        <v>105</v>
      </c>
      <c r="B219" s="155" t="s">
        <v>106</v>
      </c>
      <c r="C219" s="156" t="s">
        <v>107</v>
      </c>
      <c r="D219" s="157">
        <v>225</v>
      </c>
      <c r="E219" s="8">
        <v>311</v>
      </c>
      <c r="F219" s="8">
        <f t="shared" si="366"/>
        <v>138.22222222222223</v>
      </c>
      <c r="G219" s="8">
        <v>0</v>
      </c>
      <c r="H219" s="8"/>
      <c r="I219" s="8">
        <f t="shared" si="367"/>
        <v>311</v>
      </c>
      <c r="J219" s="8">
        <f t="shared" si="368"/>
        <v>138.22222222222223</v>
      </c>
      <c r="K219" s="8">
        <f t="shared" si="369"/>
        <v>-86</v>
      </c>
      <c r="L219" s="8">
        <f t="shared" si="370"/>
        <v>0</v>
      </c>
      <c r="M219" s="8"/>
      <c r="N219" s="8">
        <f t="shared" si="371"/>
        <v>311</v>
      </c>
      <c r="O219" s="156" t="s">
        <v>227</v>
      </c>
      <c r="P219" s="9"/>
      <c r="Q219" s="9"/>
    </row>
    <row r="220" spans="1:17" ht="15.75" customHeight="1" x14ac:dyDescent="0.2">
      <c r="A220" s="155">
        <v>3888</v>
      </c>
      <c r="B220" s="165" t="s">
        <v>110</v>
      </c>
      <c r="C220" s="158" t="s">
        <v>111</v>
      </c>
      <c r="D220" s="157">
        <v>10200</v>
      </c>
      <c r="E220" s="8">
        <v>10000</v>
      </c>
      <c r="F220" s="8">
        <f t="shared" si="366"/>
        <v>98.039215686274503</v>
      </c>
      <c r="G220" s="8">
        <v>0</v>
      </c>
      <c r="H220" s="8"/>
      <c r="I220" s="8">
        <f t="shared" si="367"/>
        <v>10000</v>
      </c>
      <c r="J220" s="8">
        <f t="shared" si="368"/>
        <v>98.039215686274503</v>
      </c>
      <c r="K220" s="8">
        <f t="shared" si="369"/>
        <v>200</v>
      </c>
      <c r="L220" s="8">
        <f t="shared" si="370"/>
        <v>0</v>
      </c>
      <c r="M220" s="8"/>
      <c r="N220" s="8">
        <f t="shared" si="371"/>
        <v>10000</v>
      </c>
      <c r="O220" s="156" t="s">
        <v>1360</v>
      </c>
      <c r="P220" s="9"/>
      <c r="Q220" s="9"/>
    </row>
    <row r="221" spans="1:17" ht="15.75" customHeight="1" x14ac:dyDescent="0.2">
      <c r="A221" s="155">
        <v>3888</v>
      </c>
      <c r="B221" s="165" t="s">
        <v>112</v>
      </c>
      <c r="C221" s="156" t="s">
        <v>1818</v>
      </c>
      <c r="D221" s="157">
        <v>3500</v>
      </c>
      <c r="E221" s="8">
        <v>1600</v>
      </c>
      <c r="F221" s="8">
        <f t="shared" si="366"/>
        <v>45.714285714285715</v>
      </c>
      <c r="G221" s="8">
        <v>1900</v>
      </c>
      <c r="H221" s="8"/>
      <c r="I221" s="8">
        <f t="shared" si="367"/>
        <v>3500</v>
      </c>
      <c r="J221" s="8">
        <f t="shared" si="368"/>
        <v>100</v>
      </c>
      <c r="K221" s="8">
        <f t="shared" si="369"/>
        <v>0</v>
      </c>
      <c r="L221" s="8">
        <f t="shared" si="370"/>
        <v>1900</v>
      </c>
      <c r="M221" s="8"/>
      <c r="N221" s="8">
        <f t="shared" si="371"/>
        <v>3500</v>
      </c>
      <c r="O221" s="156" t="s">
        <v>344</v>
      </c>
      <c r="P221" s="9"/>
      <c r="Q221" s="9"/>
    </row>
    <row r="222" spans="1:17" ht="15.75" customHeight="1" x14ac:dyDescent="0.2">
      <c r="A222" s="155">
        <v>3888</v>
      </c>
      <c r="B222" s="165" t="s">
        <v>951</v>
      </c>
      <c r="C222" s="156" t="s">
        <v>1824</v>
      </c>
      <c r="D222" s="157">
        <v>5000</v>
      </c>
      <c r="E222" s="8">
        <v>10000</v>
      </c>
      <c r="F222" s="8">
        <f t="shared" si="366"/>
        <v>200</v>
      </c>
      <c r="G222" s="8">
        <v>0</v>
      </c>
      <c r="H222" s="8"/>
      <c r="I222" s="8">
        <f t="shared" si="367"/>
        <v>10000</v>
      </c>
      <c r="J222" s="8">
        <f t="shared" si="368"/>
        <v>200</v>
      </c>
      <c r="K222" s="8">
        <f t="shared" si="369"/>
        <v>-5000</v>
      </c>
      <c r="L222" s="8">
        <f t="shared" si="370"/>
        <v>0</v>
      </c>
      <c r="M222" s="8"/>
      <c r="N222" s="8">
        <f t="shared" si="371"/>
        <v>10000</v>
      </c>
      <c r="O222" s="156" t="s">
        <v>1440</v>
      </c>
      <c r="P222" s="9"/>
      <c r="Q222" s="9"/>
    </row>
    <row r="223" spans="1:17" ht="15.75" customHeight="1" x14ac:dyDescent="0.2">
      <c r="A223" s="155" t="s">
        <v>73</v>
      </c>
      <c r="B223" s="155" t="s">
        <v>155</v>
      </c>
      <c r="C223" s="156" t="s">
        <v>156</v>
      </c>
      <c r="D223" s="157">
        <v>7525</v>
      </c>
      <c r="E223" s="8">
        <v>7524.64</v>
      </c>
      <c r="F223" s="8">
        <f t="shared" si="366"/>
        <v>99.995215946843857</v>
      </c>
      <c r="G223" s="8">
        <v>0</v>
      </c>
      <c r="H223" s="8"/>
      <c r="I223" s="8">
        <f t="shared" ref="I223:I230" si="372">E223+G223+H223</f>
        <v>7524.64</v>
      </c>
      <c r="J223" s="8">
        <f t="shared" si="368"/>
        <v>99.995215946843857</v>
      </c>
      <c r="K223" s="8">
        <f t="shared" si="369"/>
        <v>0.35999999999967258</v>
      </c>
      <c r="L223" s="8">
        <f t="shared" ref="L223:L230" si="373">G223+H223</f>
        <v>0</v>
      </c>
      <c r="M223" s="8"/>
      <c r="N223" s="8">
        <f t="shared" ref="N223:N230" si="374">E223+G223</f>
        <v>7524.64</v>
      </c>
      <c r="O223" s="156" t="s">
        <v>227</v>
      </c>
      <c r="P223" s="9"/>
      <c r="Q223" s="9"/>
    </row>
    <row r="224" spans="1:17" ht="15.75" customHeight="1" x14ac:dyDescent="0.2">
      <c r="A224" s="155" t="s">
        <v>73</v>
      </c>
      <c r="B224" s="155" t="s">
        <v>157</v>
      </c>
      <c r="C224" s="156" t="s">
        <v>1651</v>
      </c>
      <c r="D224" s="191"/>
      <c r="E224" s="8">
        <v>65.949999999999989</v>
      </c>
      <c r="F224" s="8" t="e">
        <f t="shared" ref="F224:F230" si="375">E224/D224*100</f>
        <v>#DIV/0!</v>
      </c>
      <c r="G224" s="8">
        <v>0</v>
      </c>
      <c r="H224" s="8"/>
      <c r="I224" s="8">
        <f t="shared" si="372"/>
        <v>65.949999999999989</v>
      </c>
      <c r="J224" s="8" t="e">
        <f t="shared" ref="J224:J230" si="376">I224/D224*100</f>
        <v>#DIV/0!</v>
      </c>
      <c r="K224" s="8">
        <f t="shared" ref="K224:K230" si="377">D224-I224</f>
        <v>-65.949999999999989</v>
      </c>
      <c r="L224" s="8">
        <f t="shared" si="373"/>
        <v>0</v>
      </c>
      <c r="M224" s="8"/>
      <c r="N224" s="8">
        <f t="shared" si="374"/>
        <v>65.949999999999989</v>
      </c>
      <c r="O224" s="156" t="s">
        <v>227</v>
      </c>
      <c r="P224" s="9"/>
      <c r="Q224" s="9"/>
    </row>
    <row r="225" spans="1:17" ht="15.75" customHeight="1" x14ac:dyDescent="0.2">
      <c r="A225" s="155" t="s">
        <v>73</v>
      </c>
      <c r="B225" s="155" t="s">
        <v>158</v>
      </c>
      <c r="C225" s="156" t="s">
        <v>2057</v>
      </c>
      <c r="D225" s="191"/>
      <c r="E225" s="8">
        <v>21.91</v>
      </c>
      <c r="F225" s="8" t="e">
        <f t="shared" si="375"/>
        <v>#DIV/0!</v>
      </c>
      <c r="G225" s="8">
        <v>54.37</v>
      </c>
      <c r="H225" s="8"/>
      <c r="I225" s="8">
        <f t="shared" ref="I225" si="378">E225+G225+H225</f>
        <v>76.28</v>
      </c>
      <c r="J225" s="8" t="e">
        <f t="shared" si="376"/>
        <v>#DIV/0!</v>
      </c>
      <c r="K225" s="8">
        <f t="shared" si="377"/>
        <v>-76.28</v>
      </c>
      <c r="L225" s="8">
        <f t="shared" ref="L225" si="379">G225+H225</f>
        <v>54.37</v>
      </c>
      <c r="M225" s="8"/>
      <c r="N225" s="8">
        <f t="shared" ref="N225" si="380">E225+G225</f>
        <v>76.28</v>
      </c>
      <c r="O225" s="156" t="s">
        <v>227</v>
      </c>
      <c r="P225" s="9"/>
      <c r="Q225" s="9"/>
    </row>
    <row r="226" spans="1:17" ht="15.75" customHeight="1" x14ac:dyDescent="0.2">
      <c r="A226" s="155" t="s">
        <v>73</v>
      </c>
      <c r="B226" s="155" t="s">
        <v>158</v>
      </c>
      <c r="C226" s="156" t="s">
        <v>1931</v>
      </c>
      <c r="D226" s="191"/>
      <c r="E226" s="8">
        <v>100</v>
      </c>
      <c r="F226" s="8" t="e">
        <f t="shared" si="375"/>
        <v>#DIV/0!</v>
      </c>
      <c r="G226" s="8">
        <v>0</v>
      </c>
      <c r="H226" s="8"/>
      <c r="I226" s="8">
        <f t="shared" si="372"/>
        <v>100</v>
      </c>
      <c r="J226" s="8" t="e">
        <f t="shared" si="376"/>
        <v>#DIV/0!</v>
      </c>
      <c r="K226" s="8">
        <f t="shared" si="377"/>
        <v>-100</v>
      </c>
      <c r="L226" s="8">
        <f t="shared" si="373"/>
        <v>0</v>
      </c>
      <c r="M226" s="8"/>
      <c r="N226" s="8">
        <f t="shared" si="374"/>
        <v>100</v>
      </c>
      <c r="O226" s="156" t="s">
        <v>227</v>
      </c>
      <c r="P226" s="9"/>
      <c r="Q226" s="9"/>
    </row>
    <row r="227" spans="1:17" ht="15.75" customHeight="1" x14ac:dyDescent="0.2">
      <c r="A227" s="155" t="s">
        <v>73</v>
      </c>
      <c r="B227" s="155" t="s">
        <v>159</v>
      </c>
      <c r="C227" s="156" t="s">
        <v>1778</v>
      </c>
      <c r="D227" s="191"/>
      <c r="E227" s="8">
        <v>110</v>
      </c>
      <c r="F227" s="8" t="e">
        <f t="shared" si="375"/>
        <v>#DIV/0!</v>
      </c>
      <c r="G227" s="8">
        <v>10</v>
      </c>
      <c r="H227" s="8"/>
      <c r="I227" s="8">
        <f t="shared" si="372"/>
        <v>120</v>
      </c>
      <c r="J227" s="8" t="e">
        <f t="shared" si="376"/>
        <v>#DIV/0!</v>
      </c>
      <c r="K227" s="8">
        <f t="shared" si="377"/>
        <v>-120</v>
      </c>
      <c r="L227" s="8">
        <f t="shared" si="373"/>
        <v>10</v>
      </c>
      <c r="M227" s="8"/>
      <c r="N227" s="8">
        <f t="shared" si="374"/>
        <v>120</v>
      </c>
      <c r="O227" s="156" t="s">
        <v>227</v>
      </c>
      <c r="P227" s="9"/>
      <c r="Q227" s="9"/>
    </row>
    <row r="228" spans="1:17" ht="15.75" customHeight="1" x14ac:dyDescent="0.2">
      <c r="A228" s="155" t="s">
        <v>73</v>
      </c>
      <c r="B228" s="178" t="s">
        <v>160</v>
      </c>
      <c r="C228" s="7" t="s">
        <v>1779</v>
      </c>
      <c r="D228" s="191"/>
      <c r="E228" s="8">
        <v>61.59</v>
      </c>
      <c r="F228" s="8" t="e">
        <f t="shared" si="375"/>
        <v>#DIV/0!</v>
      </c>
      <c r="G228" s="8">
        <v>0</v>
      </c>
      <c r="H228" s="8"/>
      <c r="I228" s="8">
        <f t="shared" si="372"/>
        <v>61.59</v>
      </c>
      <c r="J228" s="8" t="e">
        <f t="shared" si="376"/>
        <v>#DIV/0!</v>
      </c>
      <c r="K228" s="8">
        <f t="shared" si="377"/>
        <v>-61.59</v>
      </c>
      <c r="L228" s="8">
        <f t="shared" si="373"/>
        <v>0</v>
      </c>
      <c r="M228" s="8"/>
      <c r="N228" s="8">
        <f t="shared" si="374"/>
        <v>61.59</v>
      </c>
      <c r="O228" s="156" t="s">
        <v>227</v>
      </c>
      <c r="P228" s="9"/>
      <c r="Q228" s="9"/>
    </row>
    <row r="229" spans="1:17" ht="15.75" customHeight="1" x14ac:dyDescent="0.2">
      <c r="A229" s="155" t="s">
        <v>73</v>
      </c>
      <c r="B229" s="178" t="s">
        <v>1787</v>
      </c>
      <c r="C229" s="7" t="s">
        <v>1788</v>
      </c>
      <c r="D229" s="191"/>
      <c r="E229" s="8">
        <v>70</v>
      </c>
      <c r="F229" s="8" t="e">
        <f t="shared" si="375"/>
        <v>#DIV/0!</v>
      </c>
      <c r="G229" s="8">
        <v>0</v>
      </c>
      <c r="H229" s="8"/>
      <c r="I229" s="8">
        <f t="shared" si="372"/>
        <v>70</v>
      </c>
      <c r="J229" s="8" t="e">
        <f t="shared" si="376"/>
        <v>#DIV/0!</v>
      </c>
      <c r="K229" s="8">
        <f t="shared" si="377"/>
        <v>-70</v>
      </c>
      <c r="L229" s="8">
        <f t="shared" si="373"/>
        <v>0</v>
      </c>
      <c r="M229" s="8"/>
      <c r="N229" s="8">
        <f t="shared" si="374"/>
        <v>70</v>
      </c>
      <c r="O229" s="156" t="s">
        <v>227</v>
      </c>
      <c r="P229" s="9"/>
      <c r="Q229" s="9"/>
    </row>
    <row r="230" spans="1:17" ht="15.75" customHeight="1" x14ac:dyDescent="0.2">
      <c r="A230" s="155" t="s">
        <v>73</v>
      </c>
      <c r="B230" s="178" t="s">
        <v>1805</v>
      </c>
      <c r="C230" s="7" t="s">
        <v>1806</v>
      </c>
      <c r="D230" s="191">
        <v>9841</v>
      </c>
      <c r="E230" s="8">
        <v>0</v>
      </c>
      <c r="F230" s="8">
        <f t="shared" si="375"/>
        <v>0</v>
      </c>
      <c r="G230" s="8">
        <v>0</v>
      </c>
      <c r="H230" s="8"/>
      <c r="I230" s="8">
        <f t="shared" si="372"/>
        <v>0</v>
      </c>
      <c r="J230" s="8">
        <f t="shared" si="376"/>
        <v>0</v>
      </c>
      <c r="K230" s="8">
        <f t="shared" si="377"/>
        <v>9841</v>
      </c>
      <c r="L230" s="8">
        <f t="shared" si="373"/>
        <v>0</v>
      </c>
      <c r="M230" s="8"/>
      <c r="N230" s="8">
        <f t="shared" si="374"/>
        <v>0</v>
      </c>
      <c r="O230" s="156" t="s">
        <v>227</v>
      </c>
      <c r="P230" s="9"/>
      <c r="Q230" s="9"/>
    </row>
    <row r="231" spans="1:17" ht="15.75" customHeight="1" x14ac:dyDescent="0.2">
      <c r="A231" s="155" t="s">
        <v>73</v>
      </c>
      <c r="B231" s="178" t="s">
        <v>1805</v>
      </c>
      <c r="C231" s="7" t="s">
        <v>2189</v>
      </c>
      <c r="D231" s="191"/>
      <c r="E231" s="8">
        <v>604.79999999999995</v>
      </c>
      <c r="F231" s="8" t="e">
        <f t="shared" ref="F231:F232" si="381">E231/D231*100</f>
        <v>#DIV/0!</v>
      </c>
      <c r="G231" s="8">
        <v>0</v>
      </c>
      <c r="H231" s="8"/>
      <c r="I231" s="8">
        <f t="shared" ref="I231:I232" si="382">E231+G231+H231</f>
        <v>604.79999999999995</v>
      </c>
      <c r="J231" s="8" t="e">
        <f t="shared" ref="J231:J232" si="383">I231/D231*100</f>
        <v>#DIV/0!</v>
      </c>
      <c r="K231" s="8">
        <f t="shared" ref="K231:K232" si="384">D231-I231</f>
        <v>-604.79999999999995</v>
      </c>
      <c r="L231" s="8">
        <f t="shared" ref="L231:L232" si="385">G231+H231</f>
        <v>0</v>
      </c>
      <c r="M231" s="8"/>
      <c r="N231" s="8">
        <f t="shared" ref="N231:N232" si="386">E231+G231</f>
        <v>604.79999999999995</v>
      </c>
      <c r="O231" s="156" t="s">
        <v>227</v>
      </c>
      <c r="P231" s="9"/>
      <c r="Q231" s="9"/>
    </row>
    <row r="232" spans="1:17" ht="15.75" customHeight="1" x14ac:dyDescent="0.2">
      <c r="A232" s="155" t="s">
        <v>73</v>
      </c>
      <c r="B232" s="178" t="s">
        <v>1418</v>
      </c>
      <c r="C232" s="7" t="s">
        <v>2176</v>
      </c>
      <c r="D232" s="191"/>
      <c r="E232" s="8">
        <v>637.20000000000005</v>
      </c>
      <c r="F232" s="8" t="e">
        <f t="shared" si="381"/>
        <v>#DIV/0!</v>
      </c>
      <c r="G232" s="8">
        <v>0</v>
      </c>
      <c r="H232" s="8"/>
      <c r="I232" s="8">
        <f t="shared" si="382"/>
        <v>637.20000000000005</v>
      </c>
      <c r="J232" s="8" t="e">
        <f t="shared" si="383"/>
        <v>#DIV/0!</v>
      </c>
      <c r="K232" s="8">
        <f t="shared" si="384"/>
        <v>-637.20000000000005</v>
      </c>
      <c r="L232" s="8">
        <f t="shared" si="385"/>
        <v>0</v>
      </c>
      <c r="M232" s="8"/>
      <c r="N232" s="8">
        <f t="shared" si="386"/>
        <v>637.20000000000005</v>
      </c>
      <c r="O232" s="156" t="s">
        <v>227</v>
      </c>
      <c r="P232" s="9"/>
      <c r="Q232" s="9"/>
    </row>
    <row r="233" spans="1:17" ht="15.75" customHeight="1" x14ac:dyDescent="0.2">
      <c r="A233" s="155" t="s">
        <v>73</v>
      </c>
      <c r="B233" s="178" t="s">
        <v>1418</v>
      </c>
      <c r="C233" s="7" t="s">
        <v>2177</v>
      </c>
      <c r="D233" s="191"/>
      <c r="E233" s="8">
        <v>789.7</v>
      </c>
      <c r="F233" s="8" t="e">
        <f t="shared" si="366"/>
        <v>#DIV/0!</v>
      </c>
      <c r="G233" s="8">
        <v>0</v>
      </c>
      <c r="H233" s="8"/>
      <c r="I233" s="8">
        <f t="shared" si="367"/>
        <v>789.7</v>
      </c>
      <c r="J233" s="8" t="e">
        <f t="shared" si="368"/>
        <v>#DIV/0!</v>
      </c>
      <c r="K233" s="8">
        <f t="shared" si="369"/>
        <v>-789.7</v>
      </c>
      <c r="L233" s="8">
        <f t="shared" si="370"/>
        <v>0</v>
      </c>
      <c r="M233" s="8"/>
      <c r="N233" s="8">
        <f t="shared" si="371"/>
        <v>789.7</v>
      </c>
      <c r="O233" s="156" t="s">
        <v>227</v>
      </c>
      <c r="P233" s="9"/>
      <c r="Q233" s="9"/>
    </row>
    <row r="234" spans="1:17" ht="15.75" customHeight="1" x14ac:dyDescent="0.2">
      <c r="A234" s="155" t="s">
        <v>73</v>
      </c>
      <c r="B234" s="216" t="s">
        <v>546</v>
      </c>
      <c r="C234" s="156" t="s">
        <v>1925</v>
      </c>
      <c r="D234" s="191"/>
      <c r="E234" s="8">
        <v>169</v>
      </c>
      <c r="F234" s="8" t="e">
        <f t="shared" si="366"/>
        <v>#DIV/0!</v>
      </c>
      <c r="G234" s="8">
        <v>0</v>
      </c>
      <c r="H234" s="8"/>
      <c r="I234" s="8">
        <f t="shared" si="367"/>
        <v>169</v>
      </c>
      <c r="J234" s="8" t="e">
        <f t="shared" si="368"/>
        <v>#DIV/0!</v>
      </c>
      <c r="K234" s="8">
        <f t="shared" si="369"/>
        <v>-169</v>
      </c>
      <c r="L234" s="8">
        <f t="shared" si="370"/>
        <v>0</v>
      </c>
      <c r="M234" s="8"/>
      <c r="N234" s="8">
        <f t="shared" si="371"/>
        <v>169</v>
      </c>
      <c r="O234" s="156" t="s">
        <v>344</v>
      </c>
      <c r="P234" s="9"/>
      <c r="Q234" s="9"/>
    </row>
    <row r="235" spans="1:17" ht="15.75" customHeight="1" x14ac:dyDescent="0.2">
      <c r="A235" s="155"/>
      <c r="B235" s="155"/>
      <c r="C235" s="156" t="s">
        <v>2063</v>
      </c>
      <c r="D235" s="8"/>
      <c r="E235" s="8">
        <v>0</v>
      </c>
      <c r="F235" s="8" t="e">
        <f t="shared" ref="F235" si="387">E235/D235*100</f>
        <v>#DIV/0!</v>
      </c>
      <c r="G235" s="8"/>
      <c r="H235" s="8"/>
      <c r="I235" s="8">
        <f t="shared" ref="I235" si="388">E235+G235+H235</f>
        <v>0</v>
      </c>
      <c r="J235" s="8" t="e">
        <f t="shared" ref="J235" si="389">I235/D235*100</f>
        <v>#DIV/0!</v>
      </c>
      <c r="K235" s="8">
        <f t="shared" ref="K235" si="390">D235-I235</f>
        <v>0</v>
      </c>
      <c r="L235" s="8">
        <f t="shared" ref="L235" si="391">G235+H235</f>
        <v>0</v>
      </c>
      <c r="M235" s="8"/>
      <c r="N235" s="8">
        <f t="shared" ref="N235" si="392">E235+G235</f>
        <v>0</v>
      </c>
      <c r="O235" s="156" t="s">
        <v>227</v>
      </c>
      <c r="P235" s="9"/>
      <c r="Q235" s="9"/>
    </row>
    <row r="236" spans="1:17" ht="15.75" customHeight="1" x14ac:dyDescent="0.2">
      <c r="A236" s="155"/>
      <c r="B236" s="155"/>
      <c r="C236" s="156" t="s">
        <v>2063</v>
      </c>
      <c r="D236" s="8"/>
      <c r="E236" s="8"/>
      <c r="F236" s="8" t="e">
        <f t="shared" si="366"/>
        <v>#DIV/0!</v>
      </c>
      <c r="G236" s="8"/>
      <c r="H236" s="8"/>
      <c r="I236" s="8">
        <f t="shared" si="367"/>
        <v>0</v>
      </c>
      <c r="J236" s="8" t="e">
        <f t="shared" si="368"/>
        <v>#DIV/0!</v>
      </c>
      <c r="K236" s="8">
        <f t="shared" si="369"/>
        <v>0</v>
      </c>
      <c r="L236" s="8">
        <f t="shared" si="370"/>
        <v>0</v>
      </c>
      <c r="M236" s="8"/>
      <c r="N236" s="8">
        <f t="shared" si="371"/>
        <v>0</v>
      </c>
      <c r="O236" s="156" t="s">
        <v>227</v>
      </c>
      <c r="P236" s="9"/>
      <c r="Q236" s="9"/>
    </row>
    <row r="237" spans="1:17" ht="15.75" customHeight="1" x14ac:dyDescent="0.2">
      <c r="A237" s="155"/>
      <c r="B237" s="155"/>
      <c r="C237" s="15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156"/>
      <c r="P237" s="9"/>
      <c r="Q237" s="9"/>
    </row>
    <row r="238" spans="1:17" s="18" customFormat="1" ht="15.75" customHeight="1" x14ac:dyDescent="0.25">
      <c r="A238" s="155"/>
      <c r="B238" s="155"/>
      <c r="C238" s="15" t="s">
        <v>202</v>
      </c>
      <c r="D238" s="16">
        <f>SUM(D2:D237)</f>
        <v>17164298</v>
      </c>
      <c r="E238" s="16">
        <f>SUM(E2:E237)</f>
        <v>16014069.190000001</v>
      </c>
      <c r="F238" s="16">
        <f>E238/D238*100</f>
        <v>93.298713352564732</v>
      </c>
      <c r="G238" s="16">
        <f>SUM(G2:G237)</f>
        <v>1403151.4900000002</v>
      </c>
      <c r="H238" s="16">
        <f>SUM(H2:H237)</f>
        <v>0</v>
      </c>
      <c r="I238" s="16">
        <f>SUM(I2:I237)</f>
        <v>17417220.68</v>
      </c>
      <c r="J238" s="16">
        <f>I238/D238*100</f>
        <v>101.47353931981371</v>
      </c>
      <c r="K238" s="16">
        <f>SUM(K2:K237)</f>
        <v>-252922.67999999982</v>
      </c>
      <c r="L238" s="16">
        <f>SUM(L2:L237)</f>
        <v>1403151.4900000002</v>
      </c>
      <c r="M238" s="16">
        <f>SUM(M2:M237)</f>
        <v>0</v>
      </c>
      <c r="N238" s="16">
        <f>SUM(N2:N237)</f>
        <v>17417220.68</v>
      </c>
      <c r="O238" s="156"/>
      <c r="P238" s="17"/>
      <c r="Q238" s="17"/>
    </row>
    <row r="239" spans="1:17" ht="15.75" customHeight="1" x14ac:dyDescent="0.2">
      <c r="A239" s="155"/>
      <c r="B239" s="155"/>
      <c r="C239" s="156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56"/>
      <c r="P239" s="9"/>
      <c r="Q239" s="9"/>
    </row>
    <row r="240" spans="1:17" ht="15.75" customHeight="1" x14ac:dyDescent="0.2">
      <c r="A240" s="155">
        <v>3502</v>
      </c>
      <c r="B240" s="155" t="s">
        <v>501</v>
      </c>
      <c r="C240" s="156" t="s">
        <v>164</v>
      </c>
      <c r="D240" s="157"/>
      <c r="E240" s="8">
        <v>0</v>
      </c>
      <c r="F240" s="8" t="e">
        <f t="shared" ref="F240:F262" si="393">E240/D240*100</f>
        <v>#DIV/0!</v>
      </c>
      <c r="G240" s="8"/>
      <c r="H240" s="8"/>
      <c r="I240" s="8">
        <f t="shared" ref="I240:I264" si="394">E240+G240+H240</f>
        <v>0</v>
      </c>
      <c r="J240" s="8" t="e">
        <f t="shared" ref="J240:J262" si="395">I240/D240*100</f>
        <v>#DIV/0!</v>
      </c>
      <c r="K240" s="190">
        <f t="shared" ref="K240:K264" si="396">D240-I240</f>
        <v>0</v>
      </c>
      <c r="L240" s="8">
        <f t="shared" ref="L240:L264" si="397">G240+H240</f>
        <v>0</v>
      </c>
      <c r="M240" s="8"/>
      <c r="N240" s="8">
        <f t="shared" ref="N240:N264" si="398">E240+G240</f>
        <v>0</v>
      </c>
      <c r="O240" s="156" t="s">
        <v>1311</v>
      </c>
      <c r="P240" s="9"/>
      <c r="Q240" s="9"/>
    </row>
    <row r="241" spans="1:17" ht="15.75" customHeight="1" x14ac:dyDescent="0.2">
      <c r="A241" s="155">
        <v>3502</v>
      </c>
      <c r="B241" s="155" t="s">
        <v>502</v>
      </c>
      <c r="C241" s="156" t="s">
        <v>912</v>
      </c>
      <c r="D241" s="157">
        <v>210998</v>
      </c>
      <c r="E241" s="8">
        <v>210999.04000000001</v>
      </c>
      <c r="F241" s="8">
        <f t="shared" si="393"/>
        <v>100.00049289566726</v>
      </c>
      <c r="G241" s="8"/>
      <c r="H241" s="8"/>
      <c r="I241" s="8">
        <f t="shared" si="394"/>
        <v>210999.04000000001</v>
      </c>
      <c r="J241" s="8">
        <f t="shared" si="395"/>
        <v>100.00049289566726</v>
      </c>
      <c r="K241" s="8">
        <f t="shared" si="396"/>
        <v>-1.0400000000081491</v>
      </c>
      <c r="L241" s="8">
        <f t="shared" si="397"/>
        <v>0</v>
      </c>
      <c r="M241" s="8"/>
      <c r="N241" s="8">
        <f t="shared" si="398"/>
        <v>210999.04000000001</v>
      </c>
      <c r="O241" s="156" t="s">
        <v>1311</v>
      </c>
      <c r="P241" s="9"/>
      <c r="Q241" s="9"/>
    </row>
    <row r="242" spans="1:17" ht="15.75" customHeight="1" x14ac:dyDescent="0.2">
      <c r="A242" s="155">
        <v>3502</v>
      </c>
      <c r="B242" s="155" t="s">
        <v>1541</v>
      </c>
      <c r="C242" s="156" t="s">
        <v>1661</v>
      </c>
      <c r="D242" s="157">
        <v>95867</v>
      </c>
      <c r="E242" s="8">
        <v>95867</v>
      </c>
      <c r="F242" s="8">
        <f t="shared" ref="F242" si="399">E242/D242*100</f>
        <v>100</v>
      </c>
      <c r="G242" s="8"/>
      <c r="H242" s="8"/>
      <c r="I242" s="8">
        <f t="shared" ref="I242" si="400">E242+G242+H242</f>
        <v>95867</v>
      </c>
      <c r="J242" s="8">
        <f t="shared" ref="J242" si="401">I242/D242*100</f>
        <v>100</v>
      </c>
      <c r="K242" s="8">
        <f t="shared" ref="K242" si="402">D242-I242</f>
        <v>0</v>
      </c>
      <c r="L242" s="8">
        <f t="shared" ref="L242" si="403">G242+H242</f>
        <v>0</v>
      </c>
      <c r="M242" s="8"/>
      <c r="N242" s="8">
        <f t="shared" ref="N242" si="404">E242+G242</f>
        <v>95867</v>
      </c>
      <c r="O242" s="156" t="s">
        <v>1311</v>
      </c>
      <c r="P242" s="9"/>
      <c r="Q242" s="9"/>
    </row>
    <row r="243" spans="1:17" ht="15.75" customHeight="1" x14ac:dyDescent="0.2">
      <c r="A243" s="155">
        <v>350203</v>
      </c>
      <c r="B243" s="155" t="s">
        <v>2021</v>
      </c>
      <c r="C243" s="156" t="s">
        <v>1666</v>
      </c>
      <c r="D243" s="157">
        <v>5079</v>
      </c>
      <c r="E243" s="8">
        <v>5079.7299999999996</v>
      </c>
      <c r="F243" s="8">
        <f t="shared" ref="F243" si="405">E243/D243*100</f>
        <v>100.01437290805275</v>
      </c>
      <c r="G243" s="8"/>
      <c r="H243" s="8"/>
      <c r="I243" s="8">
        <f t="shared" ref="I243" si="406">E243+G243+H243</f>
        <v>5079.7299999999996</v>
      </c>
      <c r="J243" s="8">
        <f t="shared" ref="J243" si="407">I243/D243*100</f>
        <v>100.01437290805275</v>
      </c>
      <c r="K243" s="8">
        <f t="shared" ref="K243" si="408">D243-I243</f>
        <v>-0.72999999999956344</v>
      </c>
      <c r="L243" s="8">
        <f t="shared" ref="L243" si="409">G243+H243</f>
        <v>0</v>
      </c>
      <c r="M243" s="8"/>
      <c r="N243" s="8">
        <f t="shared" ref="N243" si="410">E243+G243</f>
        <v>5079.7299999999996</v>
      </c>
      <c r="O243" s="156" t="s">
        <v>1311</v>
      </c>
      <c r="P243" s="9"/>
      <c r="Q243" s="9"/>
    </row>
    <row r="244" spans="1:17" ht="15.75" customHeight="1" x14ac:dyDescent="0.2">
      <c r="A244" s="155">
        <v>35028</v>
      </c>
      <c r="B244" s="155" t="s">
        <v>1663</v>
      </c>
      <c r="C244" s="156" t="s">
        <v>1938</v>
      </c>
      <c r="D244" s="157">
        <v>11500</v>
      </c>
      <c r="E244" s="8">
        <v>11500</v>
      </c>
      <c r="F244" s="8">
        <f t="shared" si="393"/>
        <v>100</v>
      </c>
      <c r="G244" s="8"/>
      <c r="H244" s="8"/>
      <c r="I244" s="8">
        <f t="shared" si="394"/>
        <v>11500</v>
      </c>
      <c r="J244" s="8">
        <f t="shared" si="395"/>
        <v>100</v>
      </c>
      <c r="K244" s="8">
        <f t="shared" si="396"/>
        <v>0</v>
      </c>
      <c r="L244" s="8">
        <f t="shared" si="397"/>
        <v>0</v>
      </c>
      <c r="M244" s="8"/>
      <c r="N244" s="8">
        <f t="shared" si="398"/>
        <v>11500</v>
      </c>
      <c r="O244" s="156" t="s">
        <v>1311</v>
      </c>
      <c r="P244" s="9"/>
      <c r="Q244" s="9"/>
    </row>
    <row r="245" spans="1:17" ht="15.75" customHeight="1" x14ac:dyDescent="0.2">
      <c r="A245" s="155">
        <v>3502</v>
      </c>
      <c r="B245" s="155" t="s">
        <v>1664</v>
      </c>
      <c r="C245" s="156" t="s">
        <v>1810</v>
      </c>
      <c r="D245" s="157">
        <v>1084643</v>
      </c>
      <c r="E245" s="8">
        <v>768675.37</v>
      </c>
      <c r="F245" s="8">
        <f t="shared" si="393"/>
        <v>70.868974399871661</v>
      </c>
      <c r="G245" s="8">
        <v>153271.51999999999</v>
      </c>
      <c r="H245" s="8"/>
      <c r="I245" s="233">
        <f t="shared" si="394"/>
        <v>921946.89</v>
      </c>
      <c r="J245" s="8">
        <f t="shared" si="395"/>
        <v>85.000031346719624</v>
      </c>
      <c r="K245" s="8">
        <f t="shared" si="396"/>
        <v>162696.10999999999</v>
      </c>
      <c r="L245" s="8">
        <f t="shared" si="397"/>
        <v>153271.51999999999</v>
      </c>
      <c r="M245" s="8"/>
      <c r="N245" s="8">
        <f t="shared" si="398"/>
        <v>921946.89</v>
      </c>
      <c r="O245" s="156" t="s">
        <v>1311</v>
      </c>
      <c r="P245" s="9"/>
      <c r="Q245" s="9"/>
    </row>
    <row r="246" spans="1:17" ht="15.75" customHeight="1" x14ac:dyDescent="0.2">
      <c r="A246" s="155">
        <v>350201</v>
      </c>
      <c r="B246" s="155" t="s">
        <v>1664</v>
      </c>
      <c r="C246" s="156" t="s">
        <v>2214</v>
      </c>
      <c r="D246" s="157">
        <v>52401</v>
      </c>
      <c r="E246" s="8">
        <v>50323</v>
      </c>
      <c r="F246" s="8">
        <f t="shared" si="393"/>
        <v>96.034426823915581</v>
      </c>
      <c r="G246" s="8">
        <v>0</v>
      </c>
      <c r="H246" s="8"/>
      <c r="I246" s="233">
        <f t="shared" si="394"/>
        <v>50323</v>
      </c>
      <c r="J246" s="8">
        <f t="shared" si="395"/>
        <v>96.034426823915581</v>
      </c>
      <c r="K246" s="8">
        <f t="shared" si="396"/>
        <v>2078</v>
      </c>
      <c r="L246" s="8">
        <f t="shared" si="397"/>
        <v>0</v>
      </c>
      <c r="M246" s="8"/>
      <c r="N246" s="8">
        <f t="shared" si="398"/>
        <v>50323</v>
      </c>
      <c r="O246" s="156" t="s">
        <v>1311</v>
      </c>
      <c r="P246" s="9"/>
      <c r="Q246" s="9"/>
    </row>
    <row r="247" spans="1:17" ht="15.75" customHeight="1" x14ac:dyDescent="0.2">
      <c r="A247" s="155">
        <v>350201</v>
      </c>
      <c r="B247" s="155" t="s">
        <v>1664</v>
      </c>
      <c r="C247" s="156" t="s">
        <v>2213</v>
      </c>
      <c r="D247" s="157">
        <v>22599</v>
      </c>
      <c r="E247" s="8">
        <v>0</v>
      </c>
      <c r="F247" s="8">
        <f t="shared" ref="F247" si="411">E247/D247*100</f>
        <v>0</v>
      </c>
      <c r="G247" s="8">
        <v>0</v>
      </c>
      <c r="H247" s="8"/>
      <c r="I247" s="8">
        <f t="shared" ref="I247" si="412">E247+G247+H247</f>
        <v>0</v>
      </c>
      <c r="J247" s="8">
        <f t="shared" ref="J247" si="413">I247/D247*100</f>
        <v>0</v>
      </c>
      <c r="K247" s="8">
        <f t="shared" ref="K247" si="414">D247-I247</f>
        <v>22599</v>
      </c>
      <c r="L247" s="8">
        <f t="shared" ref="L247" si="415">G247+H247</f>
        <v>0</v>
      </c>
      <c r="M247" s="8"/>
      <c r="N247" s="8">
        <f t="shared" ref="N247" si="416">E247+G247</f>
        <v>0</v>
      </c>
      <c r="O247" s="156" t="s">
        <v>1311</v>
      </c>
      <c r="P247" s="9"/>
      <c r="Q247" s="9"/>
    </row>
    <row r="248" spans="1:17" ht="15.75" customHeight="1" x14ac:dyDescent="0.2">
      <c r="A248" s="155">
        <v>3502</v>
      </c>
      <c r="B248" s="155" t="s">
        <v>1665</v>
      </c>
      <c r="C248" s="156" t="s">
        <v>1807</v>
      </c>
      <c r="D248" s="157">
        <v>28477</v>
      </c>
      <c r="E248" s="8">
        <v>28477.38</v>
      </c>
      <c r="F248" s="8">
        <f t="shared" si="393"/>
        <v>100.00133441022581</v>
      </c>
      <c r="G248" s="8">
        <v>0</v>
      </c>
      <c r="H248" s="8"/>
      <c r="I248" s="8">
        <f t="shared" si="394"/>
        <v>28477.38</v>
      </c>
      <c r="J248" s="8">
        <f t="shared" si="395"/>
        <v>100.00133441022581</v>
      </c>
      <c r="K248" s="8">
        <f t="shared" si="396"/>
        <v>-0.38000000000101863</v>
      </c>
      <c r="L248" s="8">
        <f t="shared" si="397"/>
        <v>0</v>
      </c>
      <c r="M248" s="8"/>
      <c r="N248" s="8">
        <f t="shared" si="398"/>
        <v>28477.38</v>
      </c>
      <c r="O248" s="156" t="s">
        <v>1311</v>
      </c>
      <c r="P248" s="9"/>
      <c r="Q248" s="9"/>
    </row>
    <row r="249" spans="1:17" ht="15.75" customHeight="1" x14ac:dyDescent="0.2">
      <c r="A249" s="155" t="s">
        <v>2044</v>
      </c>
      <c r="B249" s="155" t="s">
        <v>2043</v>
      </c>
      <c r="C249" s="156" t="s">
        <v>2045</v>
      </c>
      <c r="D249" s="157">
        <v>19179</v>
      </c>
      <c r="E249" s="8">
        <v>0</v>
      </c>
      <c r="F249" s="8">
        <f>E249/D249*100</f>
        <v>0</v>
      </c>
      <c r="G249" s="8">
        <v>0</v>
      </c>
      <c r="H249" s="8"/>
      <c r="I249" s="8">
        <f t="shared" si="394"/>
        <v>0</v>
      </c>
      <c r="J249" s="8">
        <f>I249/D249*100</f>
        <v>0</v>
      </c>
      <c r="K249" s="8">
        <f>D249-I249</f>
        <v>19179</v>
      </c>
      <c r="L249" s="8">
        <f t="shared" si="397"/>
        <v>0</v>
      </c>
      <c r="M249" s="8"/>
      <c r="N249" s="8">
        <f t="shared" si="398"/>
        <v>0</v>
      </c>
      <c r="O249" s="156" t="s">
        <v>1311</v>
      </c>
      <c r="P249" s="9"/>
      <c r="Q249" s="9"/>
    </row>
    <row r="250" spans="1:17" ht="15.75" customHeight="1" x14ac:dyDescent="0.2">
      <c r="A250" s="155">
        <v>3502</v>
      </c>
      <c r="B250" s="155" t="s">
        <v>1808</v>
      </c>
      <c r="C250" s="225" t="s">
        <v>2068</v>
      </c>
      <c r="D250" s="157">
        <v>1000000</v>
      </c>
      <c r="E250" s="8">
        <v>892362.7699999999</v>
      </c>
      <c r="F250" s="8">
        <f t="shared" ref="F250" si="417">E250/D250*100</f>
        <v>89.236276999999987</v>
      </c>
      <c r="G250" s="8">
        <v>2709.84</v>
      </c>
      <c r="H250" s="8"/>
      <c r="I250" s="8">
        <f t="shared" ref="I250:I263" si="418">E250+G250+H250</f>
        <v>895072.60999999987</v>
      </c>
      <c r="J250" s="8">
        <f t="shared" ref="J250" si="419">I250/D250*100</f>
        <v>89.507260999999986</v>
      </c>
      <c r="K250" s="8">
        <f t="shared" ref="K250" si="420">D250-I250</f>
        <v>104927.39000000013</v>
      </c>
      <c r="L250" s="8">
        <f t="shared" ref="L250:L263" si="421">G250+H250</f>
        <v>2709.84</v>
      </c>
      <c r="M250" s="8"/>
      <c r="N250" s="8">
        <f t="shared" ref="N250:N263" si="422">E250+G250</f>
        <v>895072.60999999987</v>
      </c>
      <c r="O250" s="156" t="s">
        <v>1311</v>
      </c>
      <c r="P250" s="9"/>
      <c r="Q250" s="9"/>
    </row>
    <row r="251" spans="1:17" ht="15.75" customHeight="1" x14ac:dyDescent="0.2">
      <c r="A251" s="155">
        <v>350200</v>
      </c>
      <c r="B251" s="155" t="s">
        <v>2170</v>
      </c>
      <c r="C251" s="156" t="s">
        <v>2171</v>
      </c>
      <c r="D251" s="157"/>
      <c r="E251" s="8">
        <v>60000</v>
      </c>
      <c r="F251" s="8" t="e">
        <f>E251/D251*100</f>
        <v>#DIV/0!</v>
      </c>
      <c r="G251" s="8">
        <v>0</v>
      </c>
      <c r="H251" s="8"/>
      <c r="I251" s="8">
        <f t="shared" si="418"/>
        <v>60000</v>
      </c>
      <c r="J251" s="8" t="e">
        <f>I251/D251*100</f>
        <v>#DIV/0!</v>
      </c>
      <c r="K251" s="8">
        <f>D251-I251</f>
        <v>-60000</v>
      </c>
      <c r="L251" s="8">
        <f t="shared" si="421"/>
        <v>0</v>
      </c>
      <c r="M251" s="8"/>
      <c r="N251" s="8">
        <f t="shared" si="422"/>
        <v>60000</v>
      </c>
      <c r="O251" s="156" t="s">
        <v>1311</v>
      </c>
      <c r="P251" s="9"/>
      <c r="Q251" s="9"/>
    </row>
    <row r="252" spans="1:17" ht="15.75" customHeight="1" x14ac:dyDescent="0.2">
      <c r="A252" s="155">
        <v>3811</v>
      </c>
      <c r="B252" s="155" t="s">
        <v>1276</v>
      </c>
      <c r="C252" s="156" t="s">
        <v>1310</v>
      </c>
      <c r="D252" s="157">
        <v>200000</v>
      </c>
      <c r="E252" s="8">
        <v>0</v>
      </c>
      <c r="F252" s="8">
        <f t="shared" ref="F252:F261" si="423">E252/D252*100</f>
        <v>0</v>
      </c>
      <c r="G252" s="8">
        <v>0</v>
      </c>
      <c r="H252" s="8"/>
      <c r="I252" s="8">
        <f t="shared" si="418"/>
        <v>0</v>
      </c>
      <c r="J252" s="8">
        <f t="shared" ref="J252:J261" si="424">I252/D252*100</f>
        <v>0</v>
      </c>
      <c r="K252" s="8">
        <f t="shared" ref="K252:K261" si="425">D252-I252</f>
        <v>200000</v>
      </c>
      <c r="L252" s="8">
        <f t="shared" si="421"/>
        <v>0</v>
      </c>
      <c r="M252" s="8"/>
      <c r="N252" s="8">
        <f t="shared" si="422"/>
        <v>0</v>
      </c>
      <c r="O252" s="156" t="s">
        <v>1311</v>
      </c>
      <c r="P252" s="9"/>
      <c r="Q252" s="9"/>
    </row>
    <row r="253" spans="1:17" ht="15.75" customHeight="1" x14ac:dyDescent="0.2">
      <c r="A253" s="155">
        <v>3810</v>
      </c>
      <c r="B253" s="155" t="s">
        <v>1277</v>
      </c>
      <c r="C253" s="156" t="s">
        <v>1945</v>
      </c>
      <c r="D253" s="157"/>
      <c r="E253" s="8">
        <v>911.17</v>
      </c>
      <c r="F253" s="8" t="e">
        <f t="shared" si="423"/>
        <v>#DIV/0!</v>
      </c>
      <c r="G253" s="8">
        <v>0</v>
      </c>
      <c r="H253" s="8"/>
      <c r="I253" s="8">
        <f t="shared" ref="I253:I254" si="426">E253+G253+H253</f>
        <v>911.17</v>
      </c>
      <c r="J253" s="8" t="e">
        <f t="shared" si="424"/>
        <v>#DIV/0!</v>
      </c>
      <c r="K253" s="8">
        <f t="shared" si="425"/>
        <v>-911.17</v>
      </c>
      <c r="L253" s="8">
        <f t="shared" ref="L253:L254" si="427">G253+H253</f>
        <v>0</v>
      </c>
      <c r="M253" s="8"/>
      <c r="N253" s="8">
        <f t="shared" ref="N253:N254" si="428">E253+G253</f>
        <v>911.17</v>
      </c>
      <c r="O253" s="156" t="s">
        <v>1311</v>
      </c>
      <c r="P253" s="9"/>
      <c r="Q253" s="9"/>
    </row>
    <row r="254" spans="1:17" ht="15.75" customHeight="1" x14ac:dyDescent="0.2">
      <c r="A254" s="155">
        <v>3810</v>
      </c>
      <c r="B254" s="155" t="s">
        <v>1944</v>
      </c>
      <c r="C254" s="156" t="s">
        <v>1969</v>
      </c>
      <c r="D254" s="157"/>
      <c r="E254" s="8">
        <v>100000</v>
      </c>
      <c r="F254" s="8" t="e">
        <f t="shared" si="423"/>
        <v>#DIV/0!</v>
      </c>
      <c r="G254" s="8">
        <v>0</v>
      </c>
      <c r="H254" s="8"/>
      <c r="I254" s="8">
        <f t="shared" si="426"/>
        <v>100000</v>
      </c>
      <c r="J254" s="8" t="e">
        <f t="shared" si="424"/>
        <v>#DIV/0!</v>
      </c>
      <c r="K254" s="8">
        <f t="shared" si="425"/>
        <v>-100000</v>
      </c>
      <c r="L254" s="8">
        <f t="shared" si="427"/>
        <v>0</v>
      </c>
      <c r="M254" s="8"/>
      <c r="N254" s="8">
        <f t="shared" si="428"/>
        <v>100000</v>
      </c>
      <c r="O254" s="156" t="s">
        <v>1311</v>
      </c>
      <c r="P254" s="9"/>
      <c r="Q254" s="9"/>
    </row>
    <row r="255" spans="1:17" ht="15.75" customHeight="1" x14ac:dyDescent="0.2">
      <c r="A255" s="155">
        <v>3810</v>
      </c>
      <c r="B255" s="155" t="s">
        <v>1980</v>
      </c>
      <c r="C255" s="156" t="s">
        <v>1981</v>
      </c>
      <c r="D255" s="157"/>
      <c r="E255" s="8">
        <v>2500</v>
      </c>
      <c r="F255" s="8" t="e">
        <f t="shared" si="423"/>
        <v>#DIV/0!</v>
      </c>
      <c r="G255" s="8">
        <v>0</v>
      </c>
      <c r="H255" s="8"/>
      <c r="I255" s="8">
        <f t="shared" si="418"/>
        <v>2500</v>
      </c>
      <c r="J255" s="8" t="e">
        <f t="shared" si="424"/>
        <v>#DIV/0!</v>
      </c>
      <c r="K255" s="8">
        <f t="shared" si="425"/>
        <v>-2500</v>
      </c>
      <c r="L255" s="8">
        <f t="shared" si="421"/>
        <v>0</v>
      </c>
      <c r="M255" s="8"/>
      <c r="N255" s="8">
        <f t="shared" si="422"/>
        <v>2500</v>
      </c>
      <c r="O255" s="156" t="s">
        <v>1311</v>
      </c>
      <c r="P255" s="9"/>
      <c r="Q255" s="9"/>
    </row>
    <row r="256" spans="1:17" ht="15.75" customHeight="1" x14ac:dyDescent="0.2">
      <c r="A256" s="155">
        <v>3811</v>
      </c>
      <c r="B256" s="155" t="s">
        <v>2193</v>
      </c>
      <c r="C256" s="156" t="s">
        <v>2192</v>
      </c>
      <c r="D256" s="157"/>
      <c r="E256" s="8">
        <v>5250</v>
      </c>
      <c r="F256" s="8" t="e">
        <f t="shared" ref="F256" si="429">E256/D256*100</f>
        <v>#DIV/0!</v>
      </c>
      <c r="G256" s="8">
        <v>0</v>
      </c>
      <c r="H256" s="8"/>
      <c r="I256" s="8">
        <f>E256+G256+H256</f>
        <v>5250</v>
      </c>
      <c r="J256" s="8" t="e">
        <f t="shared" ref="J256" si="430">I256/D256*100</f>
        <v>#DIV/0!</v>
      </c>
      <c r="K256" s="8">
        <f t="shared" ref="K256" si="431">D256-I256</f>
        <v>-5250</v>
      </c>
      <c r="L256" s="8">
        <f>G256+H256</f>
        <v>0</v>
      </c>
      <c r="M256" s="8"/>
      <c r="N256" s="8">
        <f>E256+G256</f>
        <v>5250</v>
      </c>
      <c r="O256" s="156" t="s">
        <v>1311</v>
      </c>
      <c r="P256" s="9"/>
      <c r="Q256" s="9"/>
    </row>
    <row r="257" spans="1:17" ht="15.75" customHeight="1" x14ac:dyDescent="0.2">
      <c r="A257" s="155">
        <v>3811</v>
      </c>
      <c r="B257" s="155" t="s">
        <v>1952</v>
      </c>
      <c r="C257" s="156" t="s">
        <v>1953</v>
      </c>
      <c r="D257" s="157"/>
      <c r="E257" s="8">
        <v>2500</v>
      </c>
      <c r="F257" s="8" t="e">
        <f t="shared" si="423"/>
        <v>#DIV/0!</v>
      </c>
      <c r="G257" s="8">
        <v>0</v>
      </c>
      <c r="H257" s="8"/>
      <c r="I257" s="8">
        <f t="shared" ref="I257" si="432">E257+G257+H257</f>
        <v>2500</v>
      </c>
      <c r="J257" s="8" t="e">
        <f t="shared" si="424"/>
        <v>#DIV/0!</v>
      </c>
      <c r="K257" s="8">
        <f t="shared" si="425"/>
        <v>-2500</v>
      </c>
      <c r="L257" s="8">
        <f t="shared" ref="L257" si="433">G257+H257</f>
        <v>0</v>
      </c>
      <c r="M257" s="8"/>
      <c r="N257" s="8">
        <f t="shared" ref="N257" si="434">E257+G257</f>
        <v>2500</v>
      </c>
      <c r="O257" s="156" t="s">
        <v>1311</v>
      </c>
      <c r="P257" s="9"/>
      <c r="Q257" s="9"/>
    </row>
    <row r="258" spans="1:17" ht="15.75" customHeight="1" x14ac:dyDescent="0.2">
      <c r="A258" s="155">
        <v>3812</v>
      </c>
      <c r="B258" s="155" t="s">
        <v>2160</v>
      </c>
      <c r="C258" s="156" t="s">
        <v>2161</v>
      </c>
      <c r="D258" s="157"/>
      <c r="E258" s="8">
        <v>1800</v>
      </c>
      <c r="F258" s="8" t="e">
        <f t="shared" si="423"/>
        <v>#DIV/0!</v>
      </c>
      <c r="G258" s="8">
        <v>0</v>
      </c>
      <c r="H258" s="8"/>
      <c r="I258" s="8">
        <f t="shared" ref="I258" si="435">E258+G258+H258</f>
        <v>1800</v>
      </c>
      <c r="J258" s="8" t="e">
        <f t="shared" si="424"/>
        <v>#DIV/0!</v>
      </c>
      <c r="K258" s="8">
        <f t="shared" si="425"/>
        <v>-1800</v>
      </c>
      <c r="L258" s="8">
        <f t="shared" ref="L258" si="436">G258+H258</f>
        <v>0</v>
      </c>
      <c r="M258" s="8"/>
      <c r="N258" s="8">
        <f t="shared" ref="N258" si="437">E258+G258</f>
        <v>1800</v>
      </c>
      <c r="O258" s="156" t="s">
        <v>1311</v>
      </c>
      <c r="P258" s="9"/>
      <c r="Q258" s="9"/>
    </row>
    <row r="259" spans="1:17" ht="15.75" customHeight="1" x14ac:dyDescent="0.2">
      <c r="A259" s="155">
        <v>3812</v>
      </c>
      <c r="B259" s="165" t="s">
        <v>1926</v>
      </c>
      <c r="C259" s="158" t="s">
        <v>2046</v>
      </c>
      <c r="D259" s="157">
        <v>1000</v>
      </c>
      <c r="E259" s="8">
        <v>0</v>
      </c>
      <c r="F259" s="8">
        <f t="shared" ref="F259:F260" si="438">E259/D259*100</f>
        <v>0</v>
      </c>
      <c r="G259" s="8">
        <v>715</v>
      </c>
      <c r="H259" s="8"/>
      <c r="I259" s="8">
        <f>E259+G259+H259</f>
        <v>715</v>
      </c>
      <c r="J259" s="8">
        <f t="shared" ref="J259:J260" si="439">I259/D259*100</f>
        <v>71.5</v>
      </c>
      <c r="K259" s="8">
        <f t="shared" ref="K259:K260" si="440">D259-I259</f>
        <v>285</v>
      </c>
      <c r="L259" s="8">
        <f>G259+H259</f>
        <v>715</v>
      </c>
      <c r="M259" s="8"/>
      <c r="N259" s="8">
        <f>E259+G259</f>
        <v>715</v>
      </c>
      <c r="O259" s="156" t="s">
        <v>1360</v>
      </c>
      <c r="P259" s="9"/>
      <c r="Q259" s="9"/>
    </row>
    <row r="260" spans="1:17" ht="15.75" customHeight="1" x14ac:dyDescent="0.2">
      <c r="A260" s="155">
        <v>3812</v>
      </c>
      <c r="B260" s="165" t="s">
        <v>1926</v>
      </c>
      <c r="C260" s="158" t="s">
        <v>1927</v>
      </c>
      <c r="D260" s="157">
        <v>3000</v>
      </c>
      <c r="E260" s="8">
        <v>3000</v>
      </c>
      <c r="F260" s="8">
        <f t="shared" si="438"/>
        <v>100</v>
      </c>
      <c r="G260" s="8">
        <v>0</v>
      </c>
      <c r="H260" s="8"/>
      <c r="I260" s="8">
        <f>E260+G260+H260</f>
        <v>3000</v>
      </c>
      <c r="J260" s="8">
        <f t="shared" si="439"/>
        <v>100</v>
      </c>
      <c r="K260" s="8">
        <f t="shared" si="440"/>
        <v>0</v>
      </c>
      <c r="L260" s="8">
        <f>G260+H260</f>
        <v>0</v>
      </c>
      <c r="M260" s="8"/>
      <c r="N260" s="8">
        <f>E260+G260</f>
        <v>3000</v>
      </c>
      <c r="O260" s="156" t="s">
        <v>1360</v>
      </c>
      <c r="P260" s="9"/>
      <c r="Q260" s="9"/>
    </row>
    <row r="261" spans="1:17" ht="15.75" customHeight="1" x14ac:dyDescent="0.2">
      <c r="A261" s="155">
        <v>3812</v>
      </c>
      <c r="B261" s="165" t="s">
        <v>1926</v>
      </c>
      <c r="C261" s="158" t="s">
        <v>2149</v>
      </c>
      <c r="D261" s="157"/>
      <c r="E261" s="8">
        <v>4550</v>
      </c>
      <c r="F261" s="8" t="e">
        <f t="shared" si="423"/>
        <v>#DIV/0!</v>
      </c>
      <c r="G261" s="8">
        <v>0</v>
      </c>
      <c r="H261" s="8"/>
      <c r="I261" s="8">
        <f>E261+G261+H261</f>
        <v>4550</v>
      </c>
      <c r="J261" s="8" t="e">
        <f t="shared" si="424"/>
        <v>#DIV/0!</v>
      </c>
      <c r="K261" s="8">
        <f t="shared" si="425"/>
        <v>-4550</v>
      </c>
      <c r="L261" s="8">
        <f>G261+H261</f>
        <v>0</v>
      </c>
      <c r="M261" s="8"/>
      <c r="N261" s="8">
        <f>E261+G261</f>
        <v>4550</v>
      </c>
      <c r="O261" s="156" t="s">
        <v>1440</v>
      </c>
      <c r="P261" s="9"/>
      <c r="Q261" s="9"/>
    </row>
    <row r="262" spans="1:17" ht="15.75" customHeight="1" x14ac:dyDescent="0.2">
      <c r="A262" s="155">
        <v>3820</v>
      </c>
      <c r="B262" s="155" t="s">
        <v>167</v>
      </c>
      <c r="C262" s="156" t="s">
        <v>414</v>
      </c>
      <c r="D262" s="177">
        <v>1386</v>
      </c>
      <c r="E262" s="8">
        <v>854.52</v>
      </c>
      <c r="F262" s="8">
        <f t="shared" si="393"/>
        <v>61.653679653679646</v>
      </c>
      <c r="G262" s="8">
        <v>58.66</v>
      </c>
      <c r="H262" s="8"/>
      <c r="I262" s="8">
        <f t="shared" si="418"/>
        <v>913.18</v>
      </c>
      <c r="J262" s="8">
        <f t="shared" si="395"/>
        <v>65.886002886002885</v>
      </c>
      <c r="K262" s="8">
        <f t="shared" si="396"/>
        <v>472.82000000000005</v>
      </c>
      <c r="L262" s="8">
        <f>G262+H262</f>
        <v>58.66</v>
      </c>
      <c r="M262" s="8"/>
      <c r="N262" s="8">
        <f t="shared" si="422"/>
        <v>913.18</v>
      </c>
      <c r="O262" s="156" t="s">
        <v>1311</v>
      </c>
      <c r="P262" s="9"/>
      <c r="Q262" s="9"/>
    </row>
    <row r="263" spans="1:17" ht="15.75" customHeight="1" x14ac:dyDescent="0.2">
      <c r="A263" s="155">
        <v>3820</v>
      </c>
      <c r="B263" s="178" t="s">
        <v>168</v>
      </c>
      <c r="C263" s="7" t="s">
        <v>1707</v>
      </c>
      <c r="D263" s="177">
        <v>214</v>
      </c>
      <c r="E263" s="8">
        <v>212.79999999999998</v>
      </c>
      <c r="F263" s="8">
        <f>E263/D263*100</f>
        <v>99.43925233644859</v>
      </c>
      <c r="G263" s="8">
        <v>1.25</v>
      </c>
      <c r="H263" s="8"/>
      <c r="I263" s="8">
        <f t="shared" si="418"/>
        <v>214.04999999999998</v>
      </c>
      <c r="J263" s="8">
        <f>I263/D263*100</f>
        <v>100.0233644859813</v>
      </c>
      <c r="K263" s="8">
        <f>D263-I263</f>
        <v>-4.9999999999982947E-2</v>
      </c>
      <c r="L263" s="8">
        <f t="shared" si="421"/>
        <v>1.25</v>
      </c>
      <c r="M263" s="8"/>
      <c r="N263" s="8">
        <f t="shared" si="422"/>
        <v>214.04999999999998</v>
      </c>
      <c r="O263" s="156" t="s">
        <v>1311</v>
      </c>
      <c r="P263" s="9"/>
      <c r="Q263" s="9"/>
    </row>
    <row r="264" spans="1:17" ht="15.75" customHeight="1" x14ac:dyDescent="0.2">
      <c r="A264" s="155"/>
      <c r="B264" s="155"/>
      <c r="C264" s="156"/>
      <c r="D264" s="11"/>
      <c r="E264" s="8">
        <v>0</v>
      </c>
      <c r="F264" s="8"/>
      <c r="G264" s="8"/>
      <c r="H264" s="8"/>
      <c r="I264" s="8">
        <f t="shared" si="394"/>
        <v>0</v>
      </c>
      <c r="J264" s="8"/>
      <c r="K264" s="8">
        <f t="shared" si="396"/>
        <v>0</v>
      </c>
      <c r="L264" s="11">
        <f t="shared" si="397"/>
        <v>0</v>
      </c>
      <c r="M264" s="11"/>
      <c r="N264" s="8">
        <f t="shared" si="398"/>
        <v>0</v>
      </c>
      <c r="O264" s="156"/>
      <c r="P264" s="9"/>
      <c r="Q264" s="9"/>
    </row>
    <row r="265" spans="1:17" s="18" customFormat="1" ht="15.75" customHeight="1" x14ac:dyDescent="0.25">
      <c r="A265" s="155"/>
      <c r="B265" s="155"/>
      <c r="C265" s="15" t="s">
        <v>203</v>
      </c>
      <c r="D265" s="22">
        <f>SUM(D240:D264)</f>
        <v>2736343</v>
      </c>
      <c r="E265" s="22">
        <f>SUM(E240:E264)</f>
        <v>2244862.7799999998</v>
      </c>
      <c r="F265" s="16">
        <f>E265/D265*100</f>
        <v>82.038793382262369</v>
      </c>
      <c r="G265" s="16">
        <f>SUM(G240:G264)</f>
        <v>156756.26999999999</v>
      </c>
      <c r="H265" s="16">
        <f>SUM(H240:H264)</f>
        <v>0</v>
      </c>
      <c r="I265" s="16">
        <f>SUM(I240:I264)</f>
        <v>2401619.0499999998</v>
      </c>
      <c r="J265" s="16">
        <f>I265/D265*100</f>
        <v>87.767471037073932</v>
      </c>
      <c r="K265" s="16">
        <f>SUM(K240:K264)</f>
        <v>334723.95000000013</v>
      </c>
      <c r="L265" s="16">
        <f>SUM(L240:L264)</f>
        <v>156756.26999999999</v>
      </c>
      <c r="M265" s="16">
        <f>SUM(M240:M264)</f>
        <v>0</v>
      </c>
      <c r="N265" s="16">
        <f>SUM(N240:N264)</f>
        <v>2401619.0499999998</v>
      </c>
      <c r="O265" s="156"/>
      <c r="P265" s="17"/>
      <c r="Q265" s="17"/>
    </row>
    <row r="266" spans="1:17" s="18" customFormat="1" ht="15.75" customHeight="1" x14ac:dyDescent="0.25">
      <c r="A266" s="155"/>
      <c r="B266" s="155"/>
      <c r="C266" s="15" t="s">
        <v>1662</v>
      </c>
      <c r="D266" s="22">
        <f>D238+D265</f>
        <v>19900641</v>
      </c>
      <c r="E266" s="22">
        <f>E238+E265</f>
        <v>18258931.970000003</v>
      </c>
      <c r="F266" s="16">
        <f>E266/D266*100</f>
        <v>91.750471605412116</v>
      </c>
      <c r="G266" s="16">
        <f>G238+G265</f>
        <v>1559907.7600000002</v>
      </c>
      <c r="H266" s="16">
        <f>H238+H265</f>
        <v>0</v>
      </c>
      <c r="I266" s="16">
        <f>I238+I265</f>
        <v>19818839.73</v>
      </c>
      <c r="J266" s="16">
        <f>I266/D266*100</f>
        <v>99.588951582011859</v>
      </c>
      <c r="K266" s="16">
        <f>K238+K265</f>
        <v>81801.27000000031</v>
      </c>
      <c r="L266" s="16"/>
      <c r="M266" s="16"/>
      <c r="N266" s="16"/>
      <c r="O266" s="156"/>
      <c r="P266" s="17"/>
      <c r="Q266" s="17"/>
    </row>
    <row r="267" spans="1:17" ht="15.75" customHeight="1" x14ac:dyDescent="0.2">
      <c r="A267" s="155"/>
      <c r="B267" s="155"/>
      <c r="C267" s="156"/>
      <c r="D267" s="8"/>
      <c r="E267" s="8">
        <v>0</v>
      </c>
      <c r="F267" s="8"/>
      <c r="G267" s="8"/>
      <c r="H267" s="8"/>
      <c r="I267" s="8"/>
      <c r="J267" s="8"/>
      <c r="K267" s="8"/>
      <c r="L267" s="8"/>
      <c r="M267" s="8"/>
      <c r="N267" s="8">
        <f t="shared" ref="N267:N270" si="441">E267+G267</f>
        <v>0</v>
      </c>
      <c r="O267" s="156"/>
      <c r="P267" s="9"/>
      <c r="Q267" s="9"/>
    </row>
    <row r="268" spans="1:17" ht="15.75" customHeight="1" x14ac:dyDescent="0.2">
      <c r="A268" s="20" t="s">
        <v>548</v>
      </c>
      <c r="B268" s="6" t="s">
        <v>549</v>
      </c>
      <c r="C268" s="9" t="s">
        <v>550</v>
      </c>
      <c r="D268" s="11"/>
      <c r="E268" s="8">
        <v>0</v>
      </c>
      <c r="F268" s="8" t="e">
        <f t="shared" ref="F268:F272" si="442">E268/D268*100</f>
        <v>#DIV/0!</v>
      </c>
      <c r="G268" s="8"/>
      <c r="H268" s="8"/>
      <c r="I268" s="8">
        <f t="shared" ref="I268:I273" si="443">E268+G268+H268</f>
        <v>0</v>
      </c>
      <c r="J268" s="8" t="e">
        <f t="shared" ref="J268:J272" si="444">I268/D268*100</f>
        <v>#DIV/0!</v>
      </c>
      <c r="K268" s="8"/>
      <c r="L268" s="11">
        <f t="shared" ref="L268:L273" si="445">G268+H268</f>
        <v>0</v>
      </c>
      <c r="M268" s="11"/>
      <c r="N268" s="8">
        <f t="shared" si="441"/>
        <v>0</v>
      </c>
      <c r="O268" s="156"/>
      <c r="P268" s="9"/>
      <c r="Q268" s="9"/>
    </row>
    <row r="269" spans="1:17" ht="15.75" customHeight="1" x14ac:dyDescent="0.2">
      <c r="A269" s="20" t="s">
        <v>696</v>
      </c>
      <c r="B269" s="6" t="s">
        <v>182</v>
      </c>
      <c r="C269" s="9" t="s">
        <v>183</v>
      </c>
      <c r="D269" s="21"/>
      <c r="E269" s="8"/>
      <c r="F269" s="8" t="e">
        <f t="shared" si="442"/>
        <v>#DIV/0!</v>
      </c>
      <c r="G269" s="8"/>
      <c r="H269" s="8"/>
      <c r="I269" s="8">
        <f t="shared" si="443"/>
        <v>0</v>
      </c>
      <c r="J269" s="8" t="e">
        <f t="shared" si="444"/>
        <v>#DIV/0!</v>
      </c>
      <c r="K269" s="8">
        <f t="shared" ref="K269:K273" si="446">D269-I269</f>
        <v>0</v>
      </c>
      <c r="L269" s="11">
        <f t="shared" si="445"/>
        <v>0</v>
      </c>
      <c r="M269" s="11"/>
      <c r="N269" s="8">
        <f t="shared" si="441"/>
        <v>0</v>
      </c>
      <c r="O269" s="156"/>
      <c r="P269" s="9"/>
      <c r="Q269" s="9"/>
    </row>
    <row r="270" spans="1:17" ht="15.75" customHeight="1" x14ac:dyDescent="0.2">
      <c r="A270" s="20" t="s">
        <v>548</v>
      </c>
      <c r="B270" s="6" t="s">
        <v>697</v>
      </c>
      <c r="C270" s="9" t="s">
        <v>642</v>
      </c>
      <c r="D270" s="21"/>
      <c r="E270" s="21">
        <v>0</v>
      </c>
      <c r="F270" s="8" t="e">
        <f t="shared" si="442"/>
        <v>#DIV/0!</v>
      </c>
      <c r="G270" s="8"/>
      <c r="H270" s="8"/>
      <c r="I270" s="8">
        <f t="shared" si="443"/>
        <v>0</v>
      </c>
      <c r="J270" s="8" t="e">
        <f t="shared" si="444"/>
        <v>#DIV/0!</v>
      </c>
      <c r="K270" s="8">
        <f t="shared" si="446"/>
        <v>0</v>
      </c>
      <c r="L270" s="11">
        <f t="shared" si="445"/>
        <v>0</v>
      </c>
      <c r="M270" s="11"/>
      <c r="N270" s="8">
        <f t="shared" si="441"/>
        <v>0</v>
      </c>
      <c r="O270" s="156"/>
      <c r="P270" s="9"/>
      <c r="Q270" s="9"/>
    </row>
    <row r="271" spans="1:17" ht="15.75" customHeight="1" x14ac:dyDescent="0.2">
      <c r="A271" s="155"/>
      <c r="B271" s="155"/>
      <c r="C271" s="156"/>
      <c r="D271" s="11"/>
      <c r="E271" s="8">
        <v>0</v>
      </c>
      <c r="F271" s="8" t="e">
        <f t="shared" si="442"/>
        <v>#DIV/0!</v>
      </c>
      <c r="G271" s="8"/>
      <c r="H271" s="8"/>
      <c r="I271" s="8">
        <f t="shared" si="443"/>
        <v>0</v>
      </c>
      <c r="J271" s="8" t="e">
        <f t="shared" si="444"/>
        <v>#DIV/0!</v>
      </c>
      <c r="K271" s="8">
        <f t="shared" si="446"/>
        <v>0</v>
      </c>
      <c r="L271" s="11">
        <f t="shared" si="445"/>
        <v>0</v>
      </c>
      <c r="M271" s="11"/>
      <c r="N271" s="8">
        <f>E271+G271</f>
        <v>0</v>
      </c>
      <c r="O271" s="156"/>
      <c r="P271" s="9"/>
      <c r="Q271" s="9"/>
    </row>
    <row r="272" spans="1:17" ht="15.75" customHeight="1" x14ac:dyDescent="0.2">
      <c r="A272" s="155"/>
      <c r="B272" s="155"/>
      <c r="C272" s="156"/>
      <c r="D272" s="21"/>
      <c r="E272" s="8">
        <v>0</v>
      </c>
      <c r="F272" s="8" t="e">
        <f t="shared" si="442"/>
        <v>#DIV/0!</v>
      </c>
      <c r="G272" s="8"/>
      <c r="H272" s="8"/>
      <c r="I272" s="8">
        <f t="shared" si="443"/>
        <v>0</v>
      </c>
      <c r="J272" s="8" t="e">
        <f t="shared" si="444"/>
        <v>#DIV/0!</v>
      </c>
      <c r="K272" s="8">
        <f t="shared" si="446"/>
        <v>0</v>
      </c>
      <c r="L272" s="11">
        <f t="shared" si="445"/>
        <v>0</v>
      </c>
      <c r="M272" s="11"/>
      <c r="N272" s="8">
        <f>E272+G272</f>
        <v>0</v>
      </c>
      <c r="O272" s="156"/>
      <c r="P272" s="9"/>
      <c r="Q272" s="9"/>
    </row>
    <row r="273" spans="1:17" ht="15.75" customHeight="1" x14ac:dyDescent="0.2">
      <c r="A273" s="155"/>
      <c r="B273" s="155"/>
      <c r="C273" s="156"/>
      <c r="D273" s="11"/>
      <c r="E273" s="8">
        <v>0</v>
      </c>
      <c r="F273" s="8"/>
      <c r="G273" s="8"/>
      <c r="H273" s="8"/>
      <c r="I273" s="8">
        <f t="shared" si="443"/>
        <v>0</v>
      </c>
      <c r="J273" s="8"/>
      <c r="K273" s="8">
        <f t="shared" si="446"/>
        <v>0</v>
      </c>
      <c r="L273" s="11">
        <f t="shared" si="445"/>
        <v>0</v>
      </c>
      <c r="M273" s="11"/>
      <c r="N273" s="8">
        <f>E273+G273</f>
        <v>0</v>
      </c>
      <c r="O273" s="156"/>
      <c r="P273" s="9"/>
      <c r="Q273" s="9"/>
    </row>
    <row r="274" spans="1:17" s="18" customFormat="1" ht="15.75" customHeight="1" x14ac:dyDescent="0.25">
      <c r="A274" s="155"/>
      <c r="B274" s="155"/>
      <c r="C274" s="15" t="s">
        <v>643</v>
      </c>
      <c r="D274" s="22">
        <f>SUM(D268:D273)</f>
        <v>0</v>
      </c>
      <c r="E274" s="22">
        <f>SUM(E268:E273)</f>
        <v>0</v>
      </c>
      <c r="F274" s="16" t="e">
        <f>E274/D274*100</f>
        <v>#DIV/0!</v>
      </c>
      <c r="G274" s="16">
        <f>SUM(G268:G273)</f>
        <v>0</v>
      </c>
      <c r="H274" s="16">
        <f>SUM(H268:H273)</f>
        <v>0</v>
      </c>
      <c r="I274" s="16">
        <f>SUM(I268:I273)</f>
        <v>0</v>
      </c>
      <c r="J274" s="16" t="e">
        <f>I274/D274*100</f>
        <v>#DIV/0!</v>
      </c>
      <c r="K274" s="16">
        <f>SUM(K268:K273)</f>
        <v>0</v>
      </c>
      <c r="L274" s="16">
        <f>SUM(L268:L273)</f>
        <v>0</v>
      </c>
      <c r="M274" s="16">
        <f>SUM(M268:M273)</f>
        <v>0</v>
      </c>
      <c r="N274" s="16">
        <f>SUM(N268:N273)</f>
        <v>0</v>
      </c>
      <c r="O274" s="156"/>
      <c r="P274" s="17"/>
      <c r="Q274" s="17"/>
    </row>
    <row r="275" spans="1:17" s="18" customFormat="1" ht="15.75" customHeight="1" x14ac:dyDescent="0.25">
      <c r="A275" s="155"/>
      <c r="B275" s="155"/>
      <c r="C275" s="15" t="s">
        <v>437</v>
      </c>
      <c r="D275" s="16">
        <f>D238+D265+D274</f>
        <v>19900641</v>
      </c>
      <c r="E275" s="16">
        <f>E238+E265+E274</f>
        <v>18258931.970000003</v>
      </c>
      <c r="F275" s="16">
        <f>E275/D275*100</f>
        <v>91.750471605412116</v>
      </c>
      <c r="G275" s="16">
        <f>G238+G265+G274</f>
        <v>1559907.7600000002</v>
      </c>
      <c r="H275" s="16">
        <f>H238+H265+H274</f>
        <v>0</v>
      </c>
      <c r="I275" s="16">
        <f>I238+I265+I274</f>
        <v>19818839.73</v>
      </c>
      <c r="J275" s="16">
        <f>I275/D275*100</f>
        <v>99.588951582011859</v>
      </c>
      <c r="K275" s="16">
        <f>K238+K265+K274</f>
        <v>81801.27000000031</v>
      </c>
      <c r="L275" s="16">
        <f>L238+L265+L274</f>
        <v>1559907.7600000002</v>
      </c>
      <c r="M275" s="16"/>
      <c r="N275" s="16">
        <f>N238+N265+N274</f>
        <v>19818839.73</v>
      </c>
      <c r="O275" s="156"/>
      <c r="P275" s="17"/>
      <c r="Q275" s="17"/>
    </row>
    <row r="276" spans="1:17" ht="15.75" customHeight="1" x14ac:dyDescent="0.2">
      <c r="D276" s="25">
        <f>8825125+1211017+5413540+57686+1124853+193952+12800+1600+2386411+100000+371896+169015+32746</f>
        <v>19900641</v>
      </c>
    </row>
    <row r="277" spans="1:17" ht="15.75" customHeight="1" x14ac:dyDescent="0.2">
      <c r="D277" s="25">
        <f>D275-D276</f>
        <v>0</v>
      </c>
    </row>
    <row r="278" spans="1:17" ht="15.75" customHeight="1" x14ac:dyDescent="0.25">
      <c r="D278" s="26"/>
    </row>
  </sheetData>
  <phoneticPr fontId="0" type="noConversion"/>
  <pageMargins left="0.39370078740157483" right="0.75" top="0.78740157480314965" bottom="0.78740157480314965" header="0" footer="0"/>
  <pageSetup paperSize="9" orientation="portrait" horizontalDpi="150" verticalDpi="15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3"/>
  <dimension ref="A1:Y979"/>
  <sheetViews>
    <sheetView showZeros="0" workbookViewId="0">
      <pane xSplit="7" ySplit="1" topLeftCell="K2" activePane="bottomRight" state="frozen"/>
      <selection pane="topRight"/>
      <selection pane="bottomLeft"/>
      <selection pane="bottomRight"/>
    </sheetView>
  </sheetViews>
  <sheetFormatPr defaultRowHeight="14.25" customHeight="1" x14ac:dyDescent="0.2"/>
  <cols>
    <col min="1" max="1" width="7.7109375" style="24" bestFit="1" customWidth="1"/>
    <col min="2" max="2" width="11.42578125" style="72" bestFit="1" customWidth="1"/>
    <col min="3" max="3" width="10.28515625" style="61" hidden="1" customWidth="1"/>
    <col min="4" max="4" width="4.7109375" style="23" customWidth="1"/>
    <col min="5" max="5" width="8.28515625" style="23" bestFit="1" customWidth="1"/>
    <col min="6" max="6" width="39.140625" style="39" customWidth="1"/>
    <col min="7" max="7" width="16" style="62" bestFit="1" customWidth="1"/>
    <col min="8" max="8" width="17.28515625" style="25" customWidth="1"/>
    <col min="9" max="9" width="10" style="25" customWidth="1"/>
    <col min="10" max="10" width="16" style="25" customWidth="1"/>
    <col min="11" max="11" width="16.140625" style="25" customWidth="1"/>
    <col min="12" max="12" width="16.85546875" style="25" customWidth="1"/>
    <col min="13" max="13" width="8.85546875" style="25" customWidth="1"/>
    <col min="14" max="14" width="15.5703125" style="25" customWidth="1"/>
    <col min="15" max="15" width="4.5703125" style="25" hidden="1" customWidth="1"/>
    <col min="16" max="16" width="14.7109375" style="25" hidden="1" customWidth="1"/>
    <col min="17" max="17" width="11.42578125" style="25" hidden="1" customWidth="1"/>
    <col min="18" max="18" width="14.7109375" style="25" customWidth="1"/>
    <col min="19" max="19" width="17.28515625" style="10" customWidth="1"/>
    <col min="20" max="20" width="10.85546875" style="25" customWidth="1"/>
    <col min="21" max="21" width="17.28515625" style="10" customWidth="1"/>
    <col min="22" max="22" width="17.28515625" style="25" hidden="1" customWidth="1"/>
    <col min="23" max="23" width="16" style="10" hidden="1" customWidth="1"/>
    <col min="24" max="24" width="9" style="63" hidden="1" customWidth="1"/>
    <col min="25" max="16384" width="9.140625" style="10"/>
  </cols>
  <sheetData>
    <row r="1" spans="1:25" ht="31.5" x14ac:dyDescent="0.2">
      <c r="A1" s="167" t="s">
        <v>438</v>
      </c>
      <c r="B1" s="168" t="s">
        <v>568</v>
      </c>
      <c r="C1" s="169" t="s">
        <v>569</v>
      </c>
      <c r="D1" s="169" t="s">
        <v>940</v>
      </c>
      <c r="E1" s="153" t="s">
        <v>1626</v>
      </c>
      <c r="F1" s="154" t="s">
        <v>896</v>
      </c>
      <c r="G1" s="3" t="s">
        <v>2236</v>
      </c>
      <c r="H1" s="1" t="s">
        <v>2224</v>
      </c>
      <c r="I1" s="3" t="s">
        <v>1613</v>
      </c>
      <c r="J1" s="3" t="s">
        <v>1489</v>
      </c>
      <c r="K1" s="3" t="s">
        <v>2226</v>
      </c>
      <c r="L1" s="3" t="s">
        <v>571</v>
      </c>
      <c r="M1" s="3" t="s">
        <v>611</v>
      </c>
      <c r="N1" s="3" t="s">
        <v>612</v>
      </c>
      <c r="O1" s="3" t="s">
        <v>862</v>
      </c>
      <c r="P1" s="3" t="s">
        <v>613</v>
      </c>
      <c r="Q1" s="3" t="s">
        <v>614</v>
      </c>
      <c r="R1" s="3" t="s">
        <v>615</v>
      </c>
      <c r="S1" s="3" t="s">
        <v>616</v>
      </c>
      <c r="T1" s="3" t="s">
        <v>428</v>
      </c>
      <c r="U1" s="3" t="s">
        <v>617</v>
      </c>
      <c r="V1" s="4" t="s">
        <v>864</v>
      </c>
      <c r="W1" s="27" t="s">
        <v>618</v>
      </c>
      <c r="X1" s="2" t="s">
        <v>619</v>
      </c>
    </row>
    <row r="2" spans="1:25" ht="14.25" customHeight="1" x14ac:dyDescent="0.2">
      <c r="A2" s="7" t="s">
        <v>620</v>
      </c>
      <c r="B2" s="20" t="s">
        <v>621</v>
      </c>
      <c r="C2" s="28">
        <v>50001</v>
      </c>
      <c r="D2" s="6" t="s">
        <v>622</v>
      </c>
      <c r="E2" s="6" t="s">
        <v>184</v>
      </c>
      <c r="F2" s="19" t="s">
        <v>623</v>
      </c>
      <c r="G2" s="21">
        <v>18757</v>
      </c>
      <c r="H2" s="8">
        <v>13744.840000000002</v>
      </c>
      <c r="I2" s="8">
        <f t="shared" ref="I2:I39" si="0">H2/G2*100</f>
        <v>73.27845604307727</v>
      </c>
      <c r="J2" s="8">
        <v>1799</v>
      </c>
      <c r="K2" s="8"/>
      <c r="L2" s="8">
        <f t="shared" ref="L2:L39" si="1">H2+J2+K2</f>
        <v>15543.840000000002</v>
      </c>
      <c r="M2" s="8">
        <f t="shared" ref="M2:M39" si="2">L2/G2*100</f>
        <v>82.869542037639292</v>
      </c>
      <c r="N2" s="8">
        <f t="shared" ref="N2:N39" si="3">G2-L2</f>
        <v>3213.159999999998</v>
      </c>
      <c r="O2" s="8">
        <f t="shared" ref="O2:O39" si="4">J2+K2</f>
        <v>1799</v>
      </c>
      <c r="P2" s="8"/>
      <c r="Q2" s="8"/>
      <c r="R2" s="8"/>
      <c r="S2" s="8">
        <f t="shared" ref="S2:S38" si="5">L2+P2+Q2+R2</f>
        <v>15543.840000000002</v>
      </c>
      <c r="T2" s="8">
        <f t="shared" ref="T2:T38" si="6">S2/G2*100</f>
        <v>82.869542037639292</v>
      </c>
      <c r="U2" s="8">
        <f t="shared" ref="U2:U38" si="7">G2-S2</f>
        <v>3213.159999999998</v>
      </c>
      <c r="V2" s="8">
        <f t="shared" ref="V2:V38" si="8">H2+J2</f>
        <v>15543.840000000002</v>
      </c>
      <c r="W2" s="25">
        <f t="shared" ref="W2:W38" si="9">K2+P2</f>
        <v>0</v>
      </c>
      <c r="X2" s="29">
        <v>50001</v>
      </c>
      <c r="Y2" s="25"/>
    </row>
    <row r="3" spans="1:25" ht="14.25" customHeight="1" x14ac:dyDescent="0.2">
      <c r="A3" s="7" t="s">
        <v>620</v>
      </c>
      <c r="B3" s="20" t="s">
        <v>522</v>
      </c>
      <c r="C3" s="6" t="s">
        <v>523</v>
      </c>
      <c r="D3" s="6" t="s">
        <v>622</v>
      </c>
      <c r="E3" s="6" t="s">
        <v>185</v>
      </c>
      <c r="F3" s="19" t="s">
        <v>1053</v>
      </c>
      <c r="G3" s="21">
        <v>181</v>
      </c>
      <c r="H3" s="8">
        <v>180.49</v>
      </c>
      <c r="I3" s="8">
        <f t="shared" si="0"/>
        <v>99.718232044198899</v>
      </c>
      <c r="J3" s="8">
        <v>0</v>
      </c>
      <c r="K3" s="8"/>
      <c r="L3" s="8">
        <f t="shared" si="1"/>
        <v>180.49</v>
      </c>
      <c r="M3" s="8">
        <f t="shared" si="2"/>
        <v>99.718232044198899</v>
      </c>
      <c r="N3" s="8">
        <f t="shared" si="3"/>
        <v>0.50999999999999091</v>
      </c>
      <c r="O3" s="8">
        <f t="shared" si="4"/>
        <v>0</v>
      </c>
      <c r="P3" s="8"/>
      <c r="Q3" s="8"/>
      <c r="R3" s="8"/>
      <c r="S3" s="8">
        <f t="shared" si="5"/>
        <v>180.49</v>
      </c>
      <c r="T3" s="8">
        <f t="shared" si="6"/>
        <v>99.718232044198899</v>
      </c>
      <c r="U3" s="8">
        <f t="shared" si="7"/>
        <v>0.50999999999999091</v>
      </c>
      <c r="V3" s="8">
        <f t="shared" si="8"/>
        <v>180.49</v>
      </c>
      <c r="W3" s="25">
        <f t="shared" si="9"/>
        <v>0</v>
      </c>
      <c r="X3" s="6" t="s">
        <v>632</v>
      </c>
      <c r="Y3" s="25"/>
    </row>
    <row r="4" spans="1:25" ht="14.25" customHeight="1" x14ac:dyDescent="0.2">
      <c r="A4" s="7" t="s">
        <v>620</v>
      </c>
      <c r="B4" s="20" t="s">
        <v>522</v>
      </c>
      <c r="C4" s="6" t="s">
        <v>284</v>
      </c>
      <c r="D4" s="6" t="s">
        <v>622</v>
      </c>
      <c r="E4" s="6" t="s">
        <v>186</v>
      </c>
      <c r="F4" s="19" t="s">
        <v>1274</v>
      </c>
      <c r="G4" s="21"/>
      <c r="H4" s="8">
        <v>0</v>
      </c>
      <c r="I4" s="8" t="e">
        <f t="shared" si="0"/>
        <v>#DIV/0!</v>
      </c>
      <c r="J4" s="8">
        <v>0</v>
      </c>
      <c r="K4" s="8"/>
      <c r="L4" s="8">
        <f t="shared" si="1"/>
        <v>0</v>
      </c>
      <c r="M4" s="8" t="e">
        <f t="shared" si="2"/>
        <v>#DIV/0!</v>
      </c>
      <c r="N4" s="8">
        <f t="shared" si="3"/>
        <v>0</v>
      </c>
      <c r="O4" s="8">
        <f t="shared" si="4"/>
        <v>0</v>
      </c>
      <c r="P4" s="8"/>
      <c r="Q4" s="8"/>
      <c r="R4" s="8"/>
      <c r="S4" s="8">
        <f t="shared" si="5"/>
        <v>0</v>
      </c>
      <c r="T4" s="8" t="e">
        <f t="shared" si="6"/>
        <v>#DIV/0!</v>
      </c>
      <c r="U4" s="8">
        <f t="shared" si="7"/>
        <v>0</v>
      </c>
      <c r="V4" s="8">
        <f t="shared" si="8"/>
        <v>0</v>
      </c>
      <c r="W4" s="25">
        <f t="shared" si="9"/>
        <v>0</v>
      </c>
      <c r="X4" s="6" t="s">
        <v>632</v>
      </c>
      <c r="Y4" s="25"/>
    </row>
    <row r="5" spans="1:25" ht="14.25" customHeight="1" x14ac:dyDescent="0.2">
      <c r="A5" s="7" t="s">
        <v>620</v>
      </c>
      <c r="B5" s="20">
        <v>5052</v>
      </c>
      <c r="C5" s="6">
        <v>5052</v>
      </c>
      <c r="D5" s="6" t="s">
        <v>622</v>
      </c>
      <c r="E5" s="6" t="s">
        <v>189</v>
      </c>
      <c r="F5" s="6" t="s">
        <v>625</v>
      </c>
      <c r="G5" s="21">
        <v>875</v>
      </c>
      <c r="H5" s="8">
        <v>434.79</v>
      </c>
      <c r="I5" s="8">
        <f t="shared" si="0"/>
        <v>49.690285714285714</v>
      </c>
      <c r="J5" s="8">
        <v>437</v>
      </c>
      <c r="K5" s="8"/>
      <c r="L5" s="8">
        <f t="shared" si="1"/>
        <v>871.79</v>
      </c>
      <c r="M5" s="8">
        <f t="shared" si="2"/>
        <v>99.633142857142857</v>
      </c>
      <c r="N5" s="8">
        <f t="shared" si="3"/>
        <v>3.2100000000000364</v>
      </c>
      <c r="O5" s="8">
        <f t="shared" si="4"/>
        <v>437</v>
      </c>
      <c r="P5" s="8"/>
      <c r="Q5" s="8"/>
      <c r="R5" s="8"/>
      <c r="S5" s="8">
        <f t="shared" si="5"/>
        <v>871.79</v>
      </c>
      <c r="T5" s="8">
        <f t="shared" si="6"/>
        <v>99.633142857142857</v>
      </c>
      <c r="U5" s="8">
        <f t="shared" si="7"/>
        <v>3.2100000000000364</v>
      </c>
      <c r="V5" s="8">
        <f t="shared" si="8"/>
        <v>871.79</v>
      </c>
      <c r="W5" s="25">
        <f t="shared" si="9"/>
        <v>0</v>
      </c>
      <c r="X5" s="6">
        <v>5063</v>
      </c>
      <c r="Y5" s="25"/>
    </row>
    <row r="6" spans="1:25" ht="14.25" customHeight="1" x14ac:dyDescent="0.2">
      <c r="A6" s="7" t="s">
        <v>620</v>
      </c>
      <c r="B6" s="20" t="s">
        <v>627</v>
      </c>
      <c r="C6" s="6" t="s">
        <v>627</v>
      </c>
      <c r="D6" s="6" t="s">
        <v>622</v>
      </c>
      <c r="E6" s="6" t="s">
        <v>190</v>
      </c>
      <c r="F6" s="19" t="s">
        <v>628</v>
      </c>
      <c r="G6" s="21">
        <v>182</v>
      </c>
      <c r="H6" s="8">
        <v>181.62</v>
      </c>
      <c r="I6" s="8">
        <f t="shared" si="0"/>
        <v>99.791208791208803</v>
      </c>
      <c r="J6" s="8">
        <v>0</v>
      </c>
      <c r="K6" s="8"/>
      <c r="L6" s="8">
        <f t="shared" si="1"/>
        <v>181.62</v>
      </c>
      <c r="M6" s="8">
        <f t="shared" si="2"/>
        <v>99.791208791208803</v>
      </c>
      <c r="N6" s="8">
        <f t="shared" si="3"/>
        <v>0.37999999999999545</v>
      </c>
      <c r="O6" s="8">
        <f t="shared" si="4"/>
        <v>0</v>
      </c>
      <c r="P6" s="8"/>
      <c r="Q6" s="8"/>
      <c r="R6" s="8"/>
      <c r="S6" s="8">
        <f t="shared" si="5"/>
        <v>181.62</v>
      </c>
      <c r="T6" s="8">
        <f t="shared" si="6"/>
        <v>99.791208791208803</v>
      </c>
      <c r="U6" s="8">
        <f t="shared" si="7"/>
        <v>0.37999999999999545</v>
      </c>
      <c r="V6" s="8">
        <f t="shared" si="8"/>
        <v>181.62</v>
      </c>
      <c r="W6" s="25">
        <f t="shared" si="9"/>
        <v>0</v>
      </c>
      <c r="X6" s="6">
        <v>5052</v>
      </c>
      <c r="Y6" s="25"/>
    </row>
    <row r="7" spans="1:25" ht="14.25" customHeight="1" x14ac:dyDescent="0.2">
      <c r="A7" s="7" t="s">
        <v>620</v>
      </c>
      <c r="B7" s="20">
        <v>5062</v>
      </c>
      <c r="C7" s="6">
        <v>5062</v>
      </c>
      <c r="D7" s="6" t="s">
        <v>622</v>
      </c>
      <c r="E7" s="6" t="s">
        <v>191</v>
      </c>
      <c r="F7" s="19" t="s">
        <v>626</v>
      </c>
      <c r="G7" s="21">
        <v>116</v>
      </c>
      <c r="H7" s="8">
        <v>115.58000000000001</v>
      </c>
      <c r="I7" s="8">
        <f t="shared" si="0"/>
        <v>99.637931034482776</v>
      </c>
      <c r="J7" s="8">
        <v>0</v>
      </c>
      <c r="K7" s="8"/>
      <c r="L7" s="8">
        <f t="shared" si="1"/>
        <v>115.58000000000001</v>
      </c>
      <c r="M7" s="8">
        <f t="shared" si="2"/>
        <v>99.637931034482776</v>
      </c>
      <c r="N7" s="8">
        <f t="shared" si="3"/>
        <v>0.41999999999998749</v>
      </c>
      <c r="O7" s="8">
        <f t="shared" si="4"/>
        <v>0</v>
      </c>
      <c r="P7" s="8"/>
      <c r="Q7" s="8"/>
      <c r="R7" s="8"/>
      <c r="S7" s="8">
        <f t="shared" si="5"/>
        <v>115.58000000000001</v>
      </c>
      <c r="T7" s="8">
        <f t="shared" si="6"/>
        <v>99.637931034482776</v>
      </c>
      <c r="U7" s="8">
        <f t="shared" si="7"/>
        <v>0.41999999999998749</v>
      </c>
      <c r="V7" s="8">
        <f t="shared" si="8"/>
        <v>115.58000000000001</v>
      </c>
      <c r="W7" s="25">
        <f t="shared" si="9"/>
        <v>0</v>
      </c>
      <c r="X7" s="6">
        <v>5052</v>
      </c>
      <c r="Y7" s="25"/>
    </row>
    <row r="8" spans="1:25" ht="14.25" customHeight="1" x14ac:dyDescent="0.2">
      <c r="A8" s="7" t="s">
        <v>620</v>
      </c>
      <c r="B8" s="20">
        <v>5063</v>
      </c>
      <c r="C8" s="6">
        <v>5063</v>
      </c>
      <c r="D8" s="6" t="s">
        <v>622</v>
      </c>
      <c r="E8" s="6" t="s">
        <v>187</v>
      </c>
      <c r="F8" s="6" t="s">
        <v>624</v>
      </c>
      <c r="G8" s="21">
        <v>5471</v>
      </c>
      <c r="H8" s="8">
        <v>4674.08</v>
      </c>
      <c r="I8" s="8">
        <f t="shared" si="0"/>
        <v>85.433741546335213</v>
      </c>
      <c r="J8" s="8">
        <v>550.09</v>
      </c>
      <c r="K8" s="8"/>
      <c r="L8" s="8">
        <f t="shared" si="1"/>
        <v>5224.17</v>
      </c>
      <c r="M8" s="8">
        <f t="shared" si="2"/>
        <v>95.48839334673734</v>
      </c>
      <c r="N8" s="8">
        <f t="shared" si="3"/>
        <v>246.82999999999993</v>
      </c>
      <c r="O8" s="8">
        <f t="shared" si="4"/>
        <v>550.09</v>
      </c>
      <c r="P8" s="8"/>
      <c r="Q8" s="8"/>
      <c r="R8" s="8"/>
      <c r="S8" s="8">
        <f t="shared" si="5"/>
        <v>5224.17</v>
      </c>
      <c r="T8" s="8">
        <f t="shared" si="6"/>
        <v>95.48839334673734</v>
      </c>
      <c r="U8" s="8">
        <f t="shared" si="7"/>
        <v>246.82999999999993</v>
      </c>
      <c r="V8" s="8">
        <f t="shared" si="8"/>
        <v>5224.17</v>
      </c>
      <c r="W8" s="25">
        <f t="shared" si="9"/>
        <v>0</v>
      </c>
      <c r="X8" s="6">
        <v>5062</v>
      </c>
      <c r="Y8" s="25"/>
    </row>
    <row r="9" spans="1:25" ht="14.25" customHeight="1" x14ac:dyDescent="0.2">
      <c r="A9" s="7" t="s">
        <v>620</v>
      </c>
      <c r="B9" s="20" t="s">
        <v>516</v>
      </c>
      <c r="C9" s="6" t="s">
        <v>516</v>
      </c>
      <c r="D9" s="6" t="s">
        <v>622</v>
      </c>
      <c r="E9" s="6" t="s">
        <v>188</v>
      </c>
      <c r="F9" s="6" t="s">
        <v>389</v>
      </c>
      <c r="G9" s="21">
        <v>12</v>
      </c>
      <c r="H9" s="8">
        <v>11.9</v>
      </c>
      <c r="I9" s="8">
        <f t="shared" si="0"/>
        <v>99.166666666666671</v>
      </c>
      <c r="J9" s="8">
        <v>0</v>
      </c>
      <c r="K9" s="8"/>
      <c r="L9" s="8">
        <f t="shared" si="1"/>
        <v>11.9</v>
      </c>
      <c r="M9" s="8">
        <f t="shared" si="2"/>
        <v>99.166666666666671</v>
      </c>
      <c r="N9" s="8">
        <f t="shared" si="3"/>
        <v>9.9999999999999645E-2</v>
      </c>
      <c r="O9" s="8">
        <f t="shared" si="4"/>
        <v>0</v>
      </c>
      <c r="P9" s="8"/>
      <c r="Q9" s="8"/>
      <c r="R9" s="8"/>
      <c r="S9" s="8">
        <f t="shared" si="5"/>
        <v>11.9</v>
      </c>
      <c r="T9" s="8">
        <f t="shared" si="6"/>
        <v>99.166666666666671</v>
      </c>
      <c r="U9" s="8">
        <f t="shared" si="7"/>
        <v>9.9999999999999645E-2</v>
      </c>
      <c r="V9" s="8">
        <f t="shared" si="8"/>
        <v>11.9</v>
      </c>
      <c r="W9" s="25">
        <f t="shared" si="9"/>
        <v>0</v>
      </c>
      <c r="X9" s="6">
        <v>5062</v>
      </c>
      <c r="Y9" s="25"/>
    </row>
    <row r="10" spans="1:25" ht="14.25" customHeight="1" x14ac:dyDescent="0.2">
      <c r="A10" s="7" t="s">
        <v>620</v>
      </c>
      <c r="B10" s="20" t="s">
        <v>629</v>
      </c>
      <c r="C10" s="6" t="s">
        <v>630</v>
      </c>
      <c r="D10" s="6" t="s">
        <v>622</v>
      </c>
      <c r="E10" s="6" t="s">
        <v>192</v>
      </c>
      <c r="F10" s="19" t="s">
        <v>631</v>
      </c>
      <c r="G10" s="21">
        <v>1278</v>
      </c>
      <c r="H10" s="8">
        <v>863.93000000000006</v>
      </c>
      <c r="I10" s="8">
        <f t="shared" si="0"/>
        <v>67.600156494522707</v>
      </c>
      <c r="J10" s="8">
        <v>171.63</v>
      </c>
      <c r="K10" s="8"/>
      <c r="L10" s="8">
        <f t="shared" si="1"/>
        <v>1035.56</v>
      </c>
      <c r="M10" s="8">
        <f t="shared" si="2"/>
        <v>81.029733959311429</v>
      </c>
      <c r="N10" s="8">
        <f t="shared" si="3"/>
        <v>242.44000000000005</v>
      </c>
      <c r="O10" s="8">
        <f t="shared" si="4"/>
        <v>171.63</v>
      </c>
      <c r="P10" s="8"/>
      <c r="Q10" s="8"/>
      <c r="R10" s="8"/>
      <c r="S10" s="8">
        <f t="shared" si="5"/>
        <v>1035.56</v>
      </c>
      <c r="T10" s="8">
        <f t="shared" si="6"/>
        <v>81.029733959311429</v>
      </c>
      <c r="U10" s="8">
        <f t="shared" si="7"/>
        <v>242.44000000000005</v>
      </c>
      <c r="V10" s="8">
        <f t="shared" si="8"/>
        <v>1035.56</v>
      </c>
      <c r="W10" s="25">
        <f t="shared" si="9"/>
        <v>0</v>
      </c>
      <c r="X10" s="6" t="s">
        <v>630</v>
      </c>
      <c r="Y10" s="25"/>
    </row>
    <row r="11" spans="1:25" ht="14.25" customHeight="1" x14ac:dyDescent="0.2">
      <c r="A11" s="7" t="s">
        <v>620</v>
      </c>
      <c r="B11" s="20" t="s">
        <v>629</v>
      </c>
      <c r="C11" s="6" t="s">
        <v>632</v>
      </c>
      <c r="D11" s="6" t="s">
        <v>622</v>
      </c>
      <c r="E11" s="6" t="s">
        <v>193</v>
      </c>
      <c r="F11" s="19" t="s">
        <v>633</v>
      </c>
      <c r="G11" s="21">
        <v>256</v>
      </c>
      <c r="H11" s="8">
        <v>14.4</v>
      </c>
      <c r="I11" s="8">
        <f t="shared" si="0"/>
        <v>5.625</v>
      </c>
      <c r="J11" s="8">
        <v>0</v>
      </c>
      <c r="K11" s="8"/>
      <c r="L11" s="8">
        <f t="shared" si="1"/>
        <v>14.4</v>
      </c>
      <c r="M11" s="8">
        <f t="shared" si="2"/>
        <v>5.625</v>
      </c>
      <c r="N11" s="8">
        <f t="shared" si="3"/>
        <v>241.6</v>
      </c>
      <c r="O11" s="8">
        <f t="shared" si="4"/>
        <v>0</v>
      </c>
      <c r="P11" s="8"/>
      <c r="Q11" s="8"/>
      <c r="R11" s="8"/>
      <c r="S11" s="8">
        <f t="shared" si="5"/>
        <v>14.4</v>
      </c>
      <c r="T11" s="8">
        <f t="shared" si="6"/>
        <v>5.625</v>
      </c>
      <c r="U11" s="8">
        <f t="shared" si="7"/>
        <v>241.6</v>
      </c>
      <c r="V11" s="8">
        <f t="shared" si="8"/>
        <v>14.4</v>
      </c>
      <c r="W11" s="25">
        <f t="shared" si="9"/>
        <v>0</v>
      </c>
      <c r="X11" s="6" t="s">
        <v>632</v>
      </c>
      <c r="Y11" s="25"/>
    </row>
    <row r="12" spans="1:25" ht="14.25" customHeight="1" x14ac:dyDescent="0.2">
      <c r="A12" s="7" t="s">
        <v>620</v>
      </c>
      <c r="B12" s="20" t="s">
        <v>629</v>
      </c>
      <c r="C12" s="6" t="s">
        <v>634</v>
      </c>
      <c r="D12" s="6" t="s">
        <v>622</v>
      </c>
      <c r="E12" s="6" t="s">
        <v>194</v>
      </c>
      <c r="F12" s="19" t="s">
        <v>635</v>
      </c>
      <c r="G12" s="21"/>
      <c r="H12" s="8">
        <v>0</v>
      </c>
      <c r="I12" s="8" t="e">
        <f t="shared" si="0"/>
        <v>#DIV/0!</v>
      </c>
      <c r="J12" s="8">
        <v>0</v>
      </c>
      <c r="K12" s="8"/>
      <c r="L12" s="8">
        <f t="shared" si="1"/>
        <v>0</v>
      </c>
      <c r="M12" s="8" t="e">
        <f t="shared" si="2"/>
        <v>#DIV/0!</v>
      </c>
      <c r="N12" s="8">
        <f t="shared" si="3"/>
        <v>0</v>
      </c>
      <c r="O12" s="8">
        <f t="shared" si="4"/>
        <v>0</v>
      </c>
      <c r="P12" s="8"/>
      <c r="Q12" s="8"/>
      <c r="R12" s="8"/>
      <c r="S12" s="8">
        <f t="shared" si="5"/>
        <v>0</v>
      </c>
      <c r="T12" s="8" t="e">
        <f t="shared" si="6"/>
        <v>#DIV/0!</v>
      </c>
      <c r="U12" s="8">
        <f t="shared" si="7"/>
        <v>0</v>
      </c>
      <c r="V12" s="8">
        <f t="shared" si="8"/>
        <v>0</v>
      </c>
      <c r="W12" s="25">
        <f t="shared" si="9"/>
        <v>0</v>
      </c>
      <c r="X12" s="6" t="s">
        <v>634</v>
      </c>
      <c r="Y12" s="25"/>
    </row>
    <row r="13" spans="1:25" ht="14.25" customHeight="1" x14ac:dyDescent="0.2">
      <c r="A13" s="7" t="s">
        <v>620</v>
      </c>
      <c r="B13" s="20" t="s">
        <v>629</v>
      </c>
      <c r="C13" s="6" t="s">
        <v>636</v>
      </c>
      <c r="D13" s="6" t="s">
        <v>622</v>
      </c>
      <c r="E13" s="6" t="s">
        <v>195</v>
      </c>
      <c r="F13" s="19" t="s">
        <v>352</v>
      </c>
      <c r="G13" s="21">
        <v>703</v>
      </c>
      <c r="H13" s="8">
        <v>394.88</v>
      </c>
      <c r="I13" s="8">
        <f t="shared" si="0"/>
        <v>56.170697012802272</v>
      </c>
      <c r="J13" s="8">
        <v>39</v>
      </c>
      <c r="K13" s="8"/>
      <c r="L13" s="8">
        <f t="shared" si="1"/>
        <v>433.88</v>
      </c>
      <c r="M13" s="8">
        <f t="shared" si="2"/>
        <v>61.71834992887625</v>
      </c>
      <c r="N13" s="8">
        <f t="shared" si="3"/>
        <v>269.12</v>
      </c>
      <c r="O13" s="8">
        <f t="shared" si="4"/>
        <v>39</v>
      </c>
      <c r="P13" s="8"/>
      <c r="Q13" s="8"/>
      <c r="R13" s="8"/>
      <c r="S13" s="8">
        <f t="shared" si="5"/>
        <v>433.88</v>
      </c>
      <c r="T13" s="8">
        <f t="shared" si="6"/>
        <v>61.71834992887625</v>
      </c>
      <c r="U13" s="8">
        <f t="shared" si="7"/>
        <v>269.12</v>
      </c>
      <c r="V13" s="8">
        <f t="shared" si="8"/>
        <v>433.88</v>
      </c>
      <c r="W13" s="25">
        <f t="shared" si="9"/>
        <v>0</v>
      </c>
      <c r="X13" s="6" t="s">
        <v>636</v>
      </c>
      <c r="Y13" s="25"/>
    </row>
    <row r="14" spans="1:25" ht="14.25" customHeight="1" x14ac:dyDescent="0.2">
      <c r="A14" s="7" t="s">
        <v>620</v>
      </c>
      <c r="B14" s="20" t="s">
        <v>629</v>
      </c>
      <c r="C14" s="6" t="s">
        <v>637</v>
      </c>
      <c r="D14" s="6" t="s">
        <v>622</v>
      </c>
      <c r="E14" s="6" t="s">
        <v>196</v>
      </c>
      <c r="F14" s="19" t="s">
        <v>849</v>
      </c>
      <c r="G14" s="21">
        <v>10600</v>
      </c>
      <c r="H14" s="8">
        <v>8693.11</v>
      </c>
      <c r="I14" s="8">
        <f t="shared" si="0"/>
        <v>82.010471698113207</v>
      </c>
      <c r="J14" s="8">
        <v>782.08</v>
      </c>
      <c r="K14" s="8"/>
      <c r="L14" s="8">
        <f t="shared" si="1"/>
        <v>9475.19</v>
      </c>
      <c r="M14" s="8">
        <f t="shared" si="2"/>
        <v>89.38858490566038</v>
      </c>
      <c r="N14" s="8">
        <f t="shared" si="3"/>
        <v>1124.8099999999995</v>
      </c>
      <c r="O14" s="8">
        <f t="shared" si="4"/>
        <v>782.08</v>
      </c>
      <c r="P14" s="8"/>
      <c r="Q14" s="8"/>
      <c r="R14" s="73">
        <f>0*320</f>
        <v>0</v>
      </c>
      <c r="S14" s="8">
        <f t="shared" si="5"/>
        <v>9475.19</v>
      </c>
      <c r="T14" s="8">
        <f t="shared" si="6"/>
        <v>89.38858490566038</v>
      </c>
      <c r="U14" s="8">
        <f t="shared" si="7"/>
        <v>1124.8099999999995</v>
      </c>
      <c r="V14" s="8">
        <f t="shared" si="8"/>
        <v>9475.19</v>
      </c>
      <c r="W14" s="25">
        <f t="shared" si="9"/>
        <v>0</v>
      </c>
      <c r="X14" s="6" t="s">
        <v>637</v>
      </c>
      <c r="Y14" s="25"/>
    </row>
    <row r="15" spans="1:25" ht="14.25" customHeight="1" x14ac:dyDescent="0.2">
      <c r="A15" s="7" t="s">
        <v>620</v>
      </c>
      <c r="B15" s="20" t="s">
        <v>629</v>
      </c>
      <c r="C15" s="6" t="s">
        <v>850</v>
      </c>
      <c r="D15" s="6" t="s">
        <v>622</v>
      </c>
      <c r="E15" s="6" t="s">
        <v>197</v>
      </c>
      <c r="F15" s="19" t="s">
        <v>288</v>
      </c>
      <c r="G15" s="21">
        <v>1500</v>
      </c>
      <c r="H15" s="8">
        <v>1488</v>
      </c>
      <c r="I15" s="8">
        <f t="shared" si="0"/>
        <v>99.2</v>
      </c>
      <c r="J15" s="8">
        <v>0</v>
      </c>
      <c r="K15" s="8"/>
      <c r="L15" s="8">
        <f t="shared" si="1"/>
        <v>1488</v>
      </c>
      <c r="M15" s="8">
        <f t="shared" si="2"/>
        <v>99.2</v>
      </c>
      <c r="N15" s="8">
        <f t="shared" si="3"/>
        <v>12</v>
      </c>
      <c r="O15" s="8">
        <f t="shared" si="4"/>
        <v>0</v>
      </c>
      <c r="P15" s="8"/>
      <c r="Q15" s="8"/>
      <c r="R15" s="8"/>
      <c r="S15" s="8">
        <f t="shared" si="5"/>
        <v>1488</v>
      </c>
      <c r="T15" s="8">
        <f t="shared" si="6"/>
        <v>99.2</v>
      </c>
      <c r="U15" s="8">
        <f t="shared" si="7"/>
        <v>12</v>
      </c>
      <c r="V15" s="8">
        <f t="shared" si="8"/>
        <v>1488</v>
      </c>
      <c r="W15" s="25">
        <f t="shared" si="9"/>
        <v>0</v>
      </c>
      <c r="X15" s="6" t="s">
        <v>850</v>
      </c>
      <c r="Y15" s="25"/>
    </row>
    <row r="16" spans="1:25" ht="14.25" customHeight="1" x14ac:dyDescent="0.2">
      <c r="A16" s="7" t="s">
        <v>620</v>
      </c>
      <c r="B16" s="20">
        <v>4139</v>
      </c>
      <c r="C16" s="6" t="s">
        <v>1539</v>
      </c>
      <c r="D16" s="6" t="s">
        <v>622</v>
      </c>
      <c r="E16" s="6" t="s">
        <v>289</v>
      </c>
      <c r="F16" s="19" t="s">
        <v>290</v>
      </c>
      <c r="G16" s="21">
        <v>1836</v>
      </c>
      <c r="H16" s="8">
        <v>1835.45</v>
      </c>
      <c r="I16" s="8">
        <f t="shared" si="0"/>
        <v>99.970043572984764</v>
      </c>
      <c r="J16" s="8">
        <v>0</v>
      </c>
      <c r="K16" s="8"/>
      <c r="L16" s="8">
        <f t="shared" si="1"/>
        <v>1835.45</v>
      </c>
      <c r="M16" s="8">
        <f t="shared" si="2"/>
        <v>99.970043572984764</v>
      </c>
      <c r="N16" s="8">
        <f t="shared" si="3"/>
        <v>0.54999999999995453</v>
      </c>
      <c r="O16" s="8">
        <f t="shared" si="4"/>
        <v>0</v>
      </c>
      <c r="P16" s="8"/>
      <c r="Q16" s="8"/>
      <c r="R16" s="8"/>
      <c r="S16" s="8">
        <f t="shared" si="5"/>
        <v>1835.45</v>
      </c>
      <c r="T16" s="8">
        <f t="shared" si="6"/>
        <v>99.970043572984764</v>
      </c>
      <c r="U16" s="8">
        <f t="shared" si="7"/>
        <v>0.54999999999995453</v>
      </c>
      <c r="V16" s="8">
        <f t="shared" si="8"/>
        <v>1835.45</v>
      </c>
      <c r="W16" s="25">
        <f t="shared" si="9"/>
        <v>0</v>
      </c>
      <c r="X16" s="6">
        <v>55009</v>
      </c>
      <c r="Y16" s="25"/>
    </row>
    <row r="17" spans="1:25" ht="14.25" customHeight="1" x14ac:dyDescent="0.2">
      <c r="A17" s="7" t="s">
        <v>620</v>
      </c>
      <c r="B17" s="20">
        <v>4500</v>
      </c>
      <c r="C17" s="6" t="s">
        <v>1502</v>
      </c>
      <c r="D17" s="6" t="s">
        <v>622</v>
      </c>
      <c r="E17" s="6" t="s">
        <v>289</v>
      </c>
      <c r="F17" s="19" t="s">
        <v>290</v>
      </c>
      <c r="G17" s="21">
        <v>4476</v>
      </c>
      <c r="H17" s="8">
        <v>4475.43</v>
      </c>
      <c r="I17" s="8">
        <f t="shared" si="0"/>
        <v>99.987265415549615</v>
      </c>
      <c r="J17" s="8">
        <v>0</v>
      </c>
      <c r="K17" s="8"/>
      <c r="L17" s="8">
        <f t="shared" si="1"/>
        <v>4475.43</v>
      </c>
      <c r="M17" s="8">
        <f t="shared" si="2"/>
        <v>99.987265415549615</v>
      </c>
      <c r="N17" s="8">
        <f t="shared" si="3"/>
        <v>0.56999999999970896</v>
      </c>
      <c r="O17" s="8">
        <f t="shared" si="4"/>
        <v>0</v>
      </c>
      <c r="P17" s="8"/>
      <c r="Q17" s="8"/>
      <c r="R17" s="8"/>
      <c r="S17" s="8">
        <f t="shared" si="5"/>
        <v>4475.43</v>
      </c>
      <c r="T17" s="8">
        <f t="shared" si="6"/>
        <v>99.987265415549615</v>
      </c>
      <c r="U17" s="8">
        <f t="shared" si="7"/>
        <v>0.56999999999970896</v>
      </c>
      <c r="V17" s="8">
        <f t="shared" si="8"/>
        <v>4475.43</v>
      </c>
      <c r="W17" s="25">
        <f t="shared" si="9"/>
        <v>0</v>
      </c>
      <c r="X17" s="6">
        <v>55009</v>
      </c>
      <c r="Y17" s="25"/>
    </row>
    <row r="18" spans="1:25" ht="14.25" customHeight="1" x14ac:dyDescent="0.2">
      <c r="A18" s="7" t="s">
        <v>620</v>
      </c>
      <c r="B18" s="20">
        <v>5005</v>
      </c>
      <c r="C18" s="6"/>
      <c r="D18" s="6" t="s">
        <v>622</v>
      </c>
      <c r="E18" s="6" t="s">
        <v>289</v>
      </c>
      <c r="F18" s="35" t="s">
        <v>1940</v>
      </c>
      <c r="G18" s="21">
        <v>53</v>
      </c>
      <c r="H18" s="8">
        <v>52.730000000000004</v>
      </c>
      <c r="I18" s="8">
        <f>H18/G18*100</f>
        <v>99.49056603773586</v>
      </c>
      <c r="J18" s="8">
        <v>0</v>
      </c>
      <c r="K18" s="8"/>
      <c r="L18" s="8">
        <f>H18+J18+K18</f>
        <v>52.730000000000004</v>
      </c>
      <c r="M18" s="8">
        <f>L18/G18*100</f>
        <v>99.49056603773586</v>
      </c>
      <c r="N18" s="8">
        <f>G18-L18</f>
        <v>0.26999999999999602</v>
      </c>
      <c r="O18" s="8">
        <f>J18+K18</f>
        <v>0</v>
      </c>
      <c r="P18" s="8"/>
      <c r="Q18" s="8"/>
      <c r="R18" s="8"/>
      <c r="S18" s="8">
        <f t="shared" si="5"/>
        <v>52.730000000000004</v>
      </c>
      <c r="T18" s="8">
        <f t="shared" si="6"/>
        <v>99.49056603773586</v>
      </c>
      <c r="U18" s="8">
        <f t="shared" si="7"/>
        <v>0.26999999999999602</v>
      </c>
      <c r="V18" s="8">
        <f t="shared" si="8"/>
        <v>52.730000000000004</v>
      </c>
      <c r="W18" s="25">
        <f t="shared" si="9"/>
        <v>0</v>
      </c>
      <c r="X18" s="6">
        <v>55009</v>
      </c>
      <c r="Y18" s="25"/>
    </row>
    <row r="19" spans="1:25" ht="14.25" customHeight="1" x14ac:dyDescent="0.2">
      <c r="A19" s="7" t="s">
        <v>620</v>
      </c>
      <c r="B19" s="20" t="s">
        <v>629</v>
      </c>
      <c r="C19" s="6">
        <v>55009</v>
      </c>
      <c r="D19" s="6" t="s">
        <v>622</v>
      </c>
      <c r="E19" s="6" t="s">
        <v>289</v>
      </c>
      <c r="F19" s="19" t="s">
        <v>290</v>
      </c>
      <c r="G19" s="21">
        <v>1791</v>
      </c>
      <c r="H19" s="8">
        <v>736.6</v>
      </c>
      <c r="I19" s="8">
        <f t="shared" si="0"/>
        <v>41.127861529871581</v>
      </c>
      <c r="J19" s="8">
        <v>640.53</v>
      </c>
      <c r="K19" s="8"/>
      <c r="L19" s="8">
        <f t="shared" si="1"/>
        <v>1377.13</v>
      </c>
      <c r="M19" s="8">
        <f t="shared" si="2"/>
        <v>76.891680625348968</v>
      </c>
      <c r="N19" s="8">
        <f t="shared" si="3"/>
        <v>413.86999999999989</v>
      </c>
      <c r="O19" s="8">
        <f t="shared" si="4"/>
        <v>640.53</v>
      </c>
      <c r="P19" s="8"/>
      <c r="Q19" s="8"/>
      <c r="R19" s="8"/>
      <c r="S19" s="8">
        <f t="shared" si="5"/>
        <v>1377.13</v>
      </c>
      <c r="T19" s="8">
        <f t="shared" si="6"/>
        <v>76.891680625348968</v>
      </c>
      <c r="U19" s="8">
        <f t="shared" si="7"/>
        <v>413.86999999999989</v>
      </c>
      <c r="V19" s="8">
        <f t="shared" si="8"/>
        <v>1377.13</v>
      </c>
      <c r="W19" s="25">
        <f t="shared" si="9"/>
        <v>0</v>
      </c>
      <c r="X19" s="6">
        <v>55009</v>
      </c>
      <c r="Y19" s="25"/>
    </row>
    <row r="20" spans="1:25" ht="14.25" customHeight="1" x14ac:dyDescent="0.2">
      <c r="A20" s="7" t="s">
        <v>620</v>
      </c>
      <c r="B20" s="20">
        <v>5059</v>
      </c>
      <c r="C20" s="6"/>
      <c r="D20" s="6" t="s">
        <v>622</v>
      </c>
      <c r="E20" s="6" t="s">
        <v>289</v>
      </c>
      <c r="F20" s="35" t="s">
        <v>1716</v>
      </c>
      <c r="G20" s="21">
        <v>54</v>
      </c>
      <c r="H20" s="8">
        <v>53.15</v>
      </c>
      <c r="I20" s="8">
        <f t="shared" si="0"/>
        <v>98.425925925925924</v>
      </c>
      <c r="J20" s="8">
        <v>0</v>
      </c>
      <c r="K20" s="8"/>
      <c r="L20" s="8">
        <f t="shared" si="1"/>
        <v>53.15</v>
      </c>
      <c r="M20" s="8">
        <f t="shared" si="2"/>
        <v>98.425925925925924</v>
      </c>
      <c r="N20" s="8">
        <f t="shared" si="3"/>
        <v>0.85000000000000142</v>
      </c>
      <c r="O20" s="8">
        <f t="shared" si="4"/>
        <v>0</v>
      </c>
      <c r="P20" s="8"/>
      <c r="Q20" s="8"/>
      <c r="R20" s="8"/>
      <c r="S20" s="8">
        <f t="shared" si="5"/>
        <v>53.15</v>
      </c>
      <c r="T20" s="8">
        <f t="shared" si="6"/>
        <v>98.425925925925924</v>
      </c>
      <c r="U20" s="8">
        <f t="shared" si="7"/>
        <v>0.85000000000000142</v>
      </c>
      <c r="V20" s="8">
        <f t="shared" si="8"/>
        <v>53.15</v>
      </c>
      <c r="W20" s="25">
        <f t="shared" si="9"/>
        <v>0</v>
      </c>
      <c r="X20" s="6">
        <v>55009</v>
      </c>
      <c r="Y20" s="25"/>
    </row>
    <row r="21" spans="1:25" ht="14.25" customHeight="1" x14ac:dyDescent="0.2">
      <c r="A21" s="7" t="s">
        <v>620</v>
      </c>
      <c r="B21" s="20">
        <v>5061</v>
      </c>
      <c r="C21" s="6"/>
      <c r="D21" s="6" t="s">
        <v>622</v>
      </c>
      <c r="E21" s="6" t="s">
        <v>289</v>
      </c>
      <c r="F21" s="35" t="s">
        <v>1717</v>
      </c>
      <c r="G21" s="21">
        <v>23</v>
      </c>
      <c r="H21" s="8">
        <v>22.2</v>
      </c>
      <c r="I21" s="8">
        <f t="shared" si="0"/>
        <v>96.521739130434781</v>
      </c>
      <c r="J21" s="8">
        <v>0</v>
      </c>
      <c r="K21" s="8"/>
      <c r="L21" s="8">
        <f t="shared" si="1"/>
        <v>22.2</v>
      </c>
      <c r="M21" s="8">
        <f t="shared" si="2"/>
        <v>96.521739130434781</v>
      </c>
      <c r="N21" s="8">
        <f t="shared" si="3"/>
        <v>0.80000000000000071</v>
      </c>
      <c r="O21" s="8">
        <f t="shared" si="4"/>
        <v>0</v>
      </c>
      <c r="P21" s="8"/>
      <c r="Q21" s="8"/>
      <c r="R21" s="8"/>
      <c r="S21" s="8">
        <f t="shared" si="5"/>
        <v>22.2</v>
      </c>
      <c r="T21" s="8">
        <f t="shared" si="6"/>
        <v>96.521739130434781</v>
      </c>
      <c r="U21" s="8">
        <f t="shared" si="7"/>
        <v>0.80000000000000071</v>
      </c>
      <c r="V21" s="8">
        <f t="shared" si="8"/>
        <v>22.2</v>
      </c>
      <c r="W21" s="25">
        <f t="shared" si="9"/>
        <v>0</v>
      </c>
      <c r="X21" s="6">
        <v>55009</v>
      </c>
      <c r="Y21" s="25"/>
    </row>
    <row r="22" spans="1:25" ht="14.25" customHeight="1" x14ac:dyDescent="0.2">
      <c r="A22" s="7" t="s">
        <v>620</v>
      </c>
      <c r="B22" s="20">
        <v>5062</v>
      </c>
      <c r="C22" s="6"/>
      <c r="D22" s="6" t="s">
        <v>622</v>
      </c>
      <c r="E22" s="6" t="s">
        <v>289</v>
      </c>
      <c r="F22" s="35" t="s">
        <v>1718</v>
      </c>
      <c r="G22" s="21">
        <v>15</v>
      </c>
      <c r="H22" s="8">
        <v>14.13</v>
      </c>
      <c r="I22" s="8">
        <f t="shared" si="0"/>
        <v>94.2</v>
      </c>
      <c r="J22" s="8">
        <v>0</v>
      </c>
      <c r="K22" s="8"/>
      <c r="L22" s="8">
        <f t="shared" si="1"/>
        <v>14.13</v>
      </c>
      <c r="M22" s="8">
        <f t="shared" si="2"/>
        <v>94.2</v>
      </c>
      <c r="N22" s="8">
        <f t="shared" si="3"/>
        <v>0.86999999999999922</v>
      </c>
      <c r="O22" s="8">
        <f t="shared" si="4"/>
        <v>0</v>
      </c>
      <c r="P22" s="8"/>
      <c r="Q22" s="8"/>
      <c r="R22" s="8"/>
      <c r="S22" s="8">
        <f t="shared" si="5"/>
        <v>14.13</v>
      </c>
      <c r="T22" s="8">
        <f t="shared" si="6"/>
        <v>94.2</v>
      </c>
      <c r="U22" s="8">
        <f t="shared" si="7"/>
        <v>0.86999999999999922</v>
      </c>
      <c r="V22" s="8">
        <f t="shared" si="8"/>
        <v>14.13</v>
      </c>
      <c r="W22" s="25">
        <f t="shared" si="9"/>
        <v>0</v>
      </c>
      <c r="X22" s="6">
        <v>55009</v>
      </c>
      <c r="Y22" s="25"/>
    </row>
    <row r="23" spans="1:25" ht="14.25" customHeight="1" x14ac:dyDescent="0.2">
      <c r="A23" s="7" t="s">
        <v>620</v>
      </c>
      <c r="B23" s="20">
        <v>5063</v>
      </c>
      <c r="C23" s="6"/>
      <c r="D23" s="6" t="s">
        <v>622</v>
      </c>
      <c r="E23" s="6" t="s">
        <v>289</v>
      </c>
      <c r="F23" s="35" t="s">
        <v>624</v>
      </c>
      <c r="G23" s="21">
        <v>18</v>
      </c>
      <c r="H23" s="8">
        <v>17.399999999999999</v>
      </c>
      <c r="I23" s="8">
        <f t="shared" ref="I23" si="10">H23/G23*100</f>
        <v>96.666666666666657</v>
      </c>
      <c r="J23" s="8">
        <v>0</v>
      </c>
      <c r="K23" s="8"/>
      <c r="L23" s="8">
        <f t="shared" ref="L23" si="11">H23+J23+K23</f>
        <v>17.399999999999999</v>
      </c>
      <c r="M23" s="8">
        <f t="shared" ref="M23" si="12">L23/G23*100</f>
        <v>96.666666666666657</v>
      </c>
      <c r="N23" s="8">
        <f t="shared" ref="N23" si="13">G23-L23</f>
        <v>0.60000000000000142</v>
      </c>
      <c r="O23" s="8">
        <f t="shared" ref="O23" si="14">J23+K23</f>
        <v>0</v>
      </c>
      <c r="P23" s="8"/>
      <c r="Q23" s="8"/>
      <c r="R23" s="8"/>
      <c r="S23" s="8">
        <f t="shared" si="5"/>
        <v>17.399999999999999</v>
      </c>
      <c r="T23" s="8">
        <f t="shared" si="6"/>
        <v>96.666666666666657</v>
      </c>
      <c r="U23" s="8">
        <f t="shared" si="7"/>
        <v>0.60000000000000142</v>
      </c>
      <c r="V23" s="8">
        <f t="shared" si="8"/>
        <v>17.399999999999999</v>
      </c>
      <c r="W23" s="25">
        <f t="shared" si="9"/>
        <v>0</v>
      </c>
      <c r="X23" s="6">
        <v>55009</v>
      </c>
      <c r="Y23" s="25"/>
    </row>
    <row r="24" spans="1:25" ht="14.25" customHeight="1" x14ac:dyDescent="0.2">
      <c r="A24" s="7" t="s">
        <v>620</v>
      </c>
      <c r="B24" s="20">
        <v>5064</v>
      </c>
      <c r="C24" s="6"/>
      <c r="D24" s="6" t="s">
        <v>622</v>
      </c>
      <c r="E24" s="6" t="s">
        <v>289</v>
      </c>
      <c r="F24" s="35" t="s">
        <v>389</v>
      </c>
      <c r="G24" s="21">
        <v>1</v>
      </c>
      <c r="H24" s="8">
        <v>0.53</v>
      </c>
      <c r="I24" s="8">
        <f t="shared" si="0"/>
        <v>53</v>
      </c>
      <c r="J24" s="8">
        <v>0</v>
      </c>
      <c r="K24" s="8"/>
      <c r="L24" s="8">
        <f t="shared" si="1"/>
        <v>0.53</v>
      </c>
      <c r="M24" s="8">
        <f t="shared" si="2"/>
        <v>53</v>
      </c>
      <c r="N24" s="8">
        <f t="shared" si="3"/>
        <v>0.47</v>
      </c>
      <c r="O24" s="8">
        <f t="shared" si="4"/>
        <v>0</v>
      </c>
      <c r="P24" s="8"/>
      <c r="Q24" s="8"/>
      <c r="R24" s="8"/>
      <c r="S24" s="8">
        <f t="shared" si="5"/>
        <v>0.53</v>
      </c>
      <c r="T24" s="8">
        <f t="shared" si="6"/>
        <v>53</v>
      </c>
      <c r="U24" s="8">
        <f t="shared" si="7"/>
        <v>0.47</v>
      </c>
      <c r="V24" s="8">
        <f t="shared" si="8"/>
        <v>0.53</v>
      </c>
      <c r="W24" s="25">
        <f t="shared" si="9"/>
        <v>0</v>
      </c>
      <c r="X24" s="6">
        <v>55009</v>
      </c>
      <c r="Y24" s="25"/>
    </row>
    <row r="25" spans="1:25" ht="14.25" customHeight="1" x14ac:dyDescent="0.2">
      <c r="A25" s="7" t="s">
        <v>620</v>
      </c>
      <c r="B25" s="20" t="s">
        <v>629</v>
      </c>
      <c r="C25" s="6">
        <v>55009</v>
      </c>
      <c r="D25" s="6" t="s">
        <v>622</v>
      </c>
      <c r="E25" s="6" t="s">
        <v>147</v>
      </c>
      <c r="F25" s="19" t="s">
        <v>1735</v>
      </c>
      <c r="G25" s="21">
        <v>291</v>
      </c>
      <c r="H25" s="8">
        <v>290</v>
      </c>
      <c r="I25" s="8">
        <f t="shared" ref="I25" si="15">H25/G25*100</f>
        <v>99.656357388316152</v>
      </c>
      <c r="J25" s="8">
        <v>0</v>
      </c>
      <c r="K25" s="8"/>
      <c r="L25" s="8">
        <f t="shared" ref="L25" si="16">H25+J25+K25</f>
        <v>290</v>
      </c>
      <c r="M25" s="8">
        <f t="shared" ref="M25" si="17">L25/G25*100</f>
        <v>99.656357388316152</v>
      </c>
      <c r="N25" s="8">
        <f t="shared" ref="N25" si="18">G25-L25</f>
        <v>1</v>
      </c>
      <c r="O25" s="8">
        <f t="shared" ref="O25" si="19">J25+K25</f>
        <v>0</v>
      </c>
      <c r="P25" s="8"/>
      <c r="Q25" s="8"/>
      <c r="R25" s="8"/>
      <c r="S25" s="8">
        <f t="shared" ref="S25" si="20">L25+P25+Q25+R25</f>
        <v>290</v>
      </c>
      <c r="T25" s="8">
        <f t="shared" ref="T25" si="21">S25/G25*100</f>
        <v>99.656357388316152</v>
      </c>
      <c r="U25" s="8">
        <f t="shared" ref="U25" si="22">G25-S25</f>
        <v>1</v>
      </c>
      <c r="V25" s="8">
        <f t="shared" ref="V25" si="23">H25+J25</f>
        <v>290</v>
      </c>
      <c r="W25" s="25">
        <f t="shared" ref="W25" si="24">K25+P25</f>
        <v>0</v>
      </c>
      <c r="X25" s="6">
        <v>55009</v>
      </c>
      <c r="Y25" s="25"/>
    </row>
    <row r="26" spans="1:25" ht="14.25" customHeight="1" x14ac:dyDescent="0.2">
      <c r="A26" s="7" t="s">
        <v>620</v>
      </c>
      <c r="B26" s="20">
        <v>5504</v>
      </c>
      <c r="C26" s="6"/>
      <c r="D26" s="6" t="s">
        <v>622</v>
      </c>
      <c r="E26" s="6" t="s">
        <v>147</v>
      </c>
      <c r="F26" s="19" t="s">
        <v>1735</v>
      </c>
      <c r="G26" s="21">
        <v>348</v>
      </c>
      <c r="H26" s="8">
        <v>348</v>
      </c>
      <c r="I26" s="8">
        <f t="shared" si="0"/>
        <v>100</v>
      </c>
      <c r="J26" s="8">
        <v>0</v>
      </c>
      <c r="K26" s="8"/>
      <c r="L26" s="8">
        <f t="shared" si="1"/>
        <v>348</v>
      </c>
      <c r="M26" s="8">
        <f t="shared" si="2"/>
        <v>100</v>
      </c>
      <c r="N26" s="8">
        <f t="shared" si="3"/>
        <v>0</v>
      </c>
      <c r="O26" s="8">
        <f t="shared" si="4"/>
        <v>0</v>
      </c>
      <c r="P26" s="8"/>
      <c r="Q26" s="8"/>
      <c r="R26" s="8"/>
      <c r="S26" s="8">
        <f t="shared" si="5"/>
        <v>348</v>
      </c>
      <c r="T26" s="8">
        <f t="shared" si="6"/>
        <v>100</v>
      </c>
      <c r="U26" s="8">
        <f t="shared" si="7"/>
        <v>0</v>
      </c>
      <c r="V26" s="8">
        <f t="shared" si="8"/>
        <v>348</v>
      </c>
      <c r="W26" s="25">
        <f t="shared" si="9"/>
        <v>0</v>
      </c>
      <c r="X26" s="6">
        <v>55009</v>
      </c>
      <c r="Y26" s="25"/>
    </row>
    <row r="27" spans="1:25" ht="14.25" customHeight="1" x14ac:dyDescent="0.2">
      <c r="A27" s="7" t="s">
        <v>620</v>
      </c>
      <c r="B27" s="20" t="s">
        <v>629</v>
      </c>
      <c r="C27" s="6">
        <v>55009</v>
      </c>
      <c r="D27" s="6" t="s">
        <v>622</v>
      </c>
      <c r="E27" s="6" t="s">
        <v>148</v>
      </c>
      <c r="F27" s="19" t="s">
        <v>149</v>
      </c>
      <c r="G27" s="21">
        <v>869</v>
      </c>
      <c r="H27" s="8">
        <v>633.35</v>
      </c>
      <c r="I27" s="8">
        <f t="shared" ref="I27" si="25">H27/G27*100</f>
        <v>72.88262370540852</v>
      </c>
      <c r="J27" s="8">
        <v>135</v>
      </c>
      <c r="K27" s="8"/>
      <c r="L27" s="8">
        <f t="shared" ref="L27" si="26">H27+J27+K27</f>
        <v>768.35</v>
      </c>
      <c r="M27" s="8">
        <f t="shared" ref="M27" si="27">L27/G27*100</f>
        <v>88.417721518987349</v>
      </c>
      <c r="N27" s="8">
        <f t="shared" ref="N27" si="28">G27-L27</f>
        <v>100.64999999999998</v>
      </c>
      <c r="O27" s="8">
        <f t="shared" ref="O27" si="29">J27+K27</f>
        <v>135</v>
      </c>
      <c r="P27" s="8"/>
      <c r="Q27" s="8"/>
      <c r="R27" s="8"/>
      <c r="S27" s="8">
        <f t="shared" ref="S27" si="30">L27+P27+Q27+R27</f>
        <v>768.35</v>
      </c>
      <c r="T27" s="8">
        <f t="shared" ref="T27" si="31">S27/G27*100</f>
        <v>88.417721518987349</v>
      </c>
      <c r="U27" s="8">
        <f t="shared" ref="U27" si="32">G27-S27</f>
        <v>100.64999999999998</v>
      </c>
      <c r="V27" s="8">
        <f t="shared" ref="V27" si="33">H27+J27</f>
        <v>768.35</v>
      </c>
      <c r="W27" s="25">
        <f t="shared" ref="W27" si="34">K27+P27</f>
        <v>0</v>
      </c>
      <c r="X27" s="6">
        <v>55009</v>
      </c>
      <c r="Y27" s="25"/>
    </row>
    <row r="28" spans="1:25" ht="14.25" customHeight="1" x14ac:dyDescent="0.2">
      <c r="A28" s="7" t="s">
        <v>620</v>
      </c>
      <c r="B28" s="20">
        <v>5059</v>
      </c>
      <c r="C28" s="6"/>
      <c r="D28" s="6" t="s">
        <v>622</v>
      </c>
      <c r="E28" s="6" t="s">
        <v>148</v>
      </c>
      <c r="F28" s="35" t="s">
        <v>1716</v>
      </c>
      <c r="G28" s="21">
        <v>319</v>
      </c>
      <c r="H28" s="8">
        <v>318.64999999999998</v>
      </c>
      <c r="I28" s="8">
        <f t="shared" si="0"/>
        <v>99.890282131661436</v>
      </c>
      <c r="J28" s="8">
        <v>0</v>
      </c>
      <c r="K28" s="8"/>
      <c r="L28" s="8">
        <f t="shared" si="1"/>
        <v>318.64999999999998</v>
      </c>
      <c r="M28" s="8">
        <f t="shared" si="2"/>
        <v>99.890282131661436</v>
      </c>
      <c r="N28" s="8">
        <f t="shared" si="3"/>
        <v>0.35000000000002274</v>
      </c>
      <c r="O28" s="8">
        <f t="shared" si="4"/>
        <v>0</v>
      </c>
      <c r="P28" s="8"/>
      <c r="Q28" s="8"/>
      <c r="R28" s="8"/>
      <c r="S28" s="8">
        <f t="shared" si="5"/>
        <v>318.64999999999998</v>
      </c>
      <c r="T28" s="8">
        <f t="shared" si="6"/>
        <v>99.890282131661436</v>
      </c>
      <c r="U28" s="8">
        <f t="shared" si="7"/>
        <v>0.35000000000002274</v>
      </c>
      <c r="V28" s="8">
        <f t="shared" si="8"/>
        <v>318.64999999999998</v>
      </c>
      <c r="W28" s="25">
        <f t="shared" si="9"/>
        <v>0</v>
      </c>
      <c r="X28" s="6">
        <v>55009</v>
      </c>
      <c r="Y28" s="25"/>
    </row>
    <row r="29" spans="1:25" ht="14.25" customHeight="1" x14ac:dyDescent="0.2">
      <c r="A29" s="7" t="s">
        <v>620</v>
      </c>
      <c r="B29" s="20">
        <v>5061</v>
      </c>
      <c r="C29" s="6"/>
      <c r="D29" s="6" t="s">
        <v>622</v>
      </c>
      <c r="E29" s="6" t="s">
        <v>148</v>
      </c>
      <c r="F29" s="35" t="s">
        <v>1717</v>
      </c>
      <c r="G29" s="21">
        <v>133</v>
      </c>
      <c r="H29" s="8">
        <v>0</v>
      </c>
      <c r="I29" s="8">
        <f t="shared" si="0"/>
        <v>0</v>
      </c>
      <c r="J29" s="8">
        <v>133.11000000000001</v>
      </c>
      <c r="K29" s="8"/>
      <c r="L29" s="8">
        <f t="shared" si="1"/>
        <v>133.11000000000001</v>
      </c>
      <c r="M29" s="8">
        <f t="shared" si="2"/>
        <v>100.08270676691731</v>
      </c>
      <c r="N29" s="8">
        <f t="shared" si="3"/>
        <v>-0.11000000000001364</v>
      </c>
      <c r="O29" s="8">
        <f t="shared" si="4"/>
        <v>133.11000000000001</v>
      </c>
      <c r="P29" s="8"/>
      <c r="Q29" s="8"/>
      <c r="R29" s="8"/>
      <c r="S29" s="8">
        <f t="shared" si="5"/>
        <v>133.11000000000001</v>
      </c>
      <c r="T29" s="8">
        <f t="shared" si="6"/>
        <v>100.08270676691731</v>
      </c>
      <c r="U29" s="8">
        <f t="shared" si="7"/>
        <v>-0.11000000000001364</v>
      </c>
      <c r="V29" s="8">
        <f t="shared" si="8"/>
        <v>133.11000000000001</v>
      </c>
      <c r="W29" s="25">
        <f t="shared" si="9"/>
        <v>0</v>
      </c>
      <c r="X29" s="6">
        <v>55009</v>
      </c>
      <c r="Y29" s="25"/>
    </row>
    <row r="30" spans="1:25" ht="14.25" customHeight="1" x14ac:dyDescent="0.2">
      <c r="A30" s="7" t="s">
        <v>620</v>
      </c>
      <c r="B30" s="20">
        <v>5062</v>
      </c>
      <c r="C30" s="6"/>
      <c r="D30" s="6" t="s">
        <v>622</v>
      </c>
      <c r="E30" s="6" t="s">
        <v>148</v>
      </c>
      <c r="F30" s="35" t="s">
        <v>1718</v>
      </c>
      <c r="G30" s="21">
        <v>85</v>
      </c>
      <c r="H30" s="8">
        <v>0</v>
      </c>
      <c r="I30" s="8">
        <f t="shared" ref="I30" si="35">H30/G30*100</f>
        <v>0</v>
      </c>
      <c r="J30" s="8">
        <v>84.7</v>
      </c>
      <c r="K30" s="8"/>
      <c r="L30" s="8">
        <f t="shared" ref="L30" si="36">H30+J30+K30</f>
        <v>84.7</v>
      </c>
      <c r="M30" s="8">
        <f t="shared" ref="M30" si="37">L30/G30*100</f>
        <v>99.647058823529406</v>
      </c>
      <c r="N30" s="8">
        <f t="shared" ref="N30" si="38">G30-L30</f>
        <v>0.29999999999999716</v>
      </c>
      <c r="O30" s="8">
        <f t="shared" ref="O30" si="39">J30+K30</f>
        <v>84.7</v>
      </c>
      <c r="P30" s="8"/>
      <c r="Q30" s="8"/>
      <c r="R30" s="8"/>
      <c r="S30" s="8">
        <f t="shared" ref="S30" si="40">L30+P30+Q30+R30</f>
        <v>84.7</v>
      </c>
      <c r="T30" s="8">
        <f t="shared" ref="T30" si="41">S30/G30*100</f>
        <v>99.647058823529406</v>
      </c>
      <c r="U30" s="8">
        <f t="shared" ref="U30" si="42">G30-S30</f>
        <v>0.29999999999999716</v>
      </c>
      <c r="V30" s="8">
        <f t="shared" ref="V30" si="43">H30+J30</f>
        <v>84.7</v>
      </c>
      <c r="W30" s="25">
        <f t="shared" ref="W30" si="44">K30+P30</f>
        <v>0</v>
      </c>
      <c r="X30" s="6">
        <v>55009</v>
      </c>
      <c r="Y30" s="25"/>
    </row>
    <row r="31" spans="1:25" ht="14.25" customHeight="1" x14ac:dyDescent="0.2">
      <c r="A31" s="7" t="s">
        <v>620</v>
      </c>
      <c r="B31" s="20" t="s">
        <v>629</v>
      </c>
      <c r="C31" s="6">
        <v>55009</v>
      </c>
      <c r="D31" s="6" t="s">
        <v>622</v>
      </c>
      <c r="E31" s="6" t="s">
        <v>779</v>
      </c>
      <c r="F31" s="19" t="s">
        <v>780</v>
      </c>
      <c r="G31" s="21">
        <v>895</v>
      </c>
      <c r="H31" s="8">
        <v>836.78</v>
      </c>
      <c r="I31" s="8">
        <f t="shared" si="0"/>
        <v>93.4949720670391</v>
      </c>
      <c r="J31" s="8">
        <v>0</v>
      </c>
      <c r="K31" s="8"/>
      <c r="L31" s="8">
        <f t="shared" si="1"/>
        <v>836.78</v>
      </c>
      <c r="M31" s="8">
        <f t="shared" si="2"/>
        <v>93.4949720670391</v>
      </c>
      <c r="N31" s="8">
        <f t="shared" si="3"/>
        <v>58.220000000000027</v>
      </c>
      <c r="O31" s="8">
        <f t="shared" si="4"/>
        <v>0</v>
      </c>
      <c r="P31" s="8"/>
      <c r="Q31" s="8"/>
      <c r="R31" s="8"/>
      <c r="S31" s="8">
        <f t="shared" si="5"/>
        <v>836.78</v>
      </c>
      <c r="T31" s="8">
        <f t="shared" si="6"/>
        <v>93.4949720670391</v>
      </c>
      <c r="U31" s="8">
        <f t="shared" si="7"/>
        <v>58.220000000000027</v>
      </c>
      <c r="V31" s="8">
        <f t="shared" si="8"/>
        <v>836.78</v>
      </c>
      <c r="W31" s="25">
        <f t="shared" si="9"/>
        <v>0</v>
      </c>
      <c r="X31" s="6">
        <v>55009</v>
      </c>
      <c r="Y31" s="25"/>
    </row>
    <row r="32" spans="1:25" ht="14.25" customHeight="1" x14ac:dyDescent="0.2">
      <c r="A32" s="7" t="s">
        <v>620</v>
      </c>
      <c r="B32" s="20" t="s">
        <v>629</v>
      </c>
      <c r="C32" s="6">
        <v>55009</v>
      </c>
      <c r="D32" s="6" t="s">
        <v>622</v>
      </c>
      <c r="E32" s="6" t="s">
        <v>781</v>
      </c>
      <c r="F32" s="19" t="s">
        <v>782</v>
      </c>
      <c r="G32" s="21">
        <v>511</v>
      </c>
      <c r="H32" s="8">
        <v>307.56</v>
      </c>
      <c r="I32" s="8">
        <f t="shared" si="0"/>
        <v>60.187866927592957</v>
      </c>
      <c r="J32" s="8">
        <v>199</v>
      </c>
      <c r="K32" s="8"/>
      <c r="L32" s="8">
        <f t="shared" si="1"/>
        <v>506.56</v>
      </c>
      <c r="M32" s="8">
        <f t="shared" si="2"/>
        <v>99.131115459882579</v>
      </c>
      <c r="N32" s="8">
        <f t="shared" si="3"/>
        <v>4.4399999999999977</v>
      </c>
      <c r="O32" s="8">
        <f t="shared" si="4"/>
        <v>199</v>
      </c>
      <c r="P32" s="8"/>
      <c r="Q32" s="8"/>
      <c r="R32" s="8"/>
      <c r="S32" s="8">
        <f t="shared" si="5"/>
        <v>506.56</v>
      </c>
      <c r="T32" s="8">
        <f t="shared" si="6"/>
        <v>99.131115459882579</v>
      </c>
      <c r="U32" s="8">
        <f t="shared" si="7"/>
        <v>4.4399999999999977</v>
      </c>
      <c r="V32" s="8">
        <f t="shared" si="8"/>
        <v>506.56</v>
      </c>
      <c r="W32" s="25">
        <f t="shared" si="9"/>
        <v>0</v>
      </c>
      <c r="X32" s="6">
        <v>55009</v>
      </c>
      <c r="Y32" s="25"/>
    </row>
    <row r="33" spans="1:25" ht="14.25" customHeight="1" x14ac:dyDescent="0.2">
      <c r="A33" s="7" t="s">
        <v>620</v>
      </c>
      <c r="B33" s="20" t="s">
        <v>629</v>
      </c>
      <c r="C33" s="6">
        <v>55009</v>
      </c>
      <c r="D33" s="6" t="s">
        <v>622</v>
      </c>
      <c r="E33" s="6" t="s">
        <v>783</v>
      </c>
      <c r="F33" s="19" t="s">
        <v>784</v>
      </c>
      <c r="G33" s="21">
        <v>1426</v>
      </c>
      <c r="H33" s="8">
        <v>480</v>
      </c>
      <c r="I33" s="8">
        <f t="shared" si="0"/>
        <v>33.660589060308553</v>
      </c>
      <c r="J33" s="8">
        <v>0</v>
      </c>
      <c r="K33" s="8"/>
      <c r="L33" s="8">
        <f t="shared" si="1"/>
        <v>480</v>
      </c>
      <c r="M33" s="8">
        <f t="shared" si="2"/>
        <v>33.660589060308553</v>
      </c>
      <c r="N33" s="8">
        <f t="shared" si="3"/>
        <v>946</v>
      </c>
      <c r="O33" s="8">
        <f t="shared" si="4"/>
        <v>0</v>
      </c>
      <c r="P33" s="8"/>
      <c r="Q33" s="8"/>
      <c r="R33" s="8"/>
      <c r="S33" s="8">
        <f t="shared" si="5"/>
        <v>480</v>
      </c>
      <c r="T33" s="8">
        <f t="shared" si="6"/>
        <v>33.660589060308553</v>
      </c>
      <c r="U33" s="8">
        <f t="shared" si="7"/>
        <v>946</v>
      </c>
      <c r="V33" s="8">
        <f t="shared" si="8"/>
        <v>480</v>
      </c>
      <c r="W33" s="25">
        <f t="shared" si="9"/>
        <v>0</v>
      </c>
      <c r="X33" s="6">
        <v>55009</v>
      </c>
      <c r="Y33" s="25"/>
    </row>
    <row r="34" spans="1:25" ht="14.25" customHeight="1" x14ac:dyDescent="0.2">
      <c r="A34" s="7" t="s">
        <v>620</v>
      </c>
      <c r="B34" s="20">
        <v>5059</v>
      </c>
      <c r="C34" s="6"/>
      <c r="D34" s="6" t="s">
        <v>622</v>
      </c>
      <c r="E34" s="6" t="s">
        <v>783</v>
      </c>
      <c r="F34" s="19" t="s">
        <v>2237</v>
      </c>
      <c r="G34" s="21">
        <v>300</v>
      </c>
      <c r="H34" s="8">
        <v>0</v>
      </c>
      <c r="I34" s="8">
        <f t="shared" ref="I34" si="45">H34/G34*100</f>
        <v>0</v>
      </c>
      <c r="J34" s="8">
        <v>20</v>
      </c>
      <c r="K34" s="8"/>
      <c r="L34" s="8">
        <f t="shared" ref="L34" si="46">H34+J34+K34</f>
        <v>20</v>
      </c>
      <c r="M34" s="8">
        <f t="shared" ref="M34" si="47">L34/G34*100</f>
        <v>6.666666666666667</v>
      </c>
      <c r="N34" s="8">
        <f t="shared" ref="N34" si="48">G34-L34</f>
        <v>280</v>
      </c>
      <c r="O34" s="8">
        <f t="shared" ref="O34" si="49">J34+K34</f>
        <v>20</v>
      </c>
      <c r="P34" s="8"/>
      <c r="Q34" s="8"/>
      <c r="R34" s="8"/>
      <c r="S34" s="8">
        <f t="shared" ref="S34" si="50">L34+P34+Q34+R34</f>
        <v>20</v>
      </c>
      <c r="T34" s="8">
        <f t="shared" ref="T34" si="51">S34/G34*100</f>
        <v>6.666666666666667</v>
      </c>
      <c r="U34" s="8">
        <f t="shared" ref="U34" si="52">G34-S34</f>
        <v>280</v>
      </c>
      <c r="V34" s="8">
        <f t="shared" ref="V34" si="53">H34+J34</f>
        <v>20</v>
      </c>
      <c r="W34" s="25">
        <f t="shared" ref="W34" si="54">K34+P34</f>
        <v>0</v>
      </c>
      <c r="X34" s="6" t="s">
        <v>632</v>
      </c>
      <c r="Y34" s="25"/>
    </row>
    <row r="35" spans="1:25" ht="14.25" customHeight="1" x14ac:dyDescent="0.2">
      <c r="A35" s="7" t="s">
        <v>620</v>
      </c>
      <c r="B35" s="20" t="s">
        <v>785</v>
      </c>
      <c r="C35" s="28">
        <v>550301</v>
      </c>
      <c r="D35" s="6" t="s">
        <v>622</v>
      </c>
      <c r="E35" s="6" t="s">
        <v>198</v>
      </c>
      <c r="F35" s="30" t="s">
        <v>786</v>
      </c>
      <c r="G35" s="21">
        <v>107</v>
      </c>
      <c r="H35" s="8">
        <v>107</v>
      </c>
      <c r="I35" s="8">
        <f t="shared" si="0"/>
        <v>100</v>
      </c>
      <c r="J35" s="8">
        <v>0</v>
      </c>
      <c r="K35" s="8"/>
      <c r="L35" s="8">
        <f t="shared" si="1"/>
        <v>107</v>
      </c>
      <c r="M35" s="8">
        <f t="shared" si="2"/>
        <v>100</v>
      </c>
      <c r="N35" s="8">
        <f t="shared" si="3"/>
        <v>0</v>
      </c>
      <c r="O35" s="8">
        <f t="shared" si="4"/>
        <v>0</v>
      </c>
      <c r="P35" s="8"/>
      <c r="Q35" s="8"/>
      <c r="R35" s="8"/>
      <c r="S35" s="8">
        <f t="shared" si="5"/>
        <v>107</v>
      </c>
      <c r="T35" s="8">
        <f t="shared" si="6"/>
        <v>100</v>
      </c>
      <c r="U35" s="8">
        <f t="shared" si="7"/>
        <v>0</v>
      </c>
      <c r="V35" s="8">
        <f t="shared" si="8"/>
        <v>107</v>
      </c>
      <c r="W35" s="25">
        <f t="shared" si="9"/>
        <v>0</v>
      </c>
      <c r="X35" s="29">
        <v>550301</v>
      </c>
      <c r="Y35" s="25"/>
    </row>
    <row r="36" spans="1:25" ht="14.25" customHeight="1" x14ac:dyDescent="0.2">
      <c r="A36" s="7" t="s">
        <v>620</v>
      </c>
      <c r="B36" s="20" t="s">
        <v>785</v>
      </c>
      <c r="C36" s="28">
        <v>550302</v>
      </c>
      <c r="D36" s="6" t="s">
        <v>622</v>
      </c>
      <c r="E36" s="6" t="s">
        <v>199</v>
      </c>
      <c r="F36" s="30" t="s">
        <v>787</v>
      </c>
      <c r="G36" s="21">
        <v>267</v>
      </c>
      <c r="H36" s="8">
        <v>266.89999999999998</v>
      </c>
      <c r="I36" s="8">
        <f t="shared" si="0"/>
        <v>99.962546816479389</v>
      </c>
      <c r="J36" s="8">
        <v>0</v>
      </c>
      <c r="K36" s="8"/>
      <c r="L36" s="8">
        <f t="shared" si="1"/>
        <v>266.89999999999998</v>
      </c>
      <c r="M36" s="8">
        <f t="shared" si="2"/>
        <v>99.962546816479389</v>
      </c>
      <c r="N36" s="8">
        <f t="shared" si="3"/>
        <v>0.10000000000002274</v>
      </c>
      <c r="O36" s="8">
        <f t="shared" si="4"/>
        <v>0</v>
      </c>
      <c r="P36" s="8"/>
      <c r="Q36" s="8"/>
      <c r="R36" s="8"/>
      <c r="S36" s="8">
        <f t="shared" si="5"/>
        <v>266.89999999999998</v>
      </c>
      <c r="T36" s="8">
        <f t="shared" si="6"/>
        <v>99.962546816479389</v>
      </c>
      <c r="U36" s="8">
        <f t="shared" si="7"/>
        <v>0.10000000000002274</v>
      </c>
      <c r="V36" s="8">
        <f t="shared" si="8"/>
        <v>266.89999999999998</v>
      </c>
      <c r="W36" s="25">
        <f t="shared" si="9"/>
        <v>0</v>
      </c>
      <c r="X36" s="29">
        <v>550302</v>
      </c>
      <c r="Y36" s="25"/>
    </row>
    <row r="37" spans="1:25" ht="14.25" customHeight="1" x14ac:dyDescent="0.2">
      <c r="A37" s="7" t="s">
        <v>620</v>
      </c>
      <c r="B37" s="20" t="s">
        <v>788</v>
      </c>
      <c r="C37" s="28">
        <v>55041</v>
      </c>
      <c r="D37" s="6" t="s">
        <v>622</v>
      </c>
      <c r="E37" s="6" t="s">
        <v>200</v>
      </c>
      <c r="F37" s="19" t="s">
        <v>789</v>
      </c>
      <c r="G37" s="21"/>
      <c r="H37" s="8">
        <v>0</v>
      </c>
      <c r="I37" s="8" t="e">
        <f t="shared" si="0"/>
        <v>#DIV/0!</v>
      </c>
      <c r="J37" s="8">
        <v>0</v>
      </c>
      <c r="K37" s="8"/>
      <c r="L37" s="8">
        <f t="shared" si="1"/>
        <v>0</v>
      </c>
      <c r="M37" s="8" t="e">
        <f t="shared" si="2"/>
        <v>#DIV/0!</v>
      </c>
      <c r="N37" s="8">
        <f t="shared" si="3"/>
        <v>0</v>
      </c>
      <c r="O37" s="8">
        <f t="shared" si="4"/>
        <v>0</v>
      </c>
      <c r="P37" s="8"/>
      <c r="Q37" s="8"/>
      <c r="R37" s="8"/>
      <c r="S37" s="8">
        <f t="shared" si="5"/>
        <v>0</v>
      </c>
      <c r="T37" s="8" t="e">
        <f t="shared" si="6"/>
        <v>#DIV/0!</v>
      </c>
      <c r="U37" s="8">
        <f t="shared" si="7"/>
        <v>0</v>
      </c>
      <c r="V37" s="8">
        <f t="shared" si="8"/>
        <v>0</v>
      </c>
      <c r="W37" s="25">
        <f t="shared" si="9"/>
        <v>0</v>
      </c>
      <c r="X37" s="29">
        <v>55041</v>
      </c>
      <c r="Y37" s="25"/>
    </row>
    <row r="38" spans="1:25" ht="14.25" customHeight="1" x14ac:dyDescent="0.2">
      <c r="A38" s="7" t="s">
        <v>620</v>
      </c>
      <c r="B38" s="20" t="s">
        <v>790</v>
      </c>
      <c r="C38" s="6" t="s">
        <v>791</v>
      </c>
      <c r="D38" s="6" t="s">
        <v>622</v>
      </c>
      <c r="E38" s="6" t="s">
        <v>201</v>
      </c>
      <c r="F38" s="30" t="s">
        <v>792</v>
      </c>
      <c r="G38" s="21">
        <v>19</v>
      </c>
      <c r="H38" s="8">
        <v>0</v>
      </c>
      <c r="I38" s="8">
        <f t="shared" si="0"/>
        <v>0</v>
      </c>
      <c r="J38" s="8">
        <v>0</v>
      </c>
      <c r="K38" s="8"/>
      <c r="L38" s="8">
        <f t="shared" si="1"/>
        <v>0</v>
      </c>
      <c r="M38" s="8">
        <f t="shared" si="2"/>
        <v>0</v>
      </c>
      <c r="N38" s="8">
        <f t="shared" si="3"/>
        <v>19</v>
      </c>
      <c r="O38" s="8">
        <f t="shared" si="4"/>
        <v>0</v>
      </c>
      <c r="P38" s="8"/>
      <c r="Q38" s="8"/>
      <c r="R38" s="8"/>
      <c r="S38" s="8">
        <f t="shared" si="5"/>
        <v>0</v>
      </c>
      <c r="T38" s="8">
        <f t="shared" si="6"/>
        <v>0</v>
      </c>
      <c r="U38" s="8">
        <f t="shared" si="7"/>
        <v>19</v>
      </c>
      <c r="V38" s="8">
        <f t="shared" si="8"/>
        <v>0</v>
      </c>
      <c r="W38" s="25">
        <f t="shared" si="9"/>
        <v>0</v>
      </c>
      <c r="X38" s="6" t="s">
        <v>791</v>
      </c>
      <c r="Y38" s="25"/>
    </row>
    <row r="39" spans="1:25" ht="14.25" customHeight="1" x14ac:dyDescent="0.2">
      <c r="A39" s="7" t="s">
        <v>620</v>
      </c>
      <c r="B39" s="20" t="s">
        <v>793</v>
      </c>
      <c r="C39" s="6" t="s">
        <v>794</v>
      </c>
      <c r="D39" s="6" t="s">
        <v>622</v>
      </c>
      <c r="E39" s="6" t="s">
        <v>969</v>
      </c>
      <c r="F39" s="30" t="s">
        <v>795</v>
      </c>
      <c r="G39" s="21">
        <v>562</v>
      </c>
      <c r="H39" s="8">
        <v>357.91</v>
      </c>
      <c r="I39" s="8">
        <f t="shared" si="0"/>
        <v>63.685053380782918</v>
      </c>
      <c r="J39" s="8">
        <v>0</v>
      </c>
      <c r="K39" s="8"/>
      <c r="L39" s="8">
        <f t="shared" si="1"/>
        <v>357.91</v>
      </c>
      <c r="M39" s="8">
        <f t="shared" si="2"/>
        <v>63.685053380782918</v>
      </c>
      <c r="N39" s="8">
        <f t="shared" si="3"/>
        <v>204.08999999999997</v>
      </c>
      <c r="O39" s="8">
        <f t="shared" si="4"/>
        <v>0</v>
      </c>
      <c r="P39" s="8"/>
      <c r="Q39" s="8"/>
      <c r="R39" s="73"/>
      <c r="S39" s="8">
        <f t="shared" ref="S39:S71" si="55">L39+P39+Q39+R39</f>
        <v>357.91</v>
      </c>
      <c r="T39" s="8">
        <f t="shared" ref="T39:T71" si="56">S39/G39*100</f>
        <v>63.685053380782918</v>
      </c>
      <c r="U39" s="8">
        <f t="shared" ref="U39:U71" si="57">G39-S39</f>
        <v>204.08999999999997</v>
      </c>
      <c r="V39" s="8">
        <f t="shared" ref="V39:V71" si="58">H39+J39</f>
        <v>357.91</v>
      </c>
      <c r="W39" s="25">
        <f t="shared" ref="W39:W71" si="59">K39+P39</f>
        <v>0</v>
      </c>
      <c r="X39" s="6" t="s">
        <v>794</v>
      </c>
      <c r="Y39" s="25"/>
    </row>
    <row r="40" spans="1:25" ht="14.25" customHeight="1" x14ac:dyDescent="0.2">
      <c r="A40" s="7" t="s">
        <v>620</v>
      </c>
      <c r="B40" s="20" t="s">
        <v>296</v>
      </c>
      <c r="C40" s="6" t="s">
        <v>297</v>
      </c>
      <c r="D40" s="6" t="s">
        <v>622</v>
      </c>
      <c r="E40" s="6" t="s">
        <v>970</v>
      </c>
      <c r="F40" s="9" t="s">
        <v>298</v>
      </c>
      <c r="G40" s="21"/>
      <c r="H40" s="8">
        <v>0</v>
      </c>
      <c r="I40" s="8" t="e">
        <f t="shared" ref="I40:I71" si="60">H40/G40*100</f>
        <v>#DIV/0!</v>
      </c>
      <c r="J40" s="8">
        <v>0</v>
      </c>
      <c r="K40" s="8"/>
      <c r="L40" s="8">
        <f t="shared" ref="L40:L71" si="61">H40+J40+K40</f>
        <v>0</v>
      </c>
      <c r="M40" s="8" t="e">
        <f t="shared" ref="M40:M71" si="62">L40/G40*100</f>
        <v>#DIV/0!</v>
      </c>
      <c r="N40" s="8">
        <f t="shared" ref="N40:N71" si="63">G40-L40</f>
        <v>0</v>
      </c>
      <c r="O40" s="8">
        <f t="shared" ref="O40:O71" si="64">J40+K40</f>
        <v>0</v>
      </c>
      <c r="P40" s="8"/>
      <c r="Q40" s="8"/>
      <c r="R40" s="8"/>
      <c r="S40" s="8">
        <f t="shared" si="55"/>
        <v>0</v>
      </c>
      <c r="T40" s="8" t="e">
        <f t="shared" si="56"/>
        <v>#DIV/0!</v>
      </c>
      <c r="U40" s="8">
        <f t="shared" si="57"/>
        <v>0</v>
      </c>
      <c r="V40" s="8">
        <f t="shared" si="58"/>
        <v>0</v>
      </c>
      <c r="W40" s="25">
        <f t="shared" si="59"/>
        <v>0</v>
      </c>
      <c r="X40" s="6" t="s">
        <v>297</v>
      </c>
      <c r="Y40" s="25"/>
    </row>
    <row r="41" spans="1:25" ht="14.25" customHeight="1" x14ac:dyDescent="0.2">
      <c r="A41" s="7" t="s">
        <v>620</v>
      </c>
      <c r="B41" s="20" t="s">
        <v>299</v>
      </c>
      <c r="C41" s="28" t="s">
        <v>1631</v>
      </c>
      <c r="D41" s="6" t="s">
        <v>622</v>
      </c>
      <c r="E41" s="6" t="s">
        <v>971</v>
      </c>
      <c r="F41" s="30" t="s">
        <v>972</v>
      </c>
      <c r="G41" s="21"/>
      <c r="H41" s="8">
        <v>0</v>
      </c>
      <c r="I41" s="8" t="e">
        <f t="shared" si="60"/>
        <v>#DIV/0!</v>
      </c>
      <c r="J41" s="8">
        <v>0</v>
      </c>
      <c r="K41" s="8"/>
      <c r="L41" s="8">
        <f t="shared" si="61"/>
        <v>0</v>
      </c>
      <c r="M41" s="8" t="e">
        <f t="shared" si="62"/>
        <v>#DIV/0!</v>
      </c>
      <c r="N41" s="8">
        <f t="shared" si="63"/>
        <v>0</v>
      </c>
      <c r="O41" s="8">
        <f t="shared" si="64"/>
        <v>0</v>
      </c>
      <c r="P41" s="8"/>
      <c r="Q41" s="8"/>
      <c r="R41" s="8"/>
      <c r="S41" s="8">
        <f t="shared" si="55"/>
        <v>0</v>
      </c>
      <c r="T41" s="8" t="e">
        <f t="shared" si="56"/>
        <v>#DIV/0!</v>
      </c>
      <c r="U41" s="8">
        <f t="shared" si="57"/>
        <v>0</v>
      </c>
      <c r="V41" s="8">
        <f t="shared" si="58"/>
        <v>0</v>
      </c>
      <c r="W41" s="25">
        <f t="shared" si="59"/>
        <v>0</v>
      </c>
      <c r="X41" s="29">
        <v>5522</v>
      </c>
      <c r="Y41" s="25"/>
    </row>
    <row r="42" spans="1:25" ht="14.25" customHeight="1" x14ac:dyDescent="0.2">
      <c r="A42" s="7"/>
      <c r="B42" s="20"/>
      <c r="C42" s="28"/>
      <c r="D42" s="6"/>
      <c r="E42" s="6"/>
      <c r="F42" s="6"/>
      <c r="G42" s="21"/>
      <c r="H42" s="8">
        <v>0</v>
      </c>
      <c r="I42" s="8" t="e">
        <f t="shared" si="60"/>
        <v>#DIV/0!</v>
      </c>
      <c r="J42" s="8">
        <v>0</v>
      </c>
      <c r="K42" s="8"/>
      <c r="L42" s="8">
        <f t="shared" si="61"/>
        <v>0</v>
      </c>
      <c r="M42" s="8" t="e">
        <f t="shared" si="62"/>
        <v>#DIV/0!</v>
      </c>
      <c r="N42" s="8">
        <f t="shared" si="63"/>
        <v>0</v>
      </c>
      <c r="O42" s="8">
        <f t="shared" si="64"/>
        <v>0</v>
      </c>
      <c r="P42" s="8"/>
      <c r="Q42" s="8"/>
      <c r="R42" s="8"/>
      <c r="S42" s="8">
        <f t="shared" si="55"/>
        <v>0</v>
      </c>
      <c r="T42" s="8" t="e">
        <f t="shared" si="56"/>
        <v>#DIV/0!</v>
      </c>
      <c r="U42" s="8">
        <f t="shared" si="57"/>
        <v>0</v>
      </c>
      <c r="V42" s="8">
        <f t="shared" si="58"/>
        <v>0</v>
      </c>
      <c r="W42" s="25">
        <f t="shared" si="59"/>
        <v>0</v>
      </c>
      <c r="X42" s="29"/>
      <c r="Y42" s="25"/>
    </row>
    <row r="43" spans="1:25" ht="14.25" customHeight="1" x14ac:dyDescent="0.2">
      <c r="A43" s="7" t="s">
        <v>1632</v>
      </c>
      <c r="B43" s="20">
        <v>5005</v>
      </c>
      <c r="C43" s="28">
        <v>5005</v>
      </c>
      <c r="D43" s="6" t="s">
        <v>1633</v>
      </c>
      <c r="E43" s="6" t="s">
        <v>1887</v>
      </c>
      <c r="F43" s="19" t="s">
        <v>1634</v>
      </c>
      <c r="G43" s="21">
        <v>12638</v>
      </c>
      <c r="H43" s="8">
        <v>12637.990000000002</v>
      </c>
      <c r="I43" s="8">
        <f t="shared" si="60"/>
        <v>99.999920873555965</v>
      </c>
      <c r="J43" s="8">
        <v>0</v>
      </c>
      <c r="K43" s="8"/>
      <c r="L43" s="8">
        <f t="shared" si="61"/>
        <v>12637.990000000002</v>
      </c>
      <c r="M43" s="8">
        <f t="shared" si="62"/>
        <v>99.999920873555965</v>
      </c>
      <c r="N43" s="8">
        <f t="shared" si="63"/>
        <v>9.9999999983992893E-3</v>
      </c>
      <c r="O43" s="8">
        <f t="shared" si="64"/>
        <v>0</v>
      </c>
      <c r="P43" s="8"/>
      <c r="Q43" s="8"/>
      <c r="R43" s="8"/>
      <c r="S43" s="8">
        <f t="shared" si="55"/>
        <v>12637.990000000002</v>
      </c>
      <c r="T43" s="8">
        <f t="shared" si="56"/>
        <v>99.999920873555965</v>
      </c>
      <c r="U43" s="8">
        <f t="shared" si="57"/>
        <v>9.9999999983992893E-3</v>
      </c>
      <c r="V43" s="8">
        <f t="shared" si="58"/>
        <v>12637.990000000002</v>
      </c>
      <c r="W43" s="25">
        <f t="shared" si="59"/>
        <v>0</v>
      </c>
      <c r="X43" s="29">
        <v>5005</v>
      </c>
      <c r="Y43" s="25"/>
    </row>
    <row r="44" spans="1:25" ht="14.25" customHeight="1" x14ac:dyDescent="0.2">
      <c r="A44" s="7" t="s">
        <v>1632</v>
      </c>
      <c r="B44" s="20">
        <v>5063</v>
      </c>
      <c r="C44" s="31" t="s">
        <v>1635</v>
      </c>
      <c r="D44" s="6" t="s">
        <v>1633</v>
      </c>
      <c r="E44" s="6" t="s">
        <v>1888</v>
      </c>
      <c r="F44" s="6" t="s">
        <v>515</v>
      </c>
      <c r="G44" s="21">
        <v>4171</v>
      </c>
      <c r="H44" s="8">
        <v>4170.54</v>
      </c>
      <c r="I44" s="8">
        <f t="shared" si="60"/>
        <v>99.98897146967154</v>
      </c>
      <c r="J44" s="8">
        <v>0</v>
      </c>
      <c r="K44" s="8"/>
      <c r="L44" s="8">
        <f t="shared" si="61"/>
        <v>4170.54</v>
      </c>
      <c r="M44" s="8">
        <f t="shared" si="62"/>
        <v>99.98897146967154</v>
      </c>
      <c r="N44" s="8">
        <f t="shared" si="63"/>
        <v>0.46000000000003638</v>
      </c>
      <c r="O44" s="8">
        <f t="shared" si="64"/>
        <v>0</v>
      </c>
      <c r="P44" s="8"/>
      <c r="Q44" s="8"/>
      <c r="R44" s="8"/>
      <c r="S44" s="8">
        <f t="shared" si="55"/>
        <v>4170.54</v>
      </c>
      <c r="T44" s="8">
        <f t="shared" si="56"/>
        <v>99.98897146967154</v>
      </c>
      <c r="U44" s="8">
        <f t="shared" si="57"/>
        <v>0.46000000000003638</v>
      </c>
      <c r="V44" s="8">
        <f t="shared" si="58"/>
        <v>4170.54</v>
      </c>
      <c r="W44" s="25">
        <f t="shared" si="59"/>
        <v>0</v>
      </c>
      <c r="X44" s="29">
        <v>506</v>
      </c>
      <c r="Y44" s="25"/>
    </row>
    <row r="45" spans="1:25" ht="14.25" customHeight="1" x14ac:dyDescent="0.2">
      <c r="A45" s="7" t="s">
        <v>1632</v>
      </c>
      <c r="B45" s="20" t="s">
        <v>516</v>
      </c>
      <c r="C45" s="31" t="s">
        <v>516</v>
      </c>
      <c r="D45" s="6" t="s">
        <v>1633</v>
      </c>
      <c r="E45" s="6" t="s">
        <v>1889</v>
      </c>
      <c r="F45" s="19" t="s">
        <v>517</v>
      </c>
      <c r="G45" s="21">
        <v>127</v>
      </c>
      <c r="H45" s="8">
        <v>126.38000000000001</v>
      </c>
      <c r="I45" s="8">
        <f t="shared" si="60"/>
        <v>99.511811023622059</v>
      </c>
      <c r="J45" s="8">
        <v>0</v>
      </c>
      <c r="K45" s="8"/>
      <c r="L45" s="8">
        <f t="shared" si="61"/>
        <v>126.38000000000001</v>
      </c>
      <c r="M45" s="8">
        <f t="shared" si="62"/>
        <v>99.511811023622059</v>
      </c>
      <c r="N45" s="8">
        <f t="shared" si="63"/>
        <v>0.61999999999999034</v>
      </c>
      <c r="O45" s="8">
        <f t="shared" si="64"/>
        <v>0</v>
      </c>
      <c r="P45" s="8"/>
      <c r="Q45" s="8"/>
      <c r="R45" s="8"/>
      <c r="S45" s="8">
        <f t="shared" si="55"/>
        <v>126.38000000000001</v>
      </c>
      <c r="T45" s="8">
        <f t="shared" si="56"/>
        <v>99.511811023622059</v>
      </c>
      <c r="U45" s="8">
        <f t="shared" si="57"/>
        <v>0.61999999999999034</v>
      </c>
      <c r="V45" s="8">
        <f t="shared" si="58"/>
        <v>126.38000000000001</v>
      </c>
      <c r="W45" s="25">
        <f t="shared" si="59"/>
        <v>0</v>
      </c>
      <c r="X45" s="29">
        <v>5500</v>
      </c>
      <c r="Y45" s="25"/>
    </row>
    <row r="46" spans="1:25" ht="14.25" customHeight="1" x14ac:dyDescent="0.2">
      <c r="A46" s="7" t="s">
        <v>1632</v>
      </c>
      <c r="B46" s="20">
        <v>5500</v>
      </c>
      <c r="C46" s="28" t="s">
        <v>630</v>
      </c>
      <c r="D46" s="6" t="s">
        <v>1633</v>
      </c>
      <c r="E46" s="6" t="s">
        <v>1890</v>
      </c>
      <c r="F46" s="19" t="s">
        <v>518</v>
      </c>
      <c r="G46" s="21">
        <v>326</v>
      </c>
      <c r="H46" s="21">
        <v>325.07</v>
      </c>
      <c r="I46" s="21">
        <f t="shared" si="60"/>
        <v>99.714723926380373</v>
      </c>
      <c r="J46" s="8">
        <v>0</v>
      </c>
      <c r="K46" s="8"/>
      <c r="L46" s="8">
        <f t="shared" si="61"/>
        <v>325.07</v>
      </c>
      <c r="M46" s="21">
        <f t="shared" si="62"/>
        <v>99.714723926380373</v>
      </c>
      <c r="N46" s="8">
        <f t="shared" si="63"/>
        <v>0.93000000000000682</v>
      </c>
      <c r="O46" s="8">
        <f t="shared" si="64"/>
        <v>0</v>
      </c>
      <c r="P46" s="8"/>
      <c r="Q46" s="8"/>
      <c r="R46" s="8"/>
      <c r="S46" s="8">
        <f t="shared" si="55"/>
        <v>325.07</v>
      </c>
      <c r="T46" s="8">
        <f t="shared" si="56"/>
        <v>99.714723926380373</v>
      </c>
      <c r="U46" s="8">
        <f t="shared" si="57"/>
        <v>0.93000000000000682</v>
      </c>
      <c r="V46" s="8">
        <f t="shared" si="58"/>
        <v>325.07</v>
      </c>
      <c r="W46" s="25">
        <f t="shared" si="59"/>
        <v>0</v>
      </c>
      <c r="X46" s="29">
        <v>5500</v>
      </c>
      <c r="Y46" s="25"/>
    </row>
    <row r="47" spans="1:25" ht="14.25" customHeight="1" x14ac:dyDescent="0.2">
      <c r="A47" s="7" t="s">
        <v>1632</v>
      </c>
      <c r="B47" s="20">
        <v>5513</v>
      </c>
      <c r="C47" s="28" t="s">
        <v>794</v>
      </c>
      <c r="D47" s="6" t="s">
        <v>1633</v>
      </c>
      <c r="E47" s="6" t="s">
        <v>1891</v>
      </c>
      <c r="F47" s="6" t="s">
        <v>520</v>
      </c>
      <c r="G47" s="21">
        <v>1256</v>
      </c>
      <c r="H47" s="8">
        <v>1256</v>
      </c>
      <c r="I47" s="8">
        <f t="shared" si="60"/>
        <v>100</v>
      </c>
      <c r="J47" s="8">
        <v>0</v>
      </c>
      <c r="K47" s="8"/>
      <c r="L47" s="8">
        <f t="shared" si="61"/>
        <v>1256</v>
      </c>
      <c r="M47" s="8">
        <f t="shared" si="62"/>
        <v>100</v>
      </c>
      <c r="N47" s="8">
        <f t="shared" si="63"/>
        <v>0</v>
      </c>
      <c r="O47" s="8">
        <f t="shared" si="64"/>
        <v>0</v>
      </c>
      <c r="P47" s="8"/>
      <c r="Q47" s="8"/>
      <c r="R47" s="8"/>
      <c r="S47" s="8">
        <f t="shared" si="55"/>
        <v>1256</v>
      </c>
      <c r="T47" s="8">
        <f t="shared" si="56"/>
        <v>100</v>
      </c>
      <c r="U47" s="8">
        <f t="shared" si="57"/>
        <v>0</v>
      </c>
      <c r="V47" s="8">
        <f t="shared" si="58"/>
        <v>1256</v>
      </c>
      <c r="W47" s="25">
        <f t="shared" si="59"/>
        <v>0</v>
      </c>
      <c r="X47" s="29">
        <v>5513</v>
      </c>
      <c r="Y47" s="25"/>
    </row>
    <row r="48" spans="1:25" ht="14.25" customHeight="1" x14ac:dyDescent="0.2">
      <c r="A48" s="7" t="s">
        <v>1632</v>
      </c>
      <c r="B48" s="20"/>
      <c r="C48" s="28"/>
      <c r="D48" s="6"/>
      <c r="E48" s="6"/>
      <c r="F48" s="6"/>
      <c r="G48" s="21"/>
      <c r="H48" s="8">
        <v>0</v>
      </c>
      <c r="I48" s="8" t="e">
        <f t="shared" si="60"/>
        <v>#DIV/0!</v>
      </c>
      <c r="J48" s="8">
        <v>0</v>
      </c>
      <c r="K48" s="8"/>
      <c r="L48" s="8">
        <f t="shared" si="61"/>
        <v>0</v>
      </c>
      <c r="M48" s="8" t="e">
        <f t="shared" si="62"/>
        <v>#DIV/0!</v>
      </c>
      <c r="N48" s="8">
        <f t="shared" si="63"/>
        <v>0</v>
      </c>
      <c r="O48" s="8">
        <f t="shared" si="64"/>
        <v>0</v>
      </c>
      <c r="P48" s="8"/>
      <c r="Q48" s="8"/>
      <c r="R48" s="8"/>
      <c r="S48" s="8">
        <f t="shared" si="55"/>
        <v>0</v>
      </c>
      <c r="T48" s="8" t="e">
        <f t="shared" si="56"/>
        <v>#DIV/0!</v>
      </c>
      <c r="U48" s="8">
        <f t="shared" si="57"/>
        <v>0</v>
      </c>
      <c r="V48" s="8">
        <f t="shared" si="58"/>
        <v>0</v>
      </c>
      <c r="W48" s="25">
        <f t="shared" si="59"/>
        <v>0</v>
      </c>
      <c r="X48" s="29"/>
      <c r="Y48" s="25"/>
    </row>
    <row r="49" spans="1:25" ht="14.25" customHeight="1" x14ac:dyDescent="0.2">
      <c r="A49" s="7" t="s">
        <v>521</v>
      </c>
      <c r="B49" s="20"/>
      <c r="C49" s="28"/>
      <c r="D49" s="6"/>
      <c r="E49" s="6"/>
      <c r="F49" s="19"/>
      <c r="G49" s="21"/>
      <c r="H49" s="8">
        <v>0</v>
      </c>
      <c r="I49" s="8" t="e">
        <f t="shared" si="60"/>
        <v>#DIV/0!</v>
      </c>
      <c r="J49" s="8">
        <v>0</v>
      </c>
      <c r="K49" s="8"/>
      <c r="L49" s="8">
        <f t="shared" si="61"/>
        <v>0</v>
      </c>
      <c r="M49" s="8" t="e">
        <f t="shared" si="62"/>
        <v>#DIV/0!</v>
      </c>
      <c r="N49" s="8">
        <f t="shared" si="63"/>
        <v>0</v>
      </c>
      <c r="O49" s="8">
        <f t="shared" si="64"/>
        <v>0</v>
      </c>
      <c r="P49" s="8"/>
      <c r="Q49" s="8"/>
      <c r="R49" s="8"/>
      <c r="S49" s="8">
        <f t="shared" si="55"/>
        <v>0</v>
      </c>
      <c r="T49" s="8" t="e">
        <f t="shared" si="56"/>
        <v>#DIV/0!</v>
      </c>
      <c r="U49" s="8">
        <f t="shared" si="57"/>
        <v>0</v>
      </c>
      <c r="V49" s="8">
        <f t="shared" si="58"/>
        <v>0</v>
      </c>
      <c r="W49" s="25">
        <f t="shared" si="59"/>
        <v>0</v>
      </c>
      <c r="X49" s="29">
        <v>4138</v>
      </c>
      <c r="Y49" s="25"/>
    </row>
    <row r="50" spans="1:25" ht="14.25" customHeight="1" x14ac:dyDescent="0.2">
      <c r="A50" s="7" t="s">
        <v>521</v>
      </c>
      <c r="B50" s="20" t="s">
        <v>522</v>
      </c>
      <c r="C50" s="28" t="s">
        <v>523</v>
      </c>
      <c r="D50" s="6" t="s">
        <v>524</v>
      </c>
      <c r="E50" s="6" t="s">
        <v>525</v>
      </c>
      <c r="F50" s="30" t="s">
        <v>283</v>
      </c>
      <c r="G50" s="21">
        <v>466787</v>
      </c>
      <c r="H50" s="8">
        <v>423032.25000000006</v>
      </c>
      <c r="I50" s="8">
        <f t="shared" si="60"/>
        <v>90.626399192779587</v>
      </c>
      <c r="J50" s="8">
        <v>38909.869999999995</v>
      </c>
      <c r="K50" s="8"/>
      <c r="L50" s="8">
        <f t="shared" si="61"/>
        <v>461942.12000000005</v>
      </c>
      <c r="M50" s="8">
        <f t="shared" si="62"/>
        <v>98.962079063898528</v>
      </c>
      <c r="N50" s="8">
        <f t="shared" si="63"/>
        <v>4844.8799999999464</v>
      </c>
      <c r="O50" s="8">
        <f t="shared" si="64"/>
        <v>38909.869999999995</v>
      </c>
      <c r="P50" s="8"/>
      <c r="Q50" s="8"/>
      <c r="R50" s="8"/>
      <c r="S50" s="8">
        <f t="shared" si="55"/>
        <v>461942.12000000005</v>
      </c>
      <c r="T50" s="8">
        <f t="shared" si="56"/>
        <v>98.962079063898528</v>
      </c>
      <c r="U50" s="8">
        <f t="shared" si="57"/>
        <v>4844.8799999999464</v>
      </c>
      <c r="V50" s="8">
        <f t="shared" si="58"/>
        <v>461942.12000000005</v>
      </c>
      <c r="W50" s="25">
        <f t="shared" si="59"/>
        <v>0</v>
      </c>
      <c r="X50" s="29">
        <v>5001</v>
      </c>
      <c r="Y50" s="25"/>
    </row>
    <row r="51" spans="1:25" ht="14.25" customHeight="1" x14ac:dyDescent="0.2">
      <c r="A51" s="7" t="s">
        <v>521</v>
      </c>
      <c r="B51" s="20" t="s">
        <v>522</v>
      </c>
      <c r="C51" s="28" t="s">
        <v>284</v>
      </c>
      <c r="D51" s="6" t="s">
        <v>524</v>
      </c>
      <c r="E51" s="6" t="s">
        <v>285</v>
      </c>
      <c r="F51" s="30" t="s">
        <v>1342</v>
      </c>
      <c r="G51" s="21">
        <v>132</v>
      </c>
      <c r="H51" s="8">
        <v>131.82</v>
      </c>
      <c r="I51" s="8">
        <f t="shared" si="60"/>
        <v>99.86363636363636</v>
      </c>
      <c r="J51" s="8">
        <v>0</v>
      </c>
      <c r="K51" s="8"/>
      <c r="L51" s="8">
        <f t="shared" si="61"/>
        <v>131.82</v>
      </c>
      <c r="M51" s="8">
        <f t="shared" si="62"/>
        <v>99.86363636363636</v>
      </c>
      <c r="N51" s="8">
        <f t="shared" si="63"/>
        <v>0.18000000000000682</v>
      </c>
      <c r="O51" s="8">
        <f t="shared" si="64"/>
        <v>0</v>
      </c>
      <c r="P51" s="8"/>
      <c r="Q51" s="8"/>
      <c r="R51" s="8"/>
      <c r="S51" s="8">
        <f t="shared" si="55"/>
        <v>131.82</v>
      </c>
      <c r="T51" s="8">
        <f t="shared" si="56"/>
        <v>99.86363636363636</v>
      </c>
      <c r="U51" s="8">
        <f t="shared" si="57"/>
        <v>0.18000000000000682</v>
      </c>
      <c r="V51" s="8">
        <f t="shared" si="58"/>
        <v>131.82</v>
      </c>
      <c r="W51" s="25">
        <f t="shared" si="59"/>
        <v>0</v>
      </c>
      <c r="X51" s="29">
        <v>5001</v>
      </c>
      <c r="Y51" s="25"/>
    </row>
    <row r="52" spans="1:25" ht="14.25" customHeight="1" x14ac:dyDescent="0.2">
      <c r="A52" s="7" t="s">
        <v>521</v>
      </c>
      <c r="B52" s="20" t="s">
        <v>1343</v>
      </c>
      <c r="C52" s="28" t="s">
        <v>1344</v>
      </c>
      <c r="D52" s="6" t="s">
        <v>524</v>
      </c>
      <c r="E52" s="6" t="s">
        <v>1345</v>
      </c>
      <c r="F52" s="30" t="s">
        <v>161</v>
      </c>
      <c r="G52" s="21">
        <v>184992</v>
      </c>
      <c r="H52" s="8">
        <v>157604.62</v>
      </c>
      <c r="I52" s="8">
        <f t="shared" si="60"/>
        <v>85.195370610620998</v>
      </c>
      <c r="J52" s="8">
        <v>22935.39</v>
      </c>
      <c r="K52" s="8"/>
      <c r="L52" s="8">
        <f t="shared" si="61"/>
        <v>180540.01</v>
      </c>
      <c r="M52" s="8">
        <f t="shared" si="62"/>
        <v>97.593414850371914</v>
      </c>
      <c r="N52" s="8">
        <f t="shared" si="63"/>
        <v>4451.9899999999907</v>
      </c>
      <c r="O52" s="8">
        <f t="shared" si="64"/>
        <v>22935.39</v>
      </c>
      <c r="P52" s="8"/>
      <c r="Q52" s="8"/>
      <c r="R52" s="8"/>
      <c r="S52" s="8">
        <f t="shared" si="55"/>
        <v>180540.01</v>
      </c>
      <c r="T52" s="8">
        <f t="shared" si="56"/>
        <v>97.593414850371914</v>
      </c>
      <c r="U52" s="8">
        <f t="shared" si="57"/>
        <v>4451.9899999999907</v>
      </c>
      <c r="V52" s="8">
        <f t="shared" si="58"/>
        <v>180540.01</v>
      </c>
      <c r="W52" s="25">
        <f t="shared" si="59"/>
        <v>0</v>
      </c>
      <c r="X52" s="29">
        <v>5002</v>
      </c>
      <c r="Y52" s="25"/>
    </row>
    <row r="53" spans="1:25" ht="14.25" customHeight="1" x14ac:dyDescent="0.2">
      <c r="A53" s="7" t="s">
        <v>521</v>
      </c>
      <c r="B53" s="20" t="s">
        <v>1343</v>
      </c>
      <c r="C53" s="28" t="s">
        <v>162</v>
      </c>
      <c r="D53" s="6" t="s">
        <v>524</v>
      </c>
      <c r="E53" s="6" t="s">
        <v>163</v>
      </c>
      <c r="F53" s="30" t="s">
        <v>231</v>
      </c>
      <c r="G53" s="21">
        <v>200</v>
      </c>
      <c r="H53" s="8">
        <v>100</v>
      </c>
      <c r="I53" s="8">
        <f t="shared" si="60"/>
        <v>50</v>
      </c>
      <c r="J53" s="8">
        <v>96</v>
      </c>
      <c r="K53" s="8"/>
      <c r="L53" s="8">
        <f t="shared" si="61"/>
        <v>196</v>
      </c>
      <c r="M53" s="8">
        <f t="shared" si="62"/>
        <v>98</v>
      </c>
      <c r="N53" s="8">
        <f t="shared" si="63"/>
        <v>4</v>
      </c>
      <c r="O53" s="8">
        <f t="shared" si="64"/>
        <v>96</v>
      </c>
      <c r="P53" s="8"/>
      <c r="Q53" s="8"/>
      <c r="R53" s="8"/>
      <c r="S53" s="8">
        <f t="shared" si="55"/>
        <v>196</v>
      </c>
      <c r="T53" s="8">
        <f t="shared" si="56"/>
        <v>98</v>
      </c>
      <c r="U53" s="8">
        <f t="shared" si="57"/>
        <v>4</v>
      </c>
      <c r="V53" s="8">
        <f t="shared" si="58"/>
        <v>196</v>
      </c>
      <c r="W53" s="25">
        <f t="shared" si="59"/>
        <v>0</v>
      </c>
      <c r="X53" s="29">
        <v>5002</v>
      </c>
      <c r="Y53" s="25"/>
    </row>
    <row r="54" spans="1:25" ht="14.25" customHeight="1" x14ac:dyDescent="0.2">
      <c r="A54" s="7" t="s">
        <v>521</v>
      </c>
      <c r="B54" s="20" t="s">
        <v>232</v>
      </c>
      <c r="C54" s="28"/>
      <c r="D54" s="6" t="s">
        <v>524</v>
      </c>
      <c r="E54" s="6" t="s">
        <v>233</v>
      </c>
      <c r="F54" s="30" t="s">
        <v>1447</v>
      </c>
      <c r="G54" s="21">
        <v>4220</v>
      </c>
      <c r="H54" s="8">
        <v>1055.2800000000002</v>
      </c>
      <c r="I54" s="8">
        <f t="shared" si="60"/>
        <v>25.006635071090049</v>
      </c>
      <c r="J54" s="8">
        <v>0</v>
      </c>
      <c r="K54" s="8"/>
      <c r="L54" s="8">
        <f t="shared" si="61"/>
        <v>1055.2800000000002</v>
      </c>
      <c r="M54" s="8">
        <f t="shared" si="62"/>
        <v>25.006635071090049</v>
      </c>
      <c r="N54" s="8">
        <f t="shared" si="63"/>
        <v>3164.72</v>
      </c>
      <c r="O54" s="8">
        <f t="shared" si="64"/>
        <v>0</v>
      </c>
      <c r="P54" s="8"/>
      <c r="Q54" s="8"/>
      <c r="R54" s="8"/>
      <c r="S54" s="8">
        <f t="shared" si="55"/>
        <v>1055.2800000000002</v>
      </c>
      <c r="T54" s="8">
        <f t="shared" si="56"/>
        <v>25.006635071090049</v>
      </c>
      <c r="U54" s="8">
        <f t="shared" si="57"/>
        <v>3164.72</v>
      </c>
      <c r="V54" s="8">
        <f t="shared" si="58"/>
        <v>1055.2800000000002</v>
      </c>
      <c r="W54" s="25">
        <f t="shared" si="59"/>
        <v>0</v>
      </c>
      <c r="X54" s="29">
        <v>5005</v>
      </c>
      <c r="Y54" s="25"/>
    </row>
    <row r="55" spans="1:25" ht="14.25" customHeight="1" x14ac:dyDescent="0.2">
      <c r="A55" s="7" t="s">
        <v>521</v>
      </c>
      <c r="B55" s="20" t="s">
        <v>621</v>
      </c>
      <c r="C55" s="28" t="s">
        <v>1448</v>
      </c>
      <c r="D55" s="6" t="s">
        <v>524</v>
      </c>
      <c r="E55" s="6" t="s">
        <v>1449</v>
      </c>
      <c r="F55" s="30" t="s">
        <v>652</v>
      </c>
      <c r="G55" s="21">
        <v>76358</v>
      </c>
      <c r="H55" s="8">
        <v>68534.37</v>
      </c>
      <c r="I55" s="8">
        <f t="shared" si="60"/>
        <v>89.754013986746642</v>
      </c>
      <c r="J55" s="8">
        <v>7108.38</v>
      </c>
      <c r="K55" s="8"/>
      <c r="L55" s="8">
        <f t="shared" si="61"/>
        <v>75642.75</v>
      </c>
      <c r="M55" s="8">
        <f t="shared" si="62"/>
        <v>99.063293957411148</v>
      </c>
      <c r="N55" s="8">
        <f t="shared" si="63"/>
        <v>715.25</v>
      </c>
      <c r="O55" s="8">
        <f t="shared" si="64"/>
        <v>7108.38</v>
      </c>
      <c r="P55" s="8"/>
      <c r="Q55" s="8"/>
      <c r="R55" s="8"/>
      <c r="S55" s="8">
        <f t="shared" si="55"/>
        <v>75642.75</v>
      </c>
      <c r="T55" s="8">
        <f t="shared" si="56"/>
        <v>99.063293957411148</v>
      </c>
      <c r="U55" s="8">
        <f t="shared" si="57"/>
        <v>715.25</v>
      </c>
      <c r="V55" s="8">
        <f t="shared" si="58"/>
        <v>75642.75</v>
      </c>
      <c r="W55" s="25">
        <f t="shared" si="59"/>
        <v>0</v>
      </c>
      <c r="X55" s="29">
        <v>5000</v>
      </c>
      <c r="Y55" s="25"/>
    </row>
    <row r="56" spans="1:25" ht="14.25" customHeight="1" x14ac:dyDescent="0.2">
      <c r="A56" s="7" t="s">
        <v>521</v>
      </c>
      <c r="B56" s="20" t="s">
        <v>621</v>
      </c>
      <c r="C56" s="28"/>
      <c r="D56" s="6" t="s">
        <v>524</v>
      </c>
      <c r="E56" s="6" t="s">
        <v>653</v>
      </c>
      <c r="F56" s="30" t="s">
        <v>1230</v>
      </c>
      <c r="G56" s="21">
        <v>10970</v>
      </c>
      <c r="H56" s="8">
        <v>8564.44</v>
      </c>
      <c r="I56" s="8">
        <f t="shared" si="60"/>
        <v>78.071467639015495</v>
      </c>
      <c r="J56" s="8">
        <v>2401.56</v>
      </c>
      <c r="K56" s="8"/>
      <c r="L56" s="8">
        <f t="shared" si="61"/>
        <v>10966</v>
      </c>
      <c r="M56" s="8">
        <f t="shared" si="62"/>
        <v>99.96353691886965</v>
      </c>
      <c r="N56" s="8">
        <f t="shared" si="63"/>
        <v>4</v>
      </c>
      <c r="O56" s="8">
        <f t="shared" si="64"/>
        <v>2401.56</v>
      </c>
      <c r="P56" s="8"/>
      <c r="Q56" s="8"/>
      <c r="R56" s="8"/>
      <c r="S56" s="8">
        <f t="shared" si="55"/>
        <v>10966</v>
      </c>
      <c r="T56" s="8">
        <f t="shared" si="56"/>
        <v>99.96353691886965</v>
      </c>
      <c r="U56" s="8">
        <f t="shared" si="57"/>
        <v>4</v>
      </c>
      <c r="V56" s="8">
        <f t="shared" si="58"/>
        <v>10966</v>
      </c>
      <c r="W56" s="25">
        <f t="shared" si="59"/>
        <v>0</v>
      </c>
      <c r="X56" s="29">
        <v>5000</v>
      </c>
      <c r="Y56" s="25"/>
    </row>
    <row r="57" spans="1:25" ht="14.25" customHeight="1" x14ac:dyDescent="0.2">
      <c r="A57" s="7" t="s">
        <v>521</v>
      </c>
      <c r="B57" s="32" t="s">
        <v>1159</v>
      </c>
      <c r="C57" s="33"/>
      <c r="D57" s="6" t="s">
        <v>524</v>
      </c>
      <c r="E57" s="6" t="s">
        <v>1038</v>
      </c>
      <c r="F57" s="34" t="s">
        <v>1827</v>
      </c>
      <c r="G57" s="235">
        <v>2815</v>
      </c>
      <c r="H57" s="8">
        <v>1860</v>
      </c>
      <c r="I57" s="8">
        <f t="shared" si="60"/>
        <v>66.074600355239781</v>
      </c>
      <c r="J57" s="8">
        <v>0</v>
      </c>
      <c r="K57" s="8"/>
      <c r="L57" s="8">
        <f t="shared" si="61"/>
        <v>1860</v>
      </c>
      <c r="M57" s="8">
        <f t="shared" si="62"/>
        <v>66.074600355239781</v>
      </c>
      <c r="N57" s="8">
        <f t="shared" si="63"/>
        <v>955</v>
      </c>
      <c r="O57" s="8">
        <f t="shared" si="64"/>
        <v>0</v>
      </c>
      <c r="P57" s="8"/>
      <c r="Q57" s="8"/>
      <c r="R57" s="73"/>
      <c r="S57" s="8">
        <f t="shared" si="55"/>
        <v>1860</v>
      </c>
      <c r="T57" s="8">
        <f t="shared" si="56"/>
        <v>66.074600355239781</v>
      </c>
      <c r="U57" s="8">
        <f t="shared" si="57"/>
        <v>955</v>
      </c>
      <c r="V57" s="8">
        <f t="shared" si="58"/>
        <v>1860</v>
      </c>
      <c r="W57" s="25">
        <f t="shared" si="59"/>
        <v>0</v>
      </c>
      <c r="X57" s="20"/>
      <c r="Y57" s="25"/>
    </row>
    <row r="58" spans="1:25" ht="14.25" customHeight="1" x14ac:dyDescent="0.2">
      <c r="A58" s="7" t="s">
        <v>521</v>
      </c>
      <c r="B58" s="20">
        <v>5059</v>
      </c>
      <c r="C58" s="28"/>
      <c r="D58" s="6" t="s">
        <v>524</v>
      </c>
      <c r="E58" s="6" t="s">
        <v>1038</v>
      </c>
      <c r="F58" s="19" t="s">
        <v>2242</v>
      </c>
      <c r="G58" s="235"/>
      <c r="H58" s="8">
        <v>0</v>
      </c>
      <c r="I58" s="8" t="e">
        <f t="shared" ref="I58" si="65">H58/G58*100</f>
        <v>#DIV/0!</v>
      </c>
      <c r="J58" s="8">
        <v>1020</v>
      </c>
      <c r="K58" s="8"/>
      <c r="L58" s="8">
        <f t="shared" ref="L58" si="66">H58+J58+K58</f>
        <v>1020</v>
      </c>
      <c r="M58" s="8" t="e">
        <f t="shared" ref="M58" si="67">L58/G58*100</f>
        <v>#DIV/0!</v>
      </c>
      <c r="N58" s="8">
        <f t="shared" ref="N58" si="68">G58-L58</f>
        <v>-1020</v>
      </c>
      <c r="O58" s="8">
        <f t="shared" ref="O58" si="69">J58+K58</f>
        <v>1020</v>
      </c>
      <c r="P58" s="8"/>
      <c r="Q58" s="8"/>
      <c r="R58" s="8"/>
      <c r="S58" s="8">
        <f t="shared" ref="S58" si="70">L58+P58+Q58+R58</f>
        <v>1020</v>
      </c>
      <c r="T58" s="8" t="e">
        <f t="shared" ref="T58" si="71">S58/G58*100</f>
        <v>#DIV/0!</v>
      </c>
      <c r="U58" s="8">
        <f t="shared" ref="U58" si="72">G58-S58</f>
        <v>-1020</v>
      </c>
      <c r="V58" s="8">
        <f t="shared" ref="V58" si="73">H58+J58</f>
        <v>1020</v>
      </c>
      <c r="W58" s="25">
        <f t="shared" ref="W58" si="74">K58+P58</f>
        <v>0</v>
      </c>
      <c r="X58" s="29">
        <v>4138</v>
      </c>
      <c r="Y58" s="25"/>
    </row>
    <row r="59" spans="1:25" ht="14.25" customHeight="1" x14ac:dyDescent="0.2">
      <c r="A59" s="7" t="s">
        <v>521</v>
      </c>
      <c r="B59" s="20">
        <v>5052</v>
      </c>
      <c r="C59" s="28"/>
      <c r="D59" s="6" t="s">
        <v>524</v>
      </c>
      <c r="E59" s="6" t="s">
        <v>1039</v>
      </c>
      <c r="F59" s="30" t="s">
        <v>1758</v>
      </c>
      <c r="G59" s="200">
        <v>1032</v>
      </c>
      <c r="H59" s="8">
        <v>1228.03</v>
      </c>
      <c r="I59" s="8">
        <f t="shared" si="60"/>
        <v>118.99515503875968</v>
      </c>
      <c r="J59" s="8">
        <v>13.92</v>
      </c>
      <c r="K59" s="8"/>
      <c r="L59" s="8">
        <f t="shared" si="61"/>
        <v>1241.95</v>
      </c>
      <c r="M59" s="8">
        <f t="shared" si="62"/>
        <v>120.34399224806202</v>
      </c>
      <c r="N59" s="8">
        <f t="shared" si="63"/>
        <v>-209.95000000000005</v>
      </c>
      <c r="O59" s="8">
        <f t="shared" si="64"/>
        <v>13.92</v>
      </c>
      <c r="P59" s="8"/>
      <c r="Q59" s="8"/>
      <c r="R59" s="8"/>
      <c r="S59" s="8">
        <f t="shared" si="55"/>
        <v>1241.95</v>
      </c>
      <c r="T59" s="8">
        <f t="shared" si="56"/>
        <v>120.34399224806202</v>
      </c>
      <c r="U59" s="8">
        <f t="shared" si="57"/>
        <v>-209.95000000000005</v>
      </c>
      <c r="V59" s="8">
        <f t="shared" si="58"/>
        <v>1241.95</v>
      </c>
      <c r="W59" s="25">
        <f t="shared" si="59"/>
        <v>0</v>
      </c>
      <c r="X59" s="29">
        <v>505091</v>
      </c>
      <c r="Y59" s="25"/>
    </row>
    <row r="60" spans="1:25" ht="14.25" customHeight="1" x14ac:dyDescent="0.2">
      <c r="A60" s="7" t="s">
        <v>521</v>
      </c>
      <c r="B60" s="20">
        <v>5059</v>
      </c>
      <c r="C60" s="28"/>
      <c r="D60" s="6" t="s">
        <v>524</v>
      </c>
      <c r="E60" s="6" t="s">
        <v>1160</v>
      </c>
      <c r="F60" s="30" t="s">
        <v>1826</v>
      </c>
      <c r="G60" s="200">
        <v>1325</v>
      </c>
      <c r="H60" s="8">
        <v>1037.9100000000001</v>
      </c>
      <c r="I60" s="8">
        <f t="shared" si="60"/>
        <v>78.332830188679253</v>
      </c>
      <c r="J60" s="8">
        <v>119.75</v>
      </c>
      <c r="K60" s="8"/>
      <c r="L60" s="8">
        <f t="shared" si="61"/>
        <v>1157.6600000000001</v>
      </c>
      <c r="M60" s="8">
        <f t="shared" si="62"/>
        <v>87.370566037735856</v>
      </c>
      <c r="N60" s="8">
        <f t="shared" si="63"/>
        <v>167.33999999999992</v>
      </c>
      <c r="O60" s="8">
        <f t="shared" si="64"/>
        <v>119.75</v>
      </c>
      <c r="P60" s="8"/>
      <c r="Q60" s="8"/>
      <c r="R60" s="8"/>
      <c r="S60" s="8">
        <f t="shared" si="55"/>
        <v>1157.6600000000001</v>
      </c>
      <c r="T60" s="8">
        <f t="shared" si="56"/>
        <v>87.370566037735856</v>
      </c>
      <c r="U60" s="8">
        <f t="shared" si="57"/>
        <v>167.33999999999992</v>
      </c>
      <c r="V60" s="8">
        <f t="shared" si="58"/>
        <v>1157.6600000000001</v>
      </c>
      <c r="W60" s="25">
        <f t="shared" si="59"/>
        <v>0</v>
      </c>
      <c r="X60" s="29">
        <v>505091</v>
      </c>
      <c r="Y60" s="25"/>
    </row>
    <row r="61" spans="1:25" ht="14.25" customHeight="1" x14ac:dyDescent="0.2">
      <c r="A61" s="7" t="s">
        <v>521</v>
      </c>
      <c r="B61" s="20">
        <v>5056</v>
      </c>
      <c r="C61" s="28"/>
      <c r="D61" s="6" t="s">
        <v>524</v>
      </c>
      <c r="E61" s="6" t="s">
        <v>561</v>
      </c>
      <c r="F61" s="19" t="s">
        <v>562</v>
      </c>
      <c r="G61" s="200">
        <v>131</v>
      </c>
      <c r="H61" s="8">
        <v>0</v>
      </c>
      <c r="I61" s="8">
        <f t="shared" si="60"/>
        <v>0</v>
      </c>
      <c r="J61" s="8">
        <v>0</v>
      </c>
      <c r="K61" s="8"/>
      <c r="L61" s="8">
        <f t="shared" si="61"/>
        <v>0</v>
      </c>
      <c r="M61" s="8">
        <f t="shared" si="62"/>
        <v>0</v>
      </c>
      <c r="N61" s="8">
        <f t="shared" si="63"/>
        <v>131</v>
      </c>
      <c r="O61" s="8">
        <f t="shared" si="64"/>
        <v>0</v>
      </c>
      <c r="P61" s="8"/>
      <c r="Q61" s="8"/>
      <c r="R61" s="8"/>
      <c r="S61" s="8">
        <f t="shared" si="55"/>
        <v>0</v>
      </c>
      <c r="T61" s="8">
        <f t="shared" si="56"/>
        <v>0</v>
      </c>
      <c r="U61" s="8">
        <f t="shared" si="57"/>
        <v>131</v>
      </c>
      <c r="V61" s="8">
        <f t="shared" si="58"/>
        <v>0</v>
      </c>
      <c r="W61" s="25">
        <f t="shared" si="59"/>
        <v>0</v>
      </c>
      <c r="X61" s="29">
        <v>505</v>
      </c>
      <c r="Y61" s="25"/>
    </row>
    <row r="62" spans="1:25" ht="14.25" customHeight="1" x14ac:dyDescent="0.2">
      <c r="A62" s="7" t="s">
        <v>521</v>
      </c>
      <c r="B62" s="20" t="s">
        <v>563</v>
      </c>
      <c r="C62" s="28"/>
      <c r="D62" s="6" t="s">
        <v>524</v>
      </c>
      <c r="E62" s="6" t="s">
        <v>564</v>
      </c>
      <c r="F62" s="19" t="s">
        <v>354</v>
      </c>
      <c r="G62" s="21">
        <v>1240</v>
      </c>
      <c r="H62" s="8">
        <v>1181.3800000000001</v>
      </c>
      <c r="I62" s="8">
        <f t="shared" si="60"/>
        <v>95.272580645161298</v>
      </c>
      <c r="J62" s="8">
        <v>58.64</v>
      </c>
      <c r="K62" s="8"/>
      <c r="L62" s="8">
        <f t="shared" si="61"/>
        <v>1240.0200000000002</v>
      </c>
      <c r="M62" s="8">
        <f t="shared" si="62"/>
        <v>100.00161290322582</v>
      </c>
      <c r="N62" s="8">
        <f t="shared" si="63"/>
        <v>-2.0000000000209184E-2</v>
      </c>
      <c r="O62" s="8">
        <f t="shared" si="64"/>
        <v>58.64</v>
      </c>
      <c r="P62" s="8"/>
      <c r="Q62" s="8"/>
      <c r="R62" s="8"/>
      <c r="S62" s="8">
        <f t="shared" si="55"/>
        <v>1240.0200000000002</v>
      </c>
      <c r="T62" s="8">
        <f t="shared" si="56"/>
        <v>100.00161290322582</v>
      </c>
      <c r="U62" s="8">
        <f t="shared" si="57"/>
        <v>-2.0000000000209184E-2</v>
      </c>
      <c r="V62" s="8">
        <f t="shared" si="58"/>
        <v>1240.0200000000002</v>
      </c>
      <c r="W62" s="25">
        <f t="shared" si="59"/>
        <v>0</v>
      </c>
      <c r="X62" s="29">
        <v>505040</v>
      </c>
      <c r="Y62" s="25"/>
    </row>
    <row r="63" spans="1:25" ht="14.25" customHeight="1" x14ac:dyDescent="0.2">
      <c r="A63" s="7" t="s">
        <v>521</v>
      </c>
      <c r="B63" s="20">
        <v>5061</v>
      </c>
      <c r="C63" s="31">
        <v>5061</v>
      </c>
      <c r="D63" s="6" t="s">
        <v>524</v>
      </c>
      <c r="E63" s="6" t="s">
        <v>1477</v>
      </c>
      <c r="F63" s="6" t="s">
        <v>346</v>
      </c>
      <c r="G63" s="176">
        <v>565</v>
      </c>
      <c r="H63" s="8">
        <v>540.47</v>
      </c>
      <c r="I63" s="8">
        <f t="shared" si="60"/>
        <v>95.658407079646025</v>
      </c>
      <c r="J63" s="8">
        <v>24.38</v>
      </c>
      <c r="K63" s="8"/>
      <c r="L63" s="8">
        <f t="shared" si="61"/>
        <v>564.85</v>
      </c>
      <c r="M63" s="8">
        <f t="shared" si="62"/>
        <v>99.973451327433636</v>
      </c>
      <c r="N63" s="8">
        <f t="shared" si="63"/>
        <v>0.14999999999997726</v>
      </c>
      <c r="O63" s="8">
        <f t="shared" si="64"/>
        <v>24.38</v>
      </c>
      <c r="P63" s="8"/>
      <c r="Q63" s="8"/>
      <c r="R63" s="8"/>
      <c r="S63" s="8">
        <f t="shared" si="55"/>
        <v>564.85</v>
      </c>
      <c r="T63" s="8">
        <f t="shared" si="56"/>
        <v>99.973451327433636</v>
      </c>
      <c r="U63" s="8">
        <f t="shared" si="57"/>
        <v>0.14999999999997726</v>
      </c>
      <c r="V63" s="8">
        <f t="shared" si="58"/>
        <v>564.85</v>
      </c>
      <c r="W63" s="25">
        <f t="shared" si="59"/>
        <v>0</v>
      </c>
      <c r="X63" s="29">
        <v>4138</v>
      </c>
      <c r="Y63" s="25"/>
    </row>
    <row r="64" spans="1:25" ht="14.25" customHeight="1" x14ac:dyDescent="0.2">
      <c r="A64" s="7" t="s">
        <v>521</v>
      </c>
      <c r="B64" s="20">
        <v>5062</v>
      </c>
      <c r="C64" s="28"/>
      <c r="D64" s="6" t="s">
        <v>524</v>
      </c>
      <c r="E64" s="6" t="s">
        <v>1477</v>
      </c>
      <c r="F64" s="6" t="s">
        <v>347</v>
      </c>
      <c r="G64" s="176">
        <v>359</v>
      </c>
      <c r="H64" s="8">
        <v>343.95</v>
      </c>
      <c r="I64" s="8">
        <f t="shared" si="60"/>
        <v>95.807799442896936</v>
      </c>
      <c r="J64" s="8">
        <v>15.52</v>
      </c>
      <c r="K64" s="8"/>
      <c r="L64" s="8">
        <f t="shared" si="61"/>
        <v>359.46999999999997</v>
      </c>
      <c r="M64" s="8">
        <f t="shared" si="62"/>
        <v>100.1309192200557</v>
      </c>
      <c r="N64" s="8">
        <f t="shared" si="63"/>
        <v>-0.46999999999997044</v>
      </c>
      <c r="O64" s="8">
        <f t="shared" si="64"/>
        <v>15.52</v>
      </c>
      <c r="P64" s="8"/>
      <c r="Q64" s="8"/>
      <c r="R64" s="8"/>
      <c r="S64" s="8">
        <f t="shared" si="55"/>
        <v>359.46999999999997</v>
      </c>
      <c r="T64" s="8">
        <f t="shared" si="56"/>
        <v>100.1309192200557</v>
      </c>
      <c r="U64" s="8">
        <f t="shared" si="57"/>
        <v>-0.46999999999997044</v>
      </c>
      <c r="V64" s="8">
        <f t="shared" si="58"/>
        <v>359.46999999999997</v>
      </c>
      <c r="W64" s="25">
        <f t="shared" si="59"/>
        <v>0</v>
      </c>
      <c r="X64" s="29">
        <v>4138</v>
      </c>
      <c r="Y64" s="25"/>
    </row>
    <row r="65" spans="1:25" ht="14.25" customHeight="1" x14ac:dyDescent="0.2">
      <c r="A65" s="7" t="s">
        <v>521</v>
      </c>
      <c r="B65" s="20">
        <v>5061</v>
      </c>
      <c r="C65" s="31">
        <v>5061</v>
      </c>
      <c r="D65" s="6" t="s">
        <v>524</v>
      </c>
      <c r="E65" s="6" t="s">
        <v>355</v>
      </c>
      <c r="F65" s="6" t="s">
        <v>628</v>
      </c>
      <c r="G65" s="12">
        <v>2126</v>
      </c>
      <c r="H65" s="8">
        <v>1920.6200000000001</v>
      </c>
      <c r="I65" s="8">
        <f t="shared" si="60"/>
        <v>90.339604891815611</v>
      </c>
      <c r="J65" s="8">
        <v>41.48</v>
      </c>
      <c r="K65" s="8"/>
      <c r="L65" s="8">
        <f t="shared" si="61"/>
        <v>1962.1000000000001</v>
      </c>
      <c r="M65" s="8">
        <f t="shared" si="62"/>
        <v>92.290686735653821</v>
      </c>
      <c r="N65" s="8">
        <f t="shared" si="63"/>
        <v>163.89999999999986</v>
      </c>
      <c r="O65" s="8">
        <f t="shared" si="64"/>
        <v>41.48</v>
      </c>
      <c r="P65" s="8"/>
      <c r="Q65" s="8"/>
      <c r="R65" s="8"/>
      <c r="S65" s="8">
        <f t="shared" si="55"/>
        <v>1962.1000000000001</v>
      </c>
      <c r="T65" s="8">
        <f t="shared" si="56"/>
        <v>92.290686735653821</v>
      </c>
      <c r="U65" s="8">
        <f t="shared" si="57"/>
        <v>163.89999999999986</v>
      </c>
      <c r="V65" s="8">
        <f t="shared" si="58"/>
        <v>1962.1000000000001</v>
      </c>
      <c r="W65" s="25">
        <f t="shared" si="59"/>
        <v>0</v>
      </c>
      <c r="X65" s="29">
        <v>506</v>
      </c>
      <c r="Y65" s="25"/>
    </row>
    <row r="66" spans="1:25" ht="14.25" customHeight="1" x14ac:dyDescent="0.2">
      <c r="A66" s="7" t="s">
        <v>521</v>
      </c>
      <c r="B66" s="20">
        <v>5062</v>
      </c>
      <c r="C66" s="28"/>
      <c r="D66" s="6" t="s">
        <v>524</v>
      </c>
      <c r="E66" s="6" t="s">
        <v>355</v>
      </c>
      <c r="F66" s="6" t="s">
        <v>626</v>
      </c>
      <c r="G66" s="12">
        <v>1317</v>
      </c>
      <c r="H66" s="8">
        <v>1222.2</v>
      </c>
      <c r="I66" s="8">
        <f t="shared" si="60"/>
        <v>92.801822323462417</v>
      </c>
      <c r="J66" s="8">
        <v>26.4</v>
      </c>
      <c r="K66" s="8"/>
      <c r="L66" s="8">
        <f t="shared" si="61"/>
        <v>1248.6000000000001</v>
      </c>
      <c r="M66" s="8">
        <f t="shared" si="62"/>
        <v>94.806378132118468</v>
      </c>
      <c r="N66" s="8">
        <f t="shared" si="63"/>
        <v>68.399999999999864</v>
      </c>
      <c r="O66" s="8">
        <f t="shared" si="64"/>
        <v>26.4</v>
      </c>
      <c r="P66" s="8"/>
      <c r="Q66" s="8"/>
      <c r="R66" s="8"/>
      <c r="S66" s="8">
        <f t="shared" si="55"/>
        <v>1248.6000000000001</v>
      </c>
      <c r="T66" s="8">
        <f t="shared" si="56"/>
        <v>94.806378132118468</v>
      </c>
      <c r="U66" s="8">
        <f t="shared" si="57"/>
        <v>68.399999999999864</v>
      </c>
      <c r="V66" s="8">
        <f t="shared" si="58"/>
        <v>1248.6000000000001</v>
      </c>
      <c r="W66" s="25">
        <f t="shared" si="59"/>
        <v>0</v>
      </c>
      <c r="X66" s="29">
        <v>506</v>
      </c>
      <c r="Y66" s="25"/>
    </row>
    <row r="67" spans="1:25" ht="14.25" customHeight="1" x14ac:dyDescent="0.2">
      <c r="A67" s="7" t="s">
        <v>521</v>
      </c>
      <c r="B67" s="20">
        <v>5063</v>
      </c>
      <c r="C67" s="31" t="s">
        <v>1635</v>
      </c>
      <c r="D67" s="6" t="s">
        <v>524</v>
      </c>
      <c r="E67" s="6" t="s">
        <v>356</v>
      </c>
      <c r="F67" s="6" t="s">
        <v>624</v>
      </c>
      <c r="G67" s="8">
        <v>238806</v>
      </c>
      <c r="H67" s="8">
        <v>213223.80000000005</v>
      </c>
      <c r="I67" s="8">
        <f t="shared" si="60"/>
        <v>89.287455089068132</v>
      </c>
      <c r="J67" s="8">
        <v>23268.720000000001</v>
      </c>
      <c r="K67" s="8"/>
      <c r="L67" s="8">
        <f t="shared" si="61"/>
        <v>236492.52000000005</v>
      </c>
      <c r="M67" s="8">
        <f t="shared" si="62"/>
        <v>99.031230371096228</v>
      </c>
      <c r="N67" s="8">
        <f t="shared" si="63"/>
        <v>2313.4799999999523</v>
      </c>
      <c r="O67" s="8">
        <f t="shared" si="64"/>
        <v>23268.720000000001</v>
      </c>
      <c r="P67" s="8"/>
      <c r="Q67" s="8"/>
      <c r="R67" s="8"/>
      <c r="S67" s="8">
        <f t="shared" si="55"/>
        <v>236492.52000000005</v>
      </c>
      <c r="T67" s="8">
        <f t="shared" si="56"/>
        <v>99.031230371096228</v>
      </c>
      <c r="U67" s="8">
        <f t="shared" si="57"/>
        <v>2313.4799999999523</v>
      </c>
      <c r="V67" s="8">
        <f t="shared" si="58"/>
        <v>236492.52000000005</v>
      </c>
      <c r="W67" s="25">
        <f t="shared" si="59"/>
        <v>0</v>
      </c>
      <c r="X67" s="29">
        <v>506</v>
      </c>
      <c r="Y67" s="25"/>
    </row>
    <row r="68" spans="1:25" ht="14.25" customHeight="1" x14ac:dyDescent="0.2">
      <c r="A68" s="7" t="s">
        <v>521</v>
      </c>
      <c r="B68" s="20" t="s">
        <v>516</v>
      </c>
      <c r="C68" s="31" t="s">
        <v>516</v>
      </c>
      <c r="D68" s="6" t="s">
        <v>524</v>
      </c>
      <c r="E68" s="6" t="s">
        <v>357</v>
      </c>
      <c r="F68" s="6" t="s">
        <v>389</v>
      </c>
      <c r="G68" s="8">
        <v>7460</v>
      </c>
      <c r="H68" s="8">
        <v>6592.1899999999987</v>
      </c>
      <c r="I68" s="8">
        <f t="shared" si="60"/>
        <v>88.36715817694369</v>
      </c>
      <c r="J68" s="8">
        <v>699.05</v>
      </c>
      <c r="K68" s="8"/>
      <c r="L68" s="8">
        <f t="shared" si="61"/>
        <v>7291.2399999999989</v>
      </c>
      <c r="M68" s="8">
        <f t="shared" si="62"/>
        <v>97.737801608579076</v>
      </c>
      <c r="N68" s="8">
        <f t="shared" si="63"/>
        <v>168.76000000000113</v>
      </c>
      <c r="O68" s="8">
        <f t="shared" si="64"/>
        <v>699.05</v>
      </c>
      <c r="P68" s="8"/>
      <c r="Q68" s="8"/>
      <c r="R68" s="8"/>
      <c r="S68" s="8">
        <f t="shared" si="55"/>
        <v>7291.2399999999989</v>
      </c>
      <c r="T68" s="8">
        <f t="shared" si="56"/>
        <v>97.737801608579076</v>
      </c>
      <c r="U68" s="8">
        <f t="shared" si="57"/>
        <v>168.76000000000113</v>
      </c>
      <c r="V68" s="8">
        <f t="shared" si="58"/>
        <v>7291.2399999999989</v>
      </c>
      <c r="W68" s="25">
        <f t="shared" si="59"/>
        <v>0</v>
      </c>
      <c r="X68" s="29">
        <v>506</v>
      </c>
      <c r="Y68" s="25"/>
    </row>
    <row r="69" spans="1:25" ht="14.25" customHeight="1" x14ac:dyDescent="0.2">
      <c r="A69" s="7" t="s">
        <v>521</v>
      </c>
      <c r="B69" s="20" t="s">
        <v>629</v>
      </c>
      <c r="C69" s="28" t="s">
        <v>630</v>
      </c>
      <c r="D69" s="6" t="s">
        <v>524</v>
      </c>
      <c r="E69" s="21" t="s">
        <v>1040</v>
      </c>
      <c r="F69" s="19" t="s">
        <v>631</v>
      </c>
      <c r="G69" s="21">
        <v>4774</v>
      </c>
      <c r="H69" s="8">
        <v>2947.45</v>
      </c>
      <c r="I69" s="8">
        <f t="shared" si="60"/>
        <v>61.73963133640553</v>
      </c>
      <c r="J69" s="8">
        <v>1710.43</v>
      </c>
      <c r="K69" s="8"/>
      <c r="L69" s="8">
        <f t="shared" si="61"/>
        <v>4657.88</v>
      </c>
      <c r="M69" s="8">
        <f t="shared" si="62"/>
        <v>97.567658148303309</v>
      </c>
      <c r="N69" s="8">
        <f t="shared" si="63"/>
        <v>116.11999999999989</v>
      </c>
      <c r="O69" s="8">
        <f t="shared" si="64"/>
        <v>1710.43</v>
      </c>
      <c r="P69" s="8"/>
      <c r="Q69" s="8"/>
      <c r="R69" s="8"/>
      <c r="S69" s="8">
        <f t="shared" si="55"/>
        <v>4657.88</v>
      </c>
      <c r="T69" s="8">
        <f t="shared" si="56"/>
        <v>97.567658148303309</v>
      </c>
      <c r="U69" s="8">
        <f t="shared" si="57"/>
        <v>116.11999999999989</v>
      </c>
      <c r="V69" s="8">
        <f t="shared" si="58"/>
        <v>4657.88</v>
      </c>
      <c r="W69" s="25">
        <f t="shared" si="59"/>
        <v>0</v>
      </c>
      <c r="X69" s="29">
        <v>5500</v>
      </c>
      <c r="Y69" s="25"/>
    </row>
    <row r="70" spans="1:25" ht="14.25" customHeight="1" x14ac:dyDescent="0.2">
      <c r="A70" s="7" t="s">
        <v>521</v>
      </c>
      <c r="B70" s="20" t="s">
        <v>629</v>
      </c>
      <c r="C70" s="28" t="s">
        <v>390</v>
      </c>
      <c r="D70" s="6" t="s">
        <v>524</v>
      </c>
      <c r="E70" s="21" t="s">
        <v>1041</v>
      </c>
      <c r="F70" s="19" t="s">
        <v>391</v>
      </c>
      <c r="G70" s="21">
        <v>2048</v>
      </c>
      <c r="H70" s="8">
        <v>1413.9099999999999</v>
      </c>
      <c r="I70" s="8">
        <f t="shared" si="60"/>
        <v>69.03857421875</v>
      </c>
      <c r="J70" s="8">
        <v>493.8</v>
      </c>
      <c r="K70" s="8"/>
      <c r="L70" s="8">
        <f t="shared" si="61"/>
        <v>1907.7099999999998</v>
      </c>
      <c r="M70" s="8">
        <f t="shared" si="62"/>
        <v>93.149902343749986</v>
      </c>
      <c r="N70" s="8">
        <f t="shared" si="63"/>
        <v>140.29000000000019</v>
      </c>
      <c r="O70" s="8">
        <f t="shared" si="64"/>
        <v>493.8</v>
      </c>
      <c r="P70" s="8"/>
      <c r="Q70" s="8"/>
      <c r="R70" s="8"/>
      <c r="S70" s="8">
        <f t="shared" si="55"/>
        <v>1907.7099999999998</v>
      </c>
      <c r="T70" s="8">
        <f t="shared" si="56"/>
        <v>93.149902343749986</v>
      </c>
      <c r="U70" s="8">
        <f t="shared" si="57"/>
        <v>140.29000000000019</v>
      </c>
      <c r="V70" s="8">
        <f t="shared" si="58"/>
        <v>1907.7099999999998</v>
      </c>
      <c r="W70" s="25">
        <f t="shared" si="59"/>
        <v>0</v>
      </c>
      <c r="X70" s="29">
        <v>5500</v>
      </c>
      <c r="Y70" s="25"/>
    </row>
    <row r="71" spans="1:25" ht="14.25" customHeight="1" x14ac:dyDescent="0.2">
      <c r="A71" s="7" t="s">
        <v>521</v>
      </c>
      <c r="B71" s="20" t="s">
        <v>629</v>
      </c>
      <c r="C71" s="28" t="s">
        <v>390</v>
      </c>
      <c r="D71" s="6" t="s">
        <v>524</v>
      </c>
      <c r="E71" s="21" t="s">
        <v>1042</v>
      </c>
      <c r="F71" s="19" t="s">
        <v>166</v>
      </c>
      <c r="G71" s="21">
        <v>750</v>
      </c>
      <c r="H71" s="8">
        <v>436.9</v>
      </c>
      <c r="I71" s="8">
        <f t="shared" si="60"/>
        <v>58.253333333333337</v>
      </c>
      <c r="J71" s="8">
        <v>15.6</v>
      </c>
      <c r="K71" s="8"/>
      <c r="L71" s="8">
        <f t="shared" si="61"/>
        <v>452.5</v>
      </c>
      <c r="M71" s="8">
        <f t="shared" si="62"/>
        <v>60.333333333333336</v>
      </c>
      <c r="N71" s="8">
        <f t="shared" si="63"/>
        <v>297.5</v>
      </c>
      <c r="O71" s="8">
        <f t="shared" si="64"/>
        <v>15.6</v>
      </c>
      <c r="P71" s="8"/>
      <c r="Q71" s="8"/>
      <c r="R71" s="8"/>
      <c r="S71" s="8">
        <f t="shared" si="55"/>
        <v>452.5</v>
      </c>
      <c r="T71" s="8">
        <f t="shared" si="56"/>
        <v>60.333333333333336</v>
      </c>
      <c r="U71" s="8">
        <f t="shared" si="57"/>
        <v>297.5</v>
      </c>
      <c r="V71" s="8">
        <f t="shared" si="58"/>
        <v>452.5</v>
      </c>
      <c r="W71" s="25">
        <f t="shared" si="59"/>
        <v>0</v>
      </c>
      <c r="X71" s="29">
        <v>5500</v>
      </c>
      <c r="Y71" s="25"/>
    </row>
    <row r="72" spans="1:25" ht="14.25" customHeight="1" x14ac:dyDescent="0.2">
      <c r="A72" s="7" t="s">
        <v>521</v>
      </c>
      <c r="B72" s="20" t="s">
        <v>629</v>
      </c>
      <c r="C72" s="28" t="s">
        <v>390</v>
      </c>
      <c r="D72" s="6" t="s">
        <v>524</v>
      </c>
      <c r="E72" s="21" t="s">
        <v>1043</v>
      </c>
      <c r="F72" s="19" t="s">
        <v>392</v>
      </c>
      <c r="G72" s="21">
        <v>160</v>
      </c>
      <c r="H72" s="8">
        <v>0</v>
      </c>
      <c r="I72" s="8">
        <f t="shared" ref="I72:I106" si="75">H72/G72*100</f>
        <v>0</v>
      </c>
      <c r="J72" s="8">
        <v>0</v>
      </c>
      <c r="K72" s="8"/>
      <c r="L72" s="8">
        <f t="shared" ref="L72:L106" si="76">H72+J72+K72</f>
        <v>0</v>
      </c>
      <c r="M72" s="8">
        <f t="shared" ref="M72:M106" si="77">L72/G72*100</f>
        <v>0</v>
      </c>
      <c r="N72" s="8">
        <f t="shared" ref="N72:N106" si="78">G72-L72</f>
        <v>160</v>
      </c>
      <c r="O72" s="8">
        <f t="shared" ref="O72:O106" si="79">J72+K72</f>
        <v>0</v>
      </c>
      <c r="P72" s="8"/>
      <c r="Q72" s="8"/>
      <c r="R72" s="8"/>
      <c r="S72" s="8">
        <f t="shared" ref="S72:S104" si="80">L72+P72+Q72+R72</f>
        <v>0</v>
      </c>
      <c r="T72" s="8">
        <f t="shared" ref="T72:T104" si="81">S72/G72*100</f>
        <v>0</v>
      </c>
      <c r="U72" s="8">
        <f t="shared" ref="U72:U104" si="82">G72-S72</f>
        <v>160</v>
      </c>
      <c r="V72" s="8">
        <f t="shared" ref="V72:V104" si="83">H72+J72</f>
        <v>0</v>
      </c>
      <c r="W72" s="25">
        <f t="shared" ref="W72:W104" si="84">K72+P72</f>
        <v>0</v>
      </c>
      <c r="X72" s="29">
        <v>5500</v>
      </c>
      <c r="Y72" s="25"/>
    </row>
    <row r="73" spans="1:25" ht="14.25" customHeight="1" x14ac:dyDescent="0.2">
      <c r="A73" s="7" t="s">
        <v>521</v>
      </c>
      <c r="B73" s="20" t="s">
        <v>629</v>
      </c>
      <c r="C73" s="28" t="s">
        <v>632</v>
      </c>
      <c r="D73" s="6" t="s">
        <v>524</v>
      </c>
      <c r="E73" s="21" t="s">
        <v>1044</v>
      </c>
      <c r="F73" s="19" t="s">
        <v>393</v>
      </c>
      <c r="G73" s="21">
        <v>778</v>
      </c>
      <c r="H73" s="8">
        <v>285.22000000000003</v>
      </c>
      <c r="I73" s="8">
        <f t="shared" si="75"/>
        <v>36.660668380462731</v>
      </c>
      <c r="J73" s="8">
        <v>0</v>
      </c>
      <c r="K73" s="8"/>
      <c r="L73" s="8">
        <f t="shared" si="76"/>
        <v>285.22000000000003</v>
      </c>
      <c r="M73" s="8">
        <f t="shared" si="77"/>
        <v>36.660668380462731</v>
      </c>
      <c r="N73" s="8">
        <f t="shared" si="78"/>
        <v>492.78</v>
      </c>
      <c r="O73" s="8">
        <f t="shared" si="79"/>
        <v>0</v>
      </c>
      <c r="P73" s="8"/>
      <c r="Q73" s="8"/>
      <c r="R73" s="8"/>
      <c r="S73" s="8">
        <f t="shared" si="80"/>
        <v>285.22000000000003</v>
      </c>
      <c r="T73" s="8">
        <f t="shared" si="81"/>
        <v>36.660668380462731</v>
      </c>
      <c r="U73" s="8">
        <f t="shared" si="82"/>
        <v>492.78</v>
      </c>
      <c r="V73" s="8">
        <f t="shared" si="83"/>
        <v>285.22000000000003</v>
      </c>
      <c r="W73" s="25">
        <f t="shared" si="84"/>
        <v>0</v>
      </c>
      <c r="X73" s="29"/>
      <c r="Y73" s="25"/>
    </row>
    <row r="74" spans="1:25" ht="14.25" customHeight="1" x14ac:dyDescent="0.2">
      <c r="A74" s="7" t="s">
        <v>521</v>
      </c>
      <c r="B74" s="20" t="s">
        <v>629</v>
      </c>
      <c r="C74" s="28" t="s">
        <v>394</v>
      </c>
      <c r="D74" s="6" t="s">
        <v>524</v>
      </c>
      <c r="E74" s="21" t="s">
        <v>1045</v>
      </c>
      <c r="F74" s="19" t="s">
        <v>395</v>
      </c>
      <c r="G74" s="21">
        <v>9000</v>
      </c>
      <c r="H74" s="8">
        <v>6834.3700000000008</v>
      </c>
      <c r="I74" s="8">
        <f t="shared" si="75"/>
        <v>75.937444444444452</v>
      </c>
      <c r="J74" s="8">
        <v>566.05999999999995</v>
      </c>
      <c r="K74" s="8"/>
      <c r="L74" s="8">
        <f t="shared" si="76"/>
        <v>7400.43</v>
      </c>
      <c r="M74" s="8">
        <f t="shared" si="77"/>
        <v>82.227000000000004</v>
      </c>
      <c r="N74" s="8">
        <f t="shared" si="78"/>
        <v>1599.5699999999997</v>
      </c>
      <c r="O74" s="8">
        <f t="shared" si="79"/>
        <v>566.05999999999995</v>
      </c>
      <c r="P74" s="8"/>
      <c r="Q74" s="8"/>
      <c r="R74" s="8"/>
      <c r="S74" s="8">
        <f t="shared" si="80"/>
        <v>7400.43</v>
      </c>
      <c r="T74" s="8">
        <f t="shared" si="81"/>
        <v>82.227000000000004</v>
      </c>
      <c r="U74" s="8">
        <f t="shared" si="82"/>
        <v>1599.5699999999997</v>
      </c>
      <c r="V74" s="8">
        <f t="shared" si="83"/>
        <v>7400.43</v>
      </c>
      <c r="W74" s="25">
        <f t="shared" si="84"/>
        <v>0</v>
      </c>
      <c r="X74" s="29">
        <v>550010</v>
      </c>
      <c r="Y74" s="25"/>
    </row>
    <row r="75" spans="1:25" ht="14.25" customHeight="1" x14ac:dyDescent="0.2">
      <c r="A75" s="7" t="s">
        <v>521</v>
      </c>
      <c r="B75" s="20" t="s">
        <v>629</v>
      </c>
      <c r="C75" s="28" t="s">
        <v>634</v>
      </c>
      <c r="D75" s="6" t="s">
        <v>524</v>
      </c>
      <c r="E75" s="21" t="s">
        <v>1046</v>
      </c>
      <c r="F75" s="19" t="s">
        <v>635</v>
      </c>
      <c r="G75" s="21">
        <v>5498</v>
      </c>
      <c r="H75" s="8">
        <v>4944.08</v>
      </c>
      <c r="I75" s="8">
        <f t="shared" si="75"/>
        <v>89.925063659512546</v>
      </c>
      <c r="J75" s="8">
        <v>443.93</v>
      </c>
      <c r="K75" s="8"/>
      <c r="L75" s="8">
        <f t="shared" si="76"/>
        <v>5388.01</v>
      </c>
      <c r="M75" s="8">
        <f t="shared" si="77"/>
        <v>97.999454347035282</v>
      </c>
      <c r="N75" s="8">
        <f t="shared" si="78"/>
        <v>109.98999999999978</v>
      </c>
      <c r="O75" s="8">
        <f t="shared" si="79"/>
        <v>443.93</v>
      </c>
      <c r="P75" s="8"/>
      <c r="Q75" s="8"/>
      <c r="R75" s="8"/>
      <c r="S75" s="8">
        <f t="shared" si="80"/>
        <v>5388.01</v>
      </c>
      <c r="T75" s="8">
        <f t="shared" si="81"/>
        <v>97.999454347035282</v>
      </c>
      <c r="U75" s="8">
        <f t="shared" si="82"/>
        <v>109.98999999999978</v>
      </c>
      <c r="V75" s="8">
        <f t="shared" si="83"/>
        <v>5388.01</v>
      </c>
      <c r="W75" s="25">
        <f t="shared" si="84"/>
        <v>0</v>
      </c>
      <c r="X75" s="29">
        <v>550011</v>
      </c>
      <c r="Y75" s="25"/>
    </row>
    <row r="76" spans="1:25" ht="14.25" customHeight="1" x14ac:dyDescent="0.2">
      <c r="A76" s="7" t="s">
        <v>521</v>
      </c>
      <c r="B76" s="20" t="s">
        <v>629</v>
      </c>
      <c r="C76" s="28" t="s">
        <v>636</v>
      </c>
      <c r="D76" s="6" t="s">
        <v>524</v>
      </c>
      <c r="E76" s="21" t="s">
        <v>1047</v>
      </c>
      <c r="F76" s="19" t="s">
        <v>396</v>
      </c>
      <c r="G76" s="21">
        <v>10024</v>
      </c>
      <c r="H76" s="8">
        <v>3282.7600000000007</v>
      </c>
      <c r="I76" s="8">
        <f t="shared" si="75"/>
        <v>32.749002394253793</v>
      </c>
      <c r="J76" s="8">
        <v>6369.88</v>
      </c>
      <c r="K76" s="8"/>
      <c r="L76" s="8">
        <f t="shared" si="76"/>
        <v>9652.6400000000012</v>
      </c>
      <c r="M76" s="8">
        <f t="shared" si="77"/>
        <v>96.295291300877906</v>
      </c>
      <c r="N76" s="8">
        <f t="shared" si="78"/>
        <v>371.35999999999876</v>
      </c>
      <c r="O76" s="8">
        <f t="shared" si="79"/>
        <v>6369.88</v>
      </c>
      <c r="P76" s="8"/>
      <c r="Q76" s="8"/>
      <c r="R76" s="8"/>
      <c r="S76" s="8">
        <f t="shared" si="80"/>
        <v>9652.6400000000012</v>
      </c>
      <c r="T76" s="8">
        <f t="shared" si="81"/>
        <v>96.295291300877906</v>
      </c>
      <c r="U76" s="8">
        <f t="shared" si="82"/>
        <v>371.35999999999876</v>
      </c>
      <c r="V76" s="8">
        <f t="shared" si="83"/>
        <v>9652.6400000000012</v>
      </c>
      <c r="W76" s="25">
        <f t="shared" si="84"/>
        <v>0</v>
      </c>
      <c r="X76" s="29">
        <v>5500</v>
      </c>
      <c r="Y76" s="25"/>
    </row>
    <row r="77" spans="1:25" ht="14.25" customHeight="1" x14ac:dyDescent="0.2">
      <c r="A77" s="7" t="s">
        <v>521</v>
      </c>
      <c r="B77" s="20" t="s">
        <v>629</v>
      </c>
      <c r="C77" s="28" t="s">
        <v>637</v>
      </c>
      <c r="D77" s="6" t="s">
        <v>524</v>
      </c>
      <c r="E77" s="21" t="s">
        <v>1048</v>
      </c>
      <c r="F77" s="19" t="s">
        <v>397</v>
      </c>
      <c r="G77" s="21">
        <v>2321</v>
      </c>
      <c r="H77" s="8">
        <v>2320.5500000000002</v>
      </c>
      <c r="I77" s="8">
        <f t="shared" si="75"/>
        <v>99.980611805256359</v>
      </c>
      <c r="J77" s="8">
        <v>0</v>
      </c>
      <c r="K77" s="8"/>
      <c r="L77" s="8">
        <f t="shared" si="76"/>
        <v>2320.5500000000002</v>
      </c>
      <c r="M77" s="8">
        <f t="shared" si="77"/>
        <v>99.980611805256359</v>
      </c>
      <c r="N77" s="8">
        <f t="shared" si="78"/>
        <v>0.4499999999998181</v>
      </c>
      <c r="O77" s="8">
        <f t="shared" si="79"/>
        <v>0</v>
      </c>
      <c r="P77" s="8"/>
      <c r="Q77" s="8"/>
      <c r="R77" s="8"/>
      <c r="S77" s="8">
        <f t="shared" si="80"/>
        <v>2320.5500000000002</v>
      </c>
      <c r="T77" s="8">
        <f t="shared" si="81"/>
        <v>99.980611805256359</v>
      </c>
      <c r="U77" s="8">
        <f t="shared" si="82"/>
        <v>0.4499999999998181</v>
      </c>
      <c r="V77" s="8">
        <f t="shared" si="83"/>
        <v>2320.5500000000002</v>
      </c>
      <c r="W77" s="25">
        <f t="shared" si="84"/>
        <v>0</v>
      </c>
      <c r="X77" s="29">
        <v>5500</v>
      </c>
      <c r="Y77" s="25"/>
    </row>
    <row r="78" spans="1:25" ht="14.25" customHeight="1" x14ac:dyDescent="0.2">
      <c r="A78" s="7" t="s">
        <v>521</v>
      </c>
      <c r="B78" s="20">
        <v>6014</v>
      </c>
      <c r="C78" s="28" t="s">
        <v>766</v>
      </c>
      <c r="D78" s="6" t="s">
        <v>524</v>
      </c>
      <c r="E78" s="21" t="s">
        <v>930</v>
      </c>
      <c r="F78" s="19" t="s">
        <v>943</v>
      </c>
      <c r="G78" s="21">
        <v>340</v>
      </c>
      <c r="H78" s="8">
        <v>8.18</v>
      </c>
      <c r="I78" s="8">
        <f t="shared" si="75"/>
        <v>2.4058823529411764</v>
      </c>
      <c r="J78" s="8">
        <v>0</v>
      </c>
      <c r="K78" s="8"/>
      <c r="L78" s="8">
        <f t="shared" si="76"/>
        <v>8.18</v>
      </c>
      <c r="M78" s="8">
        <f t="shared" si="77"/>
        <v>2.4058823529411764</v>
      </c>
      <c r="N78" s="8">
        <f t="shared" si="78"/>
        <v>331.82</v>
      </c>
      <c r="O78" s="8">
        <f t="shared" si="79"/>
        <v>0</v>
      </c>
      <c r="P78" s="8"/>
      <c r="Q78" s="8"/>
      <c r="R78" s="8"/>
      <c r="S78" s="8">
        <f t="shared" si="80"/>
        <v>8.18</v>
      </c>
      <c r="T78" s="8">
        <f t="shared" si="81"/>
        <v>2.4058823529411764</v>
      </c>
      <c r="U78" s="8">
        <f t="shared" si="82"/>
        <v>331.82</v>
      </c>
      <c r="V78" s="8">
        <f t="shared" si="83"/>
        <v>8.18</v>
      </c>
      <c r="W78" s="25">
        <f t="shared" si="84"/>
        <v>0</v>
      </c>
      <c r="X78" s="29">
        <v>5500</v>
      </c>
      <c r="Y78" s="25"/>
    </row>
    <row r="79" spans="1:25" ht="14.25" customHeight="1" x14ac:dyDescent="0.2">
      <c r="A79" s="7" t="s">
        <v>521</v>
      </c>
      <c r="B79" s="20" t="s">
        <v>629</v>
      </c>
      <c r="C79" s="28" t="s">
        <v>850</v>
      </c>
      <c r="D79" s="6" t="s">
        <v>524</v>
      </c>
      <c r="E79" s="21" t="s">
        <v>931</v>
      </c>
      <c r="F79" s="19" t="s">
        <v>288</v>
      </c>
      <c r="G79" s="21">
        <v>1200</v>
      </c>
      <c r="H79" s="8">
        <v>735.2</v>
      </c>
      <c r="I79" s="8">
        <f t="shared" si="75"/>
        <v>61.266666666666666</v>
      </c>
      <c r="J79" s="8">
        <v>20</v>
      </c>
      <c r="K79" s="8"/>
      <c r="L79" s="8">
        <f t="shared" si="76"/>
        <v>755.2</v>
      </c>
      <c r="M79" s="8">
        <f t="shared" si="77"/>
        <v>62.933333333333344</v>
      </c>
      <c r="N79" s="8">
        <f t="shared" si="78"/>
        <v>444.79999999999995</v>
      </c>
      <c r="O79" s="8">
        <f t="shared" si="79"/>
        <v>20</v>
      </c>
      <c r="P79" s="8"/>
      <c r="Q79" s="8"/>
      <c r="R79" s="8"/>
      <c r="S79" s="8">
        <f t="shared" si="80"/>
        <v>755.2</v>
      </c>
      <c r="T79" s="8">
        <f t="shared" si="81"/>
        <v>62.933333333333344</v>
      </c>
      <c r="U79" s="8">
        <f t="shared" si="82"/>
        <v>444.79999999999995</v>
      </c>
      <c r="V79" s="8">
        <f t="shared" si="83"/>
        <v>755.2</v>
      </c>
      <c r="W79" s="25">
        <f t="shared" si="84"/>
        <v>0</v>
      </c>
      <c r="X79" s="29">
        <v>5500</v>
      </c>
      <c r="Y79" s="25"/>
    </row>
    <row r="80" spans="1:25" ht="14.25" customHeight="1" x14ac:dyDescent="0.2">
      <c r="A80" s="7" t="s">
        <v>521</v>
      </c>
      <c r="B80" s="20" t="s">
        <v>629</v>
      </c>
      <c r="C80" s="28" t="s">
        <v>398</v>
      </c>
      <c r="D80" s="6" t="s">
        <v>1604</v>
      </c>
      <c r="E80" s="21" t="s">
        <v>545</v>
      </c>
      <c r="F80" s="19" t="s">
        <v>399</v>
      </c>
      <c r="G80" s="21">
        <v>6400</v>
      </c>
      <c r="H80" s="8">
        <v>5222.5400000000009</v>
      </c>
      <c r="I80" s="8">
        <f t="shared" si="75"/>
        <v>81.602187500000014</v>
      </c>
      <c r="J80" s="8">
        <v>685.85</v>
      </c>
      <c r="K80" s="8"/>
      <c r="L80" s="8">
        <f t="shared" si="76"/>
        <v>5908.3900000000012</v>
      </c>
      <c r="M80" s="8">
        <f t="shared" si="77"/>
        <v>92.318593750000019</v>
      </c>
      <c r="N80" s="8">
        <f t="shared" si="78"/>
        <v>491.60999999999876</v>
      </c>
      <c r="O80" s="8">
        <f t="shared" si="79"/>
        <v>685.85</v>
      </c>
      <c r="P80" s="8"/>
      <c r="Q80" s="8"/>
      <c r="R80" s="8"/>
      <c r="S80" s="8">
        <f t="shared" si="80"/>
        <v>5908.3900000000012</v>
      </c>
      <c r="T80" s="8">
        <f t="shared" si="81"/>
        <v>92.318593750000019</v>
      </c>
      <c r="U80" s="8">
        <f t="shared" si="82"/>
        <v>491.60999999999876</v>
      </c>
      <c r="V80" s="8">
        <f t="shared" si="83"/>
        <v>5908.3900000000012</v>
      </c>
      <c r="W80" s="25">
        <f t="shared" si="84"/>
        <v>0</v>
      </c>
      <c r="X80" s="29">
        <v>550012</v>
      </c>
      <c r="Y80" s="25"/>
    </row>
    <row r="81" spans="1:25" ht="14.25" customHeight="1" x14ac:dyDescent="0.2">
      <c r="A81" s="7" t="s">
        <v>521</v>
      </c>
      <c r="B81" s="20" t="s">
        <v>629</v>
      </c>
      <c r="C81" s="28" t="s">
        <v>398</v>
      </c>
      <c r="D81" s="6" t="s">
        <v>524</v>
      </c>
      <c r="E81" s="21" t="s">
        <v>932</v>
      </c>
      <c r="F81" s="19" t="s">
        <v>1565</v>
      </c>
      <c r="G81" s="21">
        <v>50</v>
      </c>
      <c r="H81" s="8">
        <v>50</v>
      </c>
      <c r="I81" s="8">
        <f t="shared" si="75"/>
        <v>100</v>
      </c>
      <c r="J81" s="8">
        <v>0</v>
      </c>
      <c r="K81" s="8"/>
      <c r="L81" s="8">
        <f t="shared" si="76"/>
        <v>50</v>
      </c>
      <c r="M81" s="8">
        <f t="shared" si="77"/>
        <v>100</v>
      </c>
      <c r="N81" s="8">
        <f t="shared" si="78"/>
        <v>0</v>
      </c>
      <c r="O81" s="8">
        <f t="shared" si="79"/>
        <v>0</v>
      </c>
      <c r="P81" s="8"/>
      <c r="Q81" s="8"/>
      <c r="R81" s="8"/>
      <c r="S81" s="8">
        <f t="shared" si="80"/>
        <v>50</v>
      </c>
      <c r="T81" s="8">
        <f t="shared" si="81"/>
        <v>100</v>
      </c>
      <c r="U81" s="8">
        <f t="shared" si="82"/>
        <v>0</v>
      </c>
      <c r="V81" s="8">
        <f t="shared" si="83"/>
        <v>50</v>
      </c>
      <c r="W81" s="25">
        <f t="shared" si="84"/>
        <v>0</v>
      </c>
      <c r="X81" s="20"/>
      <c r="Y81" s="25"/>
    </row>
    <row r="82" spans="1:25" ht="14.25" customHeight="1" x14ac:dyDescent="0.2">
      <c r="A82" s="7" t="s">
        <v>521</v>
      </c>
      <c r="B82" s="20">
        <v>5059</v>
      </c>
      <c r="C82" s="28"/>
      <c r="D82" s="6" t="s">
        <v>524</v>
      </c>
      <c r="E82" s="21" t="s">
        <v>932</v>
      </c>
      <c r="F82" s="19" t="s">
        <v>1565</v>
      </c>
      <c r="G82" s="21">
        <v>383</v>
      </c>
      <c r="H82" s="8">
        <v>383</v>
      </c>
      <c r="I82" s="8">
        <f t="shared" ref="I82" si="85">H82/G82*100</f>
        <v>100</v>
      </c>
      <c r="J82" s="8">
        <v>0</v>
      </c>
      <c r="K82" s="8"/>
      <c r="L82" s="8">
        <f t="shared" ref="L82" si="86">H82+J82+K82</f>
        <v>383</v>
      </c>
      <c r="M82" s="8">
        <f t="shared" ref="M82" si="87">L82/G82*100</f>
        <v>100</v>
      </c>
      <c r="N82" s="8">
        <f t="shared" ref="N82" si="88">G82-L82</f>
        <v>0</v>
      </c>
      <c r="O82" s="8">
        <f t="shared" ref="O82" si="89">J82+K82</f>
        <v>0</v>
      </c>
      <c r="P82" s="8"/>
      <c r="Q82" s="8"/>
      <c r="R82" s="8"/>
      <c r="S82" s="8">
        <f t="shared" si="80"/>
        <v>383</v>
      </c>
      <c r="T82" s="8">
        <f t="shared" si="81"/>
        <v>100</v>
      </c>
      <c r="U82" s="8">
        <f t="shared" si="82"/>
        <v>0</v>
      </c>
      <c r="V82" s="8">
        <f t="shared" si="83"/>
        <v>383</v>
      </c>
      <c r="W82" s="25">
        <f t="shared" si="84"/>
        <v>0</v>
      </c>
      <c r="X82" s="20"/>
      <c r="Y82" s="25"/>
    </row>
    <row r="83" spans="1:25" ht="14.25" customHeight="1" x14ac:dyDescent="0.2">
      <c r="A83" s="7" t="s">
        <v>521</v>
      </c>
      <c r="B83" s="20" t="s">
        <v>629</v>
      </c>
      <c r="C83" s="28" t="s">
        <v>398</v>
      </c>
      <c r="D83" s="6" t="s">
        <v>524</v>
      </c>
      <c r="E83" s="21" t="s">
        <v>933</v>
      </c>
      <c r="F83" s="19" t="s">
        <v>532</v>
      </c>
      <c r="G83" s="21">
        <v>17730</v>
      </c>
      <c r="H83" s="8">
        <v>14776.169999999998</v>
      </c>
      <c r="I83" s="8">
        <f t="shared" si="75"/>
        <v>83.339932318104886</v>
      </c>
      <c r="J83" s="8">
        <v>2442.65</v>
      </c>
      <c r="K83" s="8"/>
      <c r="L83" s="8">
        <f t="shared" si="76"/>
        <v>17218.82</v>
      </c>
      <c r="M83" s="8">
        <f t="shared" si="77"/>
        <v>97.116864072194019</v>
      </c>
      <c r="N83" s="8">
        <f t="shared" si="78"/>
        <v>511.18000000000029</v>
      </c>
      <c r="O83" s="8">
        <f t="shared" si="79"/>
        <v>2442.65</v>
      </c>
      <c r="P83" s="8"/>
      <c r="Q83" s="8"/>
      <c r="R83" s="8"/>
      <c r="S83" s="8">
        <f t="shared" si="80"/>
        <v>17218.82</v>
      </c>
      <c r="T83" s="8">
        <f t="shared" si="81"/>
        <v>97.116864072194019</v>
      </c>
      <c r="U83" s="8">
        <f t="shared" si="82"/>
        <v>511.18000000000029</v>
      </c>
      <c r="V83" s="8">
        <f t="shared" si="83"/>
        <v>17218.82</v>
      </c>
      <c r="W83" s="25">
        <f t="shared" si="84"/>
        <v>0</v>
      </c>
      <c r="X83" s="29">
        <v>5500</v>
      </c>
      <c r="Y83" s="25"/>
    </row>
    <row r="84" spans="1:25" ht="13.5" customHeight="1" x14ac:dyDescent="0.2">
      <c r="A84" s="7" t="s">
        <v>521</v>
      </c>
      <c r="B84" s="20" t="s">
        <v>785</v>
      </c>
      <c r="C84" s="28" t="s">
        <v>1629</v>
      </c>
      <c r="D84" s="6" t="s">
        <v>524</v>
      </c>
      <c r="E84" s="21" t="s">
        <v>934</v>
      </c>
      <c r="F84" s="30" t="s">
        <v>786</v>
      </c>
      <c r="G84" s="21">
        <v>839</v>
      </c>
      <c r="H84" s="8">
        <v>690.03</v>
      </c>
      <c r="I84" s="8">
        <f t="shared" si="75"/>
        <v>82.244338498212159</v>
      </c>
      <c r="J84" s="8">
        <v>85.39</v>
      </c>
      <c r="K84" s="8"/>
      <c r="L84" s="8">
        <f t="shared" si="76"/>
        <v>775.42</v>
      </c>
      <c r="M84" s="8">
        <f t="shared" si="77"/>
        <v>92.421930870083429</v>
      </c>
      <c r="N84" s="8">
        <f t="shared" si="78"/>
        <v>63.580000000000041</v>
      </c>
      <c r="O84" s="8">
        <f t="shared" si="79"/>
        <v>85.39</v>
      </c>
      <c r="P84" s="8"/>
      <c r="Q84" s="8"/>
      <c r="R84" s="8"/>
      <c r="S84" s="8">
        <f t="shared" si="80"/>
        <v>775.42</v>
      </c>
      <c r="T84" s="8">
        <f t="shared" si="81"/>
        <v>92.421930870083429</v>
      </c>
      <c r="U84" s="8">
        <f t="shared" si="82"/>
        <v>63.580000000000041</v>
      </c>
      <c r="V84" s="8">
        <f t="shared" si="83"/>
        <v>775.42</v>
      </c>
      <c r="W84" s="25">
        <f t="shared" si="84"/>
        <v>0</v>
      </c>
      <c r="X84" s="29">
        <v>5503</v>
      </c>
      <c r="Y84" s="25"/>
    </row>
    <row r="85" spans="1:25" ht="14.25" customHeight="1" x14ac:dyDescent="0.2">
      <c r="A85" s="7" t="s">
        <v>521</v>
      </c>
      <c r="B85" s="20" t="s">
        <v>785</v>
      </c>
      <c r="C85" s="28" t="s">
        <v>495</v>
      </c>
      <c r="D85" s="6" t="s">
        <v>524</v>
      </c>
      <c r="E85" s="21" t="s">
        <v>973</v>
      </c>
      <c r="F85" s="30" t="s">
        <v>787</v>
      </c>
      <c r="G85" s="21">
        <v>345</v>
      </c>
      <c r="H85" s="8">
        <v>306.77</v>
      </c>
      <c r="I85" s="8">
        <f t="shared" ref="I85" si="90">H85/G85*100</f>
        <v>88.918840579710135</v>
      </c>
      <c r="J85" s="8">
        <v>0</v>
      </c>
      <c r="K85" s="8"/>
      <c r="L85" s="8">
        <f t="shared" ref="L85" si="91">H85+J85+K85</f>
        <v>306.77</v>
      </c>
      <c r="M85" s="8">
        <f t="shared" ref="M85" si="92">L85/G85*100</f>
        <v>88.918840579710135</v>
      </c>
      <c r="N85" s="8">
        <f t="shared" ref="N85" si="93">G85-L85</f>
        <v>38.230000000000018</v>
      </c>
      <c r="O85" s="8">
        <f t="shared" ref="O85" si="94">J85+K85</f>
        <v>0</v>
      </c>
      <c r="P85" s="8"/>
      <c r="Q85" s="8"/>
      <c r="R85" s="8"/>
      <c r="S85" s="8">
        <f t="shared" si="80"/>
        <v>306.77</v>
      </c>
      <c r="T85" s="8">
        <f t="shared" si="81"/>
        <v>88.918840579710135</v>
      </c>
      <c r="U85" s="8">
        <f t="shared" si="82"/>
        <v>38.230000000000018</v>
      </c>
      <c r="V85" s="8">
        <f t="shared" si="83"/>
        <v>306.77</v>
      </c>
      <c r="W85" s="25">
        <f t="shared" si="84"/>
        <v>0</v>
      </c>
      <c r="X85" s="29">
        <v>5503</v>
      </c>
      <c r="Y85" s="25"/>
    </row>
    <row r="86" spans="1:25" ht="14.25" customHeight="1" x14ac:dyDescent="0.2">
      <c r="A86" s="7" t="s">
        <v>521</v>
      </c>
      <c r="B86" s="20" t="s">
        <v>785</v>
      </c>
      <c r="C86" s="28" t="s">
        <v>495</v>
      </c>
      <c r="D86" s="6" t="s">
        <v>524</v>
      </c>
      <c r="E86" s="21" t="s">
        <v>973</v>
      </c>
      <c r="F86" s="30" t="s">
        <v>2051</v>
      </c>
      <c r="G86" s="21">
        <v>6067</v>
      </c>
      <c r="H86" s="8">
        <v>6067.09</v>
      </c>
      <c r="I86" s="8">
        <f t="shared" si="75"/>
        <v>100.00148343497611</v>
      </c>
      <c r="J86" s="8">
        <v>0</v>
      </c>
      <c r="K86" s="8"/>
      <c r="L86" s="8">
        <f t="shared" si="76"/>
        <v>6067.09</v>
      </c>
      <c r="M86" s="8">
        <f t="shared" si="77"/>
        <v>100.00148343497611</v>
      </c>
      <c r="N86" s="8">
        <f t="shared" si="78"/>
        <v>-9.0000000000145519E-2</v>
      </c>
      <c r="O86" s="8">
        <f t="shared" si="79"/>
        <v>0</v>
      </c>
      <c r="P86" s="8"/>
      <c r="Q86" s="8"/>
      <c r="R86" s="8"/>
      <c r="S86" s="8">
        <f t="shared" si="80"/>
        <v>6067.09</v>
      </c>
      <c r="T86" s="8">
        <f t="shared" si="81"/>
        <v>100.00148343497611</v>
      </c>
      <c r="U86" s="8">
        <f t="shared" si="82"/>
        <v>-9.0000000000145519E-2</v>
      </c>
      <c r="V86" s="8">
        <f t="shared" si="83"/>
        <v>6067.09</v>
      </c>
      <c r="W86" s="25">
        <f t="shared" si="84"/>
        <v>0</v>
      </c>
      <c r="X86" s="29">
        <v>5503</v>
      </c>
      <c r="Y86" s="25"/>
    </row>
    <row r="87" spans="1:25" ht="14.25" customHeight="1" x14ac:dyDescent="0.2">
      <c r="A87" s="7" t="s">
        <v>521</v>
      </c>
      <c r="B87" s="20" t="s">
        <v>788</v>
      </c>
      <c r="C87" s="28" t="s">
        <v>496</v>
      </c>
      <c r="D87" s="6" t="s">
        <v>524</v>
      </c>
      <c r="E87" s="6" t="s">
        <v>974</v>
      </c>
      <c r="F87" s="19" t="s">
        <v>789</v>
      </c>
      <c r="G87" s="21">
        <v>17000</v>
      </c>
      <c r="H87" s="8">
        <v>13587.919999999998</v>
      </c>
      <c r="I87" s="8">
        <f t="shared" si="75"/>
        <v>79.928941176470573</v>
      </c>
      <c r="J87" s="8">
        <v>1691</v>
      </c>
      <c r="K87" s="8"/>
      <c r="L87" s="8">
        <f t="shared" si="76"/>
        <v>15278.919999999998</v>
      </c>
      <c r="M87" s="8">
        <f t="shared" si="77"/>
        <v>89.875999999999991</v>
      </c>
      <c r="N87" s="8">
        <f t="shared" si="78"/>
        <v>1721.0800000000017</v>
      </c>
      <c r="O87" s="8">
        <f t="shared" si="79"/>
        <v>1691</v>
      </c>
      <c r="P87" s="8"/>
      <c r="Q87" s="8"/>
      <c r="R87" s="8"/>
      <c r="S87" s="8">
        <f t="shared" si="80"/>
        <v>15278.919999999998</v>
      </c>
      <c r="T87" s="8">
        <f t="shared" si="81"/>
        <v>89.875999999999991</v>
      </c>
      <c r="U87" s="8">
        <f t="shared" si="82"/>
        <v>1721.0800000000017</v>
      </c>
      <c r="V87" s="8">
        <f t="shared" si="83"/>
        <v>15278.919999999998</v>
      </c>
      <c r="W87" s="25">
        <f t="shared" si="84"/>
        <v>0</v>
      </c>
      <c r="X87" s="29">
        <v>5504</v>
      </c>
      <c r="Y87" s="25"/>
    </row>
    <row r="88" spans="1:25" ht="14.25" customHeight="1" x14ac:dyDescent="0.2">
      <c r="A88" s="7" t="s">
        <v>521</v>
      </c>
      <c r="B88" s="20" t="s">
        <v>788</v>
      </c>
      <c r="C88" s="28" t="s">
        <v>497</v>
      </c>
      <c r="D88" s="6" t="s">
        <v>524</v>
      </c>
      <c r="E88" s="6" t="s">
        <v>975</v>
      </c>
      <c r="F88" s="19" t="s">
        <v>374</v>
      </c>
      <c r="G88" s="21">
        <v>1675</v>
      </c>
      <c r="H88" s="8">
        <v>1301.33</v>
      </c>
      <c r="I88" s="8">
        <f t="shared" si="75"/>
        <v>77.691343283582086</v>
      </c>
      <c r="J88" s="8">
        <v>140.69999999999999</v>
      </c>
      <c r="K88" s="8"/>
      <c r="L88" s="8">
        <f t="shared" si="76"/>
        <v>1442.03</v>
      </c>
      <c r="M88" s="8">
        <f t="shared" si="77"/>
        <v>86.091343283582091</v>
      </c>
      <c r="N88" s="8">
        <f t="shared" si="78"/>
        <v>232.97000000000003</v>
      </c>
      <c r="O88" s="8">
        <f t="shared" si="79"/>
        <v>140.69999999999999</v>
      </c>
      <c r="P88" s="8"/>
      <c r="Q88" s="8"/>
      <c r="R88" s="8"/>
      <c r="S88" s="8">
        <f t="shared" si="80"/>
        <v>1442.03</v>
      </c>
      <c r="T88" s="8">
        <f t="shared" si="81"/>
        <v>86.091343283582091</v>
      </c>
      <c r="U88" s="8">
        <f t="shared" si="82"/>
        <v>232.97000000000003</v>
      </c>
      <c r="V88" s="8">
        <f t="shared" si="83"/>
        <v>1442.03</v>
      </c>
      <c r="W88" s="25">
        <f t="shared" si="84"/>
        <v>0</v>
      </c>
      <c r="X88" s="29">
        <v>5504</v>
      </c>
      <c r="Y88" s="25"/>
    </row>
    <row r="89" spans="1:25" ht="14.25" customHeight="1" x14ac:dyDescent="0.2">
      <c r="A89" s="7" t="s">
        <v>521</v>
      </c>
      <c r="B89" s="20" t="s">
        <v>790</v>
      </c>
      <c r="C89" s="28" t="s">
        <v>602</v>
      </c>
      <c r="D89" s="6" t="s">
        <v>524</v>
      </c>
      <c r="E89" s="21" t="s">
        <v>976</v>
      </c>
      <c r="F89" s="30" t="s">
        <v>603</v>
      </c>
      <c r="G89" s="21">
        <v>1000</v>
      </c>
      <c r="H89" s="8">
        <v>60</v>
      </c>
      <c r="I89" s="8">
        <f t="shared" si="75"/>
        <v>6</v>
      </c>
      <c r="J89" s="8">
        <v>0</v>
      </c>
      <c r="K89" s="8"/>
      <c r="L89" s="8">
        <f t="shared" si="76"/>
        <v>60</v>
      </c>
      <c r="M89" s="8">
        <f t="shared" si="77"/>
        <v>6</v>
      </c>
      <c r="N89" s="8">
        <f t="shared" si="78"/>
        <v>940</v>
      </c>
      <c r="O89" s="8">
        <f t="shared" si="79"/>
        <v>0</v>
      </c>
      <c r="P89" s="8"/>
      <c r="Q89" s="8"/>
      <c r="R89" s="8"/>
      <c r="S89" s="8">
        <f t="shared" si="80"/>
        <v>60</v>
      </c>
      <c r="T89" s="8">
        <f t="shared" si="81"/>
        <v>6</v>
      </c>
      <c r="U89" s="8">
        <f t="shared" si="82"/>
        <v>940</v>
      </c>
      <c r="V89" s="8">
        <f t="shared" si="83"/>
        <v>60</v>
      </c>
      <c r="W89" s="25">
        <f t="shared" si="84"/>
        <v>0</v>
      </c>
      <c r="X89" s="29">
        <v>5511</v>
      </c>
      <c r="Y89" s="25"/>
    </row>
    <row r="90" spans="1:25" ht="14.25" customHeight="1" x14ac:dyDescent="0.2">
      <c r="A90" s="7" t="s">
        <v>521</v>
      </c>
      <c r="B90" s="20" t="s">
        <v>790</v>
      </c>
      <c r="C90" s="28" t="s">
        <v>375</v>
      </c>
      <c r="D90" s="6" t="s">
        <v>524</v>
      </c>
      <c r="E90" s="21" t="s">
        <v>977</v>
      </c>
      <c r="F90" s="30" t="s">
        <v>376</v>
      </c>
      <c r="G90" s="21">
        <v>23486</v>
      </c>
      <c r="H90" s="8">
        <v>18629.95</v>
      </c>
      <c r="I90" s="8">
        <f t="shared" si="75"/>
        <v>79.323639615089846</v>
      </c>
      <c r="J90" s="8">
        <v>2098.6</v>
      </c>
      <c r="K90" s="8"/>
      <c r="L90" s="8">
        <f t="shared" si="76"/>
        <v>20728.55</v>
      </c>
      <c r="M90" s="8">
        <f t="shared" si="77"/>
        <v>88.259175679127992</v>
      </c>
      <c r="N90" s="8">
        <f t="shared" si="78"/>
        <v>2757.4500000000007</v>
      </c>
      <c r="O90" s="8">
        <f t="shared" si="79"/>
        <v>2098.6</v>
      </c>
      <c r="P90" s="8"/>
      <c r="Q90" s="8"/>
      <c r="R90" s="8"/>
      <c r="S90" s="8">
        <f t="shared" si="80"/>
        <v>20728.55</v>
      </c>
      <c r="T90" s="8">
        <f t="shared" si="81"/>
        <v>88.259175679127992</v>
      </c>
      <c r="U90" s="8">
        <f t="shared" si="82"/>
        <v>2757.4500000000007</v>
      </c>
      <c r="V90" s="8">
        <f t="shared" si="83"/>
        <v>20728.55</v>
      </c>
      <c r="W90" s="25">
        <f t="shared" si="84"/>
        <v>0</v>
      </c>
      <c r="X90" s="29">
        <v>551100</v>
      </c>
      <c r="Y90" s="25"/>
    </row>
    <row r="91" spans="1:25" ht="14.25" customHeight="1" x14ac:dyDescent="0.2">
      <c r="A91" s="7" t="s">
        <v>521</v>
      </c>
      <c r="B91" s="20" t="s">
        <v>790</v>
      </c>
      <c r="C91" s="28" t="s">
        <v>873</v>
      </c>
      <c r="D91" s="6" t="s">
        <v>524</v>
      </c>
      <c r="E91" s="21" t="s">
        <v>978</v>
      </c>
      <c r="F91" s="30" t="s">
        <v>874</v>
      </c>
      <c r="G91" s="21">
        <v>9843</v>
      </c>
      <c r="H91" s="8">
        <v>7909.9900000000007</v>
      </c>
      <c r="I91" s="8">
        <f t="shared" si="75"/>
        <v>80.361576755054358</v>
      </c>
      <c r="J91" s="8">
        <v>787.25</v>
      </c>
      <c r="K91" s="8"/>
      <c r="L91" s="8">
        <f t="shared" si="76"/>
        <v>8697.2400000000016</v>
      </c>
      <c r="M91" s="8">
        <f t="shared" si="77"/>
        <v>88.35964644925329</v>
      </c>
      <c r="N91" s="8">
        <f t="shared" si="78"/>
        <v>1145.7599999999984</v>
      </c>
      <c r="O91" s="8">
        <f t="shared" si="79"/>
        <v>787.25</v>
      </c>
      <c r="P91" s="8"/>
      <c r="Q91" s="8"/>
      <c r="R91" s="8"/>
      <c r="S91" s="8">
        <f t="shared" si="80"/>
        <v>8697.2400000000016</v>
      </c>
      <c r="T91" s="8">
        <f t="shared" si="81"/>
        <v>88.35964644925329</v>
      </c>
      <c r="U91" s="8">
        <f t="shared" si="82"/>
        <v>1145.7599999999984</v>
      </c>
      <c r="V91" s="8">
        <f t="shared" si="83"/>
        <v>8697.2400000000016</v>
      </c>
      <c r="W91" s="25">
        <f t="shared" si="84"/>
        <v>0</v>
      </c>
      <c r="X91" s="29">
        <v>551101</v>
      </c>
      <c r="Y91" s="25"/>
    </row>
    <row r="92" spans="1:25" ht="14.25" customHeight="1" x14ac:dyDescent="0.2">
      <c r="A92" s="7" t="s">
        <v>521</v>
      </c>
      <c r="B92" s="20" t="s">
        <v>790</v>
      </c>
      <c r="C92" s="28" t="s">
        <v>423</v>
      </c>
      <c r="D92" s="6" t="s">
        <v>524</v>
      </c>
      <c r="E92" s="21" t="s">
        <v>979</v>
      </c>
      <c r="F92" s="30" t="s">
        <v>424</v>
      </c>
      <c r="G92" s="21">
        <v>1039</v>
      </c>
      <c r="H92" s="8">
        <v>965.17</v>
      </c>
      <c r="I92" s="8">
        <f t="shared" si="75"/>
        <v>92.894128970163621</v>
      </c>
      <c r="J92" s="8">
        <v>73.67</v>
      </c>
      <c r="K92" s="8"/>
      <c r="L92" s="8">
        <f t="shared" si="76"/>
        <v>1038.8399999999999</v>
      </c>
      <c r="M92" s="8">
        <f t="shared" si="77"/>
        <v>99.984600577478332</v>
      </c>
      <c r="N92" s="8">
        <f t="shared" si="78"/>
        <v>0.16000000000008185</v>
      </c>
      <c r="O92" s="8">
        <f t="shared" si="79"/>
        <v>73.67</v>
      </c>
      <c r="P92" s="8"/>
      <c r="Q92" s="8"/>
      <c r="R92" s="8"/>
      <c r="S92" s="8">
        <f t="shared" si="80"/>
        <v>1038.8399999999999</v>
      </c>
      <c r="T92" s="8">
        <f t="shared" si="81"/>
        <v>99.984600577478332</v>
      </c>
      <c r="U92" s="8">
        <f t="shared" si="82"/>
        <v>0.16000000000008185</v>
      </c>
      <c r="V92" s="8">
        <f t="shared" si="83"/>
        <v>1038.8399999999999</v>
      </c>
      <c r="W92" s="25">
        <f t="shared" si="84"/>
        <v>0</v>
      </c>
      <c r="X92" s="29">
        <v>551102</v>
      </c>
      <c r="Y92" s="25"/>
    </row>
    <row r="93" spans="1:25" ht="14.25" customHeight="1" x14ac:dyDescent="0.2">
      <c r="A93" s="7" t="s">
        <v>521</v>
      </c>
      <c r="B93" s="20" t="s">
        <v>790</v>
      </c>
      <c r="C93" s="28" t="s">
        <v>791</v>
      </c>
      <c r="D93" s="6" t="s">
        <v>524</v>
      </c>
      <c r="E93" s="21" t="s">
        <v>980</v>
      </c>
      <c r="F93" s="30" t="s">
        <v>792</v>
      </c>
      <c r="G93" s="21">
        <v>3648</v>
      </c>
      <c r="H93" s="8">
        <v>2898.82</v>
      </c>
      <c r="I93" s="8">
        <f t="shared" si="75"/>
        <v>79.463267543859644</v>
      </c>
      <c r="J93" s="8">
        <v>458.46</v>
      </c>
      <c r="K93" s="8"/>
      <c r="L93" s="8">
        <f t="shared" si="76"/>
        <v>3357.28</v>
      </c>
      <c r="M93" s="8">
        <f t="shared" si="77"/>
        <v>92.030701754385973</v>
      </c>
      <c r="N93" s="8">
        <f t="shared" si="78"/>
        <v>290.7199999999998</v>
      </c>
      <c r="O93" s="8">
        <f t="shared" si="79"/>
        <v>458.46</v>
      </c>
      <c r="P93" s="8"/>
      <c r="Q93" s="8"/>
      <c r="R93" s="8"/>
      <c r="S93" s="8">
        <f t="shared" si="80"/>
        <v>3357.28</v>
      </c>
      <c r="T93" s="8">
        <f t="shared" si="81"/>
        <v>92.030701754385973</v>
      </c>
      <c r="U93" s="8">
        <f t="shared" si="82"/>
        <v>290.7199999999998</v>
      </c>
      <c r="V93" s="8">
        <f t="shared" si="83"/>
        <v>3357.28</v>
      </c>
      <c r="W93" s="25">
        <f t="shared" si="84"/>
        <v>0</v>
      </c>
      <c r="X93" s="29">
        <v>5511</v>
      </c>
      <c r="Y93" s="25"/>
    </row>
    <row r="94" spans="1:25" ht="14.25" customHeight="1" x14ac:dyDescent="0.2">
      <c r="A94" s="7" t="s">
        <v>521</v>
      </c>
      <c r="B94" s="20" t="s">
        <v>790</v>
      </c>
      <c r="C94" s="28" t="s">
        <v>425</v>
      </c>
      <c r="D94" s="6" t="s">
        <v>524</v>
      </c>
      <c r="E94" s="21" t="s">
        <v>981</v>
      </c>
      <c r="F94" s="30" t="s">
        <v>426</v>
      </c>
      <c r="G94" s="21">
        <v>5349</v>
      </c>
      <c r="H94" s="8">
        <v>4728.6699999999992</v>
      </c>
      <c r="I94" s="8">
        <f t="shared" si="75"/>
        <v>88.402879042811719</v>
      </c>
      <c r="J94" s="8">
        <v>620.20000000000005</v>
      </c>
      <c r="K94" s="8"/>
      <c r="L94" s="8">
        <f t="shared" si="76"/>
        <v>5348.869999999999</v>
      </c>
      <c r="M94" s="8">
        <f t="shared" si="77"/>
        <v>99.997569639184874</v>
      </c>
      <c r="N94" s="8">
        <f t="shared" si="78"/>
        <v>0.13000000000101863</v>
      </c>
      <c r="O94" s="8">
        <f t="shared" si="79"/>
        <v>620.20000000000005</v>
      </c>
      <c r="P94" s="8"/>
      <c r="Q94" s="8"/>
      <c r="R94" s="8"/>
      <c r="S94" s="8">
        <f t="shared" si="80"/>
        <v>5348.869999999999</v>
      </c>
      <c r="T94" s="8">
        <f t="shared" si="81"/>
        <v>99.997569639184874</v>
      </c>
      <c r="U94" s="8">
        <f t="shared" si="82"/>
        <v>0.13000000000101863</v>
      </c>
      <c r="V94" s="8">
        <f t="shared" si="83"/>
        <v>5348.869999999999</v>
      </c>
      <c r="W94" s="25">
        <f t="shared" si="84"/>
        <v>0</v>
      </c>
      <c r="X94" s="29">
        <v>551105</v>
      </c>
      <c r="Y94" s="25"/>
    </row>
    <row r="95" spans="1:25" ht="14.25" customHeight="1" x14ac:dyDescent="0.2">
      <c r="A95" s="7" t="s">
        <v>521</v>
      </c>
      <c r="B95" s="20" t="s">
        <v>790</v>
      </c>
      <c r="C95" s="28" t="s">
        <v>427</v>
      </c>
      <c r="D95" s="6" t="s">
        <v>524</v>
      </c>
      <c r="E95" s="21" t="s">
        <v>982</v>
      </c>
      <c r="F95" s="30" t="s">
        <v>883</v>
      </c>
      <c r="G95" s="21">
        <v>3355</v>
      </c>
      <c r="H95" s="8">
        <v>3182.5699999999997</v>
      </c>
      <c r="I95" s="8">
        <f t="shared" si="75"/>
        <v>94.86050670640833</v>
      </c>
      <c r="J95" s="8">
        <v>154.19</v>
      </c>
      <c r="K95" s="8"/>
      <c r="L95" s="8">
        <f t="shared" si="76"/>
        <v>3336.7599999999998</v>
      </c>
      <c r="M95" s="8">
        <f t="shared" si="77"/>
        <v>99.456333830104313</v>
      </c>
      <c r="N95" s="8">
        <f t="shared" si="78"/>
        <v>18.240000000000236</v>
      </c>
      <c r="O95" s="8">
        <f t="shared" si="79"/>
        <v>154.19</v>
      </c>
      <c r="P95" s="8"/>
      <c r="Q95" s="8"/>
      <c r="R95" s="73">
        <f>0*42</f>
        <v>0</v>
      </c>
      <c r="S95" s="8">
        <f t="shared" si="80"/>
        <v>3336.7599999999998</v>
      </c>
      <c r="T95" s="8">
        <f t="shared" si="81"/>
        <v>99.456333830104313</v>
      </c>
      <c r="U95" s="8">
        <f t="shared" si="82"/>
        <v>18.240000000000236</v>
      </c>
      <c r="V95" s="8">
        <f t="shared" si="83"/>
        <v>3336.7599999999998</v>
      </c>
      <c r="W95" s="25">
        <f t="shared" si="84"/>
        <v>0</v>
      </c>
      <c r="X95" s="29">
        <v>5511</v>
      </c>
      <c r="Y95" s="25"/>
    </row>
    <row r="96" spans="1:25" ht="14.25" customHeight="1" x14ac:dyDescent="0.2">
      <c r="A96" s="7" t="s">
        <v>521</v>
      </c>
      <c r="B96" s="20" t="s">
        <v>793</v>
      </c>
      <c r="C96" s="28" t="s">
        <v>884</v>
      </c>
      <c r="D96" s="6" t="s">
        <v>524</v>
      </c>
      <c r="E96" s="21" t="s">
        <v>983</v>
      </c>
      <c r="F96" s="19" t="s">
        <v>885</v>
      </c>
      <c r="G96" s="21">
        <v>6300</v>
      </c>
      <c r="H96" s="8">
        <v>5713.96</v>
      </c>
      <c r="I96" s="8">
        <f t="shared" si="75"/>
        <v>90.697777777777773</v>
      </c>
      <c r="J96" s="8">
        <v>440.15999999999997</v>
      </c>
      <c r="K96" s="8"/>
      <c r="L96" s="8">
        <f t="shared" si="76"/>
        <v>6154.12</v>
      </c>
      <c r="M96" s="8">
        <f t="shared" si="77"/>
        <v>97.684444444444438</v>
      </c>
      <c r="N96" s="8">
        <f t="shared" si="78"/>
        <v>145.88000000000011</v>
      </c>
      <c r="O96" s="8">
        <f t="shared" si="79"/>
        <v>440.15999999999997</v>
      </c>
      <c r="P96" s="8"/>
      <c r="Q96" s="8"/>
      <c r="R96" s="8"/>
      <c r="S96" s="8">
        <f t="shared" si="80"/>
        <v>6154.12</v>
      </c>
      <c r="T96" s="8">
        <f t="shared" si="81"/>
        <v>97.684444444444438</v>
      </c>
      <c r="U96" s="8">
        <f t="shared" si="82"/>
        <v>145.88000000000011</v>
      </c>
      <c r="V96" s="8">
        <f t="shared" si="83"/>
        <v>6154.12</v>
      </c>
      <c r="W96" s="25">
        <f t="shared" si="84"/>
        <v>0</v>
      </c>
      <c r="X96" s="29">
        <v>5513</v>
      </c>
      <c r="Y96" s="25"/>
    </row>
    <row r="97" spans="1:25" ht="14.25" customHeight="1" x14ac:dyDescent="0.2">
      <c r="A97" s="7" t="s">
        <v>521</v>
      </c>
      <c r="B97" s="20" t="s">
        <v>793</v>
      </c>
      <c r="C97" s="28" t="s">
        <v>886</v>
      </c>
      <c r="D97" s="6" t="s">
        <v>524</v>
      </c>
      <c r="E97" s="21" t="s">
        <v>984</v>
      </c>
      <c r="F97" s="30" t="s">
        <v>499</v>
      </c>
      <c r="G97" s="21">
        <v>1982</v>
      </c>
      <c r="H97" s="8">
        <v>1351.3500000000001</v>
      </c>
      <c r="I97" s="8">
        <f t="shared" si="75"/>
        <v>68.181130171543899</v>
      </c>
      <c r="J97" s="8">
        <v>123.91</v>
      </c>
      <c r="K97" s="8"/>
      <c r="L97" s="8">
        <f t="shared" si="76"/>
        <v>1475.2600000000002</v>
      </c>
      <c r="M97" s="8">
        <f t="shared" si="77"/>
        <v>74.432896064581243</v>
      </c>
      <c r="N97" s="8">
        <f t="shared" si="78"/>
        <v>506.73999999999978</v>
      </c>
      <c r="O97" s="8">
        <f t="shared" si="79"/>
        <v>123.91</v>
      </c>
      <c r="P97" s="8"/>
      <c r="Q97" s="8"/>
      <c r="R97" s="8"/>
      <c r="S97" s="8">
        <f t="shared" si="80"/>
        <v>1475.2600000000002</v>
      </c>
      <c r="T97" s="8">
        <f t="shared" si="81"/>
        <v>74.432896064581243</v>
      </c>
      <c r="U97" s="8">
        <f t="shared" si="82"/>
        <v>506.73999999999978</v>
      </c>
      <c r="V97" s="8">
        <f t="shared" si="83"/>
        <v>1475.2600000000002</v>
      </c>
      <c r="W97" s="25">
        <f t="shared" si="84"/>
        <v>0</v>
      </c>
      <c r="X97" s="29">
        <v>551306</v>
      </c>
      <c r="Y97" s="25"/>
    </row>
    <row r="98" spans="1:25" ht="14.25" customHeight="1" x14ac:dyDescent="0.2">
      <c r="A98" s="7" t="s">
        <v>521</v>
      </c>
      <c r="B98" s="20" t="s">
        <v>793</v>
      </c>
      <c r="C98" s="28" t="s">
        <v>797</v>
      </c>
      <c r="D98" s="6" t="s">
        <v>524</v>
      </c>
      <c r="E98" s="21" t="s">
        <v>985</v>
      </c>
      <c r="F98" s="30" t="s">
        <v>729</v>
      </c>
      <c r="G98" s="21">
        <v>1316</v>
      </c>
      <c r="H98" s="8">
        <v>496</v>
      </c>
      <c r="I98" s="8">
        <f t="shared" si="75"/>
        <v>37.689969604863222</v>
      </c>
      <c r="J98" s="8">
        <v>170.33</v>
      </c>
      <c r="K98" s="8"/>
      <c r="L98" s="8">
        <f t="shared" si="76"/>
        <v>666.33</v>
      </c>
      <c r="M98" s="8">
        <f t="shared" si="77"/>
        <v>50.632978723404257</v>
      </c>
      <c r="N98" s="8">
        <f t="shared" si="78"/>
        <v>649.66999999999996</v>
      </c>
      <c r="O98" s="8">
        <f t="shared" si="79"/>
        <v>170.33</v>
      </c>
      <c r="P98" s="8"/>
      <c r="Q98" s="8"/>
      <c r="R98" s="8"/>
      <c r="S98" s="8">
        <f t="shared" si="80"/>
        <v>666.33</v>
      </c>
      <c r="T98" s="8">
        <f t="shared" si="81"/>
        <v>50.632978723404257</v>
      </c>
      <c r="U98" s="8">
        <f t="shared" si="82"/>
        <v>649.66999999999996</v>
      </c>
      <c r="V98" s="8">
        <f t="shared" si="83"/>
        <v>666.33</v>
      </c>
      <c r="W98" s="25">
        <f t="shared" si="84"/>
        <v>0</v>
      </c>
      <c r="X98" s="29">
        <v>5513</v>
      </c>
      <c r="Y98" s="25"/>
    </row>
    <row r="99" spans="1:25" ht="14.25" customHeight="1" x14ac:dyDescent="0.2">
      <c r="A99" s="7" t="s">
        <v>521</v>
      </c>
      <c r="B99" s="20" t="s">
        <v>793</v>
      </c>
      <c r="C99" s="28" t="s">
        <v>730</v>
      </c>
      <c r="D99" s="6" t="s">
        <v>524</v>
      </c>
      <c r="E99" s="195" t="s">
        <v>986</v>
      </c>
      <c r="F99" s="224" t="s">
        <v>731</v>
      </c>
      <c r="G99" s="195">
        <v>7801</v>
      </c>
      <c r="H99" s="8">
        <v>7507.06</v>
      </c>
      <c r="I99" s="8">
        <f t="shared" si="75"/>
        <v>96.232021535700554</v>
      </c>
      <c r="J99" s="8">
        <v>682.46</v>
      </c>
      <c r="K99" s="8"/>
      <c r="L99" s="8">
        <f t="shared" si="76"/>
        <v>8189.52</v>
      </c>
      <c r="M99" s="8">
        <f t="shared" si="77"/>
        <v>104.98038712985516</v>
      </c>
      <c r="N99" s="8">
        <f t="shared" si="78"/>
        <v>-388.52000000000044</v>
      </c>
      <c r="O99" s="8">
        <f t="shared" si="79"/>
        <v>682.46</v>
      </c>
      <c r="P99" s="8"/>
      <c r="Q99" s="8"/>
      <c r="R99" s="8"/>
      <c r="S99" s="8">
        <f t="shared" si="80"/>
        <v>8189.52</v>
      </c>
      <c r="T99" s="8">
        <f t="shared" si="81"/>
        <v>104.98038712985516</v>
      </c>
      <c r="U99" s="8">
        <f t="shared" si="82"/>
        <v>-388.52000000000044</v>
      </c>
      <c r="V99" s="8">
        <f t="shared" si="83"/>
        <v>8189.52</v>
      </c>
      <c r="W99" s="25">
        <f t="shared" si="84"/>
        <v>0</v>
      </c>
      <c r="X99" s="29">
        <v>5513</v>
      </c>
      <c r="Y99" s="25"/>
    </row>
    <row r="100" spans="1:25" ht="14.25" customHeight="1" x14ac:dyDescent="0.2">
      <c r="A100" s="7" t="s">
        <v>521</v>
      </c>
      <c r="B100" s="20" t="s">
        <v>793</v>
      </c>
      <c r="C100" s="28" t="s">
        <v>794</v>
      </c>
      <c r="D100" s="6" t="s">
        <v>524</v>
      </c>
      <c r="E100" s="21" t="s">
        <v>987</v>
      </c>
      <c r="F100" s="30" t="s">
        <v>710</v>
      </c>
      <c r="G100" s="21">
        <v>11200</v>
      </c>
      <c r="H100" s="8">
        <v>9640</v>
      </c>
      <c r="I100" s="8">
        <f t="shared" si="75"/>
        <v>86.071428571428584</v>
      </c>
      <c r="J100" s="8">
        <v>939</v>
      </c>
      <c r="K100" s="8"/>
      <c r="L100" s="8">
        <f t="shared" si="76"/>
        <v>10579</v>
      </c>
      <c r="M100" s="8">
        <f t="shared" si="77"/>
        <v>94.455357142857139</v>
      </c>
      <c r="N100" s="8">
        <f t="shared" si="78"/>
        <v>621</v>
      </c>
      <c r="O100" s="8">
        <f t="shared" si="79"/>
        <v>939</v>
      </c>
      <c r="P100" s="8"/>
      <c r="Q100" s="8"/>
      <c r="R100" s="73">
        <f>981-P100</f>
        <v>981</v>
      </c>
      <c r="S100" s="8">
        <f t="shared" si="80"/>
        <v>11560</v>
      </c>
      <c r="T100" s="8">
        <f t="shared" si="81"/>
        <v>103.21428571428572</v>
      </c>
      <c r="U100" s="8">
        <f t="shared" si="82"/>
        <v>-360</v>
      </c>
      <c r="V100" s="8">
        <f t="shared" si="83"/>
        <v>10579</v>
      </c>
      <c r="W100" s="25">
        <f t="shared" si="84"/>
        <v>0</v>
      </c>
      <c r="X100" s="29">
        <v>551308</v>
      </c>
      <c r="Y100" s="25"/>
    </row>
    <row r="101" spans="1:25" ht="14.25" customHeight="1" x14ac:dyDescent="0.2">
      <c r="A101" s="7" t="s">
        <v>521</v>
      </c>
      <c r="B101" s="20" t="s">
        <v>793</v>
      </c>
      <c r="C101" s="28" t="s">
        <v>113</v>
      </c>
      <c r="D101" s="6" t="s">
        <v>524</v>
      </c>
      <c r="E101" s="21" t="s">
        <v>988</v>
      </c>
      <c r="F101" s="30" t="s">
        <v>711</v>
      </c>
      <c r="G101" s="21">
        <v>200</v>
      </c>
      <c r="H101" s="8">
        <v>138.43</v>
      </c>
      <c r="I101" s="8">
        <f t="shared" ref="I101" si="95">H101/G101*100</f>
        <v>69.215000000000003</v>
      </c>
      <c r="J101" s="8">
        <v>6.4</v>
      </c>
      <c r="K101" s="8"/>
      <c r="L101" s="8">
        <f t="shared" ref="L101" si="96">H101+J101+K101</f>
        <v>144.83000000000001</v>
      </c>
      <c r="M101" s="8">
        <f t="shared" ref="M101" si="97">L101/G101*100</f>
        <v>72.415000000000006</v>
      </c>
      <c r="N101" s="8">
        <f t="shared" ref="N101" si="98">G101-L101</f>
        <v>55.169999999999987</v>
      </c>
      <c r="O101" s="8">
        <f t="shared" ref="O101" si="99">J101+K101</f>
        <v>6.4</v>
      </c>
      <c r="P101" s="8"/>
      <c r="Q101" s="8"/>
      <c r="R101" s="8"/>
      <c r="S101" s="8">
        <f t="shared" ref="S101" si="100">L101+P101+Q101+R101</f>
        <v>144.83000000000001</v>
      </c>
      <c r="T101" s="8">
        <f t="shared" ref="T101" si="101">S101/G101*100</f>
        <v>72.415000000000006</v>
      </c>
      <c r="U101" s="8">
        <f t="shared" ref="U101" si="102">G101-S101</f>
        <v>55.169999999999987</v>
      </c>
      <c r="V101" s="8">
        <f t="shared" ref="V101" si="103">H101+J101</f>
        <v>144.83000000000001</v>
      </c>
      <c r="W101" s="25">
        <f t="shared" ref="W101" si="104">K101+P101</f>
        <v>0</v>
      </c>
      <c r="X101" s="29">
        <v>551308</v>
      </c>
      <c r="Y101" s="25"/>
    </row>
    <row r="102" spans="1:25" ht="14.25" customHeight="1" x14ac:dyDescent="0.2">
      <c r="A102" s="7" t="s">
        <v>521</v>
      </c>
      <c r="B102" s="20">
        <v>6014</v>
      </c>
      <c r="C102" s="28"/>
      <c r="D102" s="6" t="s">
        <v>524</v>
      </c>
      <c r="E102" s="206" t="s">
        <v>988</v>
      </c>
      <c r="F102" s="232" t="s">
        <v>2207</v>
      </c>
      <c r="G102" s="206"/>
      <c r="H102" s="8">
        <v>19.170000000000002</v>
      </c>
      <c r="I102" s="8" t="e">
        <f t="shared" si="75"/>
        <v>#DIV/0!</v>
      </c>
      <c r="J102" s="8">
        <v>0</v>
      </c>
      <c r="K102" s="8"/>
      <c r="L102" s="8">
        <f t="shared" si="76"/>
        <v>19.170000000000002</v>
      </c>
      <c r="M102" s="8" t="e">
        <f t="shared" si="77"/>
        <v>#DIV/0!</v>
      </c>
      <c r="N102" s="8">
        <f t="shared" si="78"/>
        <v>-19.170000000000002</v>
      </c>
      <c r="O102" s="8">
        <f t="shared" si="79"/>
        <v>0</v>
      </c>
      <c r="P102" s="8"/>
      <c r="Q102" s="8"/>
      <c r="R102" s="8"/>
      <c r="S102" s="8">
        <f t="shared" si="80"/>
        <v>19.170000000000002</v>
      </c>
      <c r="T102" s="8" t="e">
        <f t="shared" si="81"/>
        <v>#DIV/0!</v>
      </c>
      <c r="U102" s="8">
        <f t="shared" si="82"/>
        <v>-19.170000000000002</v>
      </c>
      <c r="V102" s="8">
        <f t="shared" si="83"/>
        <v>19.170000000000002</v>
      </c>
      <c r="W102" s="25">
        <f t="shared" si="84"/>
        <v>0</v>
      </c>
      <c r="X102" s="29">
        <v>551308</v>
      </c>
      <c r="Y102" s="25"/>
    </row>
    <row r="103" spans="1:25" ht="14.25" customHeight="1" x14ac:dyDescent="0.2">
      <c r="A103" s="7" t="s">
        <v>521</v>
      </c>
      <c r="B103" s="20" t="s">
        <v>712</v>
      </c>
      <c r="C103" s="28" t="s">
        <v>585</v>
      </c>
      <c r="D103" s="6" t="s">
        <v>524</v>
      </c>
      <c r="E103" s="6" t="s">
        <v>586</v>
      </c>
      <c r="F103" s="30" t="s">
        <v>587</v>
      </c>
      <c r="G103" s="21">
        <v>6235</v>
      </c>
      <c r="H103" s="8">
        <v>3704.4799999999996</v>
      </c>
      <c r="I103" s="8">
        <f t="shared" si="75"/>
        <v>59.41427425821972</v>
      </c>
      <c r="J103" s="8">
        <v>466.03999999999996</v>
      </c>
      <c r="K103" s="8"/>
      <c r="L103" s="8">
        <f t="shared" si="76"/>
        <v>4170.5199999999995</v>
      </c>
      <c r="M103" s="8">
        <f t="shared" si="77"/>
        <v>66.8888532477947</v>
      </c>
      <c r="N103" s="8">
        <f t="shared" si="78"/>
        <v>2064.4800000000005</v>
      </c>
      <c r="O103" s="8">
        <f t="shared" si="79"/>
        <v>466.03999999999996</v>
      </c>
      <c r="P103" s="8"/>
      <c r="Q103" s="8"/>
      <c r="R103" s="8"/>
      <c r="S103" s="8">
        <f t="shared" si="80"/>
        <v>4170.5199999999995</v>
      </c>
      <c r="T103" s="8">
        <f t="shared" si="81"/>
        <v>66.8888532477947</v>
      </c>
      <c r="U103" s="8">
        <f t="shared" si="82"/>
        <v>2064.4800000000005</v>
      </c>
      <c r="V103" s="8">
        <f t="shared" si="83"/>
        <v>4170.5199999999995</v>
      </c>
      <c r="W103" s="25">
        <f t="shared" si="84"/>
        <v>0</v>
      </c>
      <c r="X103" s="29">
        <v>5514</v>
      </c>
      <c r="Y103" s="25"/>
    </row>
    <row r="104" spans="1:25" ht="14.25" customHeight="1" x14ac:dyDescent="0.2">
      <c r="A104" s="7" t="s">
        <v>521</v>
      </c>
      <c r="B104" s="20" t="s">
        <v>712</v>
      </c>
      <c r="C104" s="28" t="s">
        <v>588</v>
      </c>
      <c r="D104" s="6" t="s">
        <v>524</v>
      </c>
      <c r="E104" s="6" t="s">
        <v>589</v>
      </c>
      <c r="F104" s="30" t="s">
        <v>590</v>
      </c>
      <c r="G104" s="21">
        <v>3740</v>
      </c>
      <c r="H104" s="8">
        <v>1164.1599999999999</v>
      </c>
      <c r="I104" s="8">
        <f t="shared" si="75"/>
        <v>31.127272727272725</v>
      </c>
      <c r="J104" s="8">
        <v>2046.9</v>
      </c>
      <c r="K104" s="8"/>
      <c r="L104" s="8">
        <f t="shared" si="76"/>
        <v>3211.06</v>
      </c>
      <c r="M104" s="8">
        <f t="shared" si="77"/>
        <v>85.857219251336886</v>
      </c>
      <c r="N104" s="8">
        <f t="shared" si="78"/>
        <v>528.94000000000005</v>
      </c>
      <c r="O104" s="8">
        <f t="shared" si="79"/>
        <v>2046.9</v>
      </c>
      <c r="P104" s="8"/>
      <c r="Q104" s="8"/>
      <c r="R104" s="8"/>
      <c r="S104" s="8">
        <f t="shared" si="80"/>
        <v>3211.06</v>
      </c>
      <c r="T104" s="8">
        <f t="shared" si="81"/>
        <v>85.857219251336886</v>
      </c>
      <c r="U104" s="8">
        <f t="shared" si="82"/>
        <v>528.94000000000005</v>
      </c>
      <c r="V104" s="8">
        <f t="shared" si="83"/>
        <v>3211.06</v>
      </c>
      <c r="W104" s="25">
        <f t="shared" si="84"/>
        <v>0</v>
      </c>
      <c r="X104" s="29">
        <v>5514</v>
      </c>
      <c r="Y104" s="25"/>
    </row>
    <row r="105" spans="1:25" ht="14.25" customHeight="1" x14ac:dyDescent="0.2">
      <c r="A105" s="7" t="s">
        <v>521</v>
      </c>
      <c r="B105" s="20" t="s">
        <v>712</v>
      </c>
      <c r="C105" s="28" t="s">
        <v>591</v>
      </c>
      <c r="D105" s="6" t="s">
        <v>524</v>
      </c>
      <c r="E105" s="236" t="s">
        <v>592</v>
      </c>
      <c r="F105" s="237" t="s">
        <v>593</v>
      </c>
      <c r="G105" s="238">
        <v>2181</v>
      </c>
      <c r="H105" s="8">
        <v>1961.97</v>
      </c>
      <c r="I105" s="8">
        <f t="shared" si="75"/>
        <v>89.957359009628618</v>
      </c>
      <c r="J105" s="8">
        <v>445.24</v>
      </c>
      <c r="K105" s="8"/>
      <c r="L105" s="8">
        <f t="shared" si="76"/>
        <v>2407.21</v>
      </c>
      <c r="M105" s="8">
        <f t="shared" si="77"/>
        <v>110.37184777624942</v>
      </c>
      <c r="N105" s="8">
        <f t="shared" si="78"/>
        <v>-226.21000000000004</v>
      </c>
      <c r="O105" s="8">
        <f t="shared" si="79"/>
        <v>445.24</v>
      </c>
      <c r="P105" s="8"/>
      <c r="Q105" s="8"/>
      <c r="R105" s="8"/>
      <c r="S105" s="8">
        <f t="shared" ref="S105:S136" si="105">L105+P105+Q105+R105</f>
        <v>2407.21</v>
      </c>
      <c r="T105" s="8">
        <f t="shared" ref="T105:T136" si="106">S105/G105*100</f>
        <v>110.37184777624942</v>
      </c>
      <c r="U105" s="8">
        <f t="shared" ref="U105:U136" si="107">G105-S105</f>
        <v>-226.21000000000004</v>
      </c>
      <c r="V105" s="8">
        <f t="shared" ref="V105:V136" si="108">H105+J105</f>
        <v>2407.21</v>
      </c>
      <c r="W105" s="25">
        <f t="shared" ref="W105:W136" si="109">K105+P105</f>
        <v>0</v>
      </c>
      <c r="X105" s="29">
        <v>5514</v>
      </c>
      <c r="Y105" s="25"/>
    </row>
    <row r="106" spans="1:25" ht="14.25" customHeight="1" x14ac:dyDescent="0.2">
      <c r="A106" s="7" t="s">
        <v>521</v>
      </c>
      <c r="B106" s="20" t="s">
        <v>712</v>
      </c>
      <c r="C106" s="28" t="s">
        <v>594</v>
      </c>
      <c r="D106" s="6" t="s">
        <v>524</v>
      </c>
      <c r="E106" s="6" t="s">
        <v>595</v>
      </c>
      <c r="F106" s="30" t="s">
        <v>596</v>
      </c>
      <c r="G106" s="21">
        <v>9717</v>
      </c>
      <c r="H106" s="8">
        <v>6683.3899999999994</v>
      </c>
      <c r="I106" s="8">
        <f t="shared" si="75"/>
        <v>68.78038489245651</v>
      </c>
      <c r="J106" s="8">
        <v>2936.1000000000004</v>
      </c>
      <c r="K106" s="8"/>
      <c r="L106" s="8">
        <f t="shared" si="76"/>
        <v>9619.49</v>
      </c>
      <c r="M106" s="8">
        <f t="shared" si="77"/>
        <v>98.996500977668006</v>
      </c>
      <c r="N106" s="8">
        <f t="shared" si="78"/>
        <v>97.510000000000218</v>
      </c>
      <c r="O106" s="8">
        <f t="shared" si="79"/>
        <v>2936.1000000000004</v>
      </c>
      <c r="P106" s="8"/>
      <c r="Q106" s="8"/>
      <c r="R106" s="8"/>
      <c r="S106" s="8">
        <f t="shared" si="105"/>
        <v>9619.49</v>
      </c>
      <c r="T106" s="8">
        <f t="shared" si="106"/>
        <v>98.996500977668006</v>
      </c>
      <c r="U106" s="8">
        <f t="shared" si="107"/>
        <v>97.510000000000218</v>
      </c>
      <c r="V106" s="8">
        <f t="shared" si="108"/>
        <v>9619.49</v>
      </c>
      <c r="W106" s="25">
        <f t="shared" si="109"/>
        <v>0</v>
      </c>
      <c r="X106" s="29">
        <v>5514</v>
      </c>
      <c r="Y106" s="25"/>
    </row>
    <row r="107" spans="1:25" ht="14.25" customHeight="1" x14ac:dyDescent="0.2">
      <c r="A107" s="7" t="s">
        <v>521</v>
      </c>
      <c r="B107" s="20" t="s">
        <v>712</v>
      </c>
      <c r="C107" s="28" t="s">
        <v>594</v>
      </c>
      <c r="D107" s="6" t="s">
        <v>524</v>
      </c>
      <c r="E107" s="6" t="s">
        <v>597</v>
      </c>
      <c r="F107" s="30" t="s">
        <v>598</v>
      </c>
      <c r="G107" s="21">
        <v>23721</v>
      </c>
      <c r="H107" s="8">
        <v>9930</v>
      </c>
      <c r="I107" s="8">
        <f t="shared" ref="I107:I135" si="110">H107/G107*100</f>
        <v>41.861641583407106</v>
      </c>
      <c r="J107" s="8">
        <v>2623.2</v>
      </c>
      <c r="K107" s="8"/>
      <c r="L107" s="8">
        <f t="shared" ref="L107:L135" si="111">H107+J107+K107</f>
        <v>12553.2</v>
      </c>
      <c r="M107" s="8">
        <f t="shared" ref="M107:M135" si="112">L107/G107*100</f>
        <v>52.920197293537377</v>
      </c>
      <c r="N107" s="8">
        <f t="shared" ref="N107:N137" si="113">G107-L107</f>
        <v>11167.8</v>
      </c>
      <c r="O107" s="8">
        <f t="shared" ref="O107:O137" si="114">J107+K107</f>
        <v>2623.2</v>
      </c>
      <c r="P107" s="8"/>
      <c r="Q107" s="8"/>
      <c r="R107" s="8"/>
      <c r="S107" s="8">
        <f t="shared" si="105"/>
        <v>12553.2</v>
      </c>
      <c r="T107" s="8">
        <f t="shared" si="106"/>
        <v>52.920197293537377</v>
      </c>
      <c r="U107" s="8">
        <f t="shared" si="107"/>
        <v>11167.8</v>
      </c>
      <c r="V107" s="8">
        <f t="shared" si="108"/>
        <v>12553.2</v>
      </c>
      <c r="W107" s="25">
        <f t="shared" si="109"/>
        <v>0</v>
      </c>
      <c r="X107" s="29">
        <v>5514</v>
      </c>
      <c r="Y107" s="25"/>
    </row>
    <row r="108" spans="1:25" ht="14.25" customHeight="1" x14ac:dyDescent="0.2">
      <c r="A108" s="7" t="s">
        <v>521</v>
      </c>
      <c r="B108" s="20" t="s">
        <v>712</v>
      </c>
      <c r="C108" s="28" t="s">
        <v>591</v>
      </c>
      <c r="D108" s="6" t="s">
        <v>524</v>
      </c>
      <c r="E108" s="6" t="s">
        <v>599</v>
      </c>
      <c r="F108" s="30" t="s">
        <v>600</v>
      </c>
      <c r="G108" s="21">
        <v>6925</v>
      </c>
      <c r="H108" s="8">
        <v>4476.42</v>
      </c>
      <c r="I108" s="8">
        <f t="shared" si="110"/>
        <v>64.6414440433213</v>
      </c>
      <c r="J108" s="8">
        <v>1834.1899999999998</v>
      </c>
      <c r="K108" s="8"/>
      <c r="L108" s="8">
        <f t="shared" si="111"/>
        <v>6310.61</v>
      </c>
      <c r="M108" s="8">
        <f t="shared" si="112"/>
        <v>91.127942238267138</v>
      </c>
      <c r="N108" s="8">
        <f t="shared" si="113"/>
        <v>614.39000000000033</v>
      </c>
      <c r="O108" s="8">
        <f t="shared" si="114"/>
        <v>1834.1899999999998</v>
      </c>
      <c r="P108" s="8"/>
      <c r="Q108" s="8"/>
      <c r="R108" s="8"/>
      <c r="S108" s="8">
        <f t="shared" si="105"/>
        <v>6310.61</v>
      </c>
      <c r="T108" s="8">
        <f t="shared" si="106"/>
        <v>91.127942238267138</v>
      </c>
      <c r="U108" s="8">
        <f t="shared" si="107"/>
        <v>614.39000000000033</v>
      </c>
      <c r="V108" s="8">
        <f t="shared" si="108"/>
        <v>6310.61</v>
      </c>
      <c r="W108" s="25">
        <f t="shared" si="109"/>
        <v>0</v>
      </c>
      <c r="X108" s="29">
        <v>5514</v>
      </c>
      <c r="Y108" s="25"/>
    </row>
    <row r="109" spans="1:25" ht="14.25" customHeight="1" x14ac:dyDescent="0.2">
      <c r="A109" s="7" t="s">
        <v>521</v>
      </c>
      <c r="B109" s="20" t="s">
        <v>712</v>
      </c>
      <c r="C109" s="28" t="s">
        <v>601</v>
      </c>
      <c r="D109" s="6" t="s">
        <v>524</v>
      </c>
      <c r="E109" s="6" t="s">
        <v>647</v>
      </c>
      <c r="F109" s="30" t="s">
        <v>648</v>
      </c>
      <c r="G109" s="21">
        <v>1750</v>
      </c>
      <c r="H109" s="8">
        <v>1587.9600000000003</v>
      </c>
      <c r="I109" s="8">
        <f t="shared" si="110"/>
        <v>90.740571428571442</v>
      </c>
      <c r="J109" s="8">
        <v>145.66999999999999</v>
      </c>
      <c r="K109" s="8"/>
      <c r="L109" s="8">
        <f t="shared" si="111"/>
        <v>1733.6300000000003</v>
      </c>
      <c r="M109" s="8">
        <f t="shared" si="112"/>
        <v>99.06457142857144</v>
      </c>
      <c r="N109" s="8">
        <f t="shared" si="113"/>
        <v>16.369999999999663</v>
      </c>
      <c r="O109" s="8">
        <f t="shared" si="114"/>
        <v>145.66999999999999</v>
      </c>
      <c r="P109" s="8"/>
      <c r="Q109" s="8"/>
      <c r="R109" s="8"/>
      <c r="S109" s="8">
        <f t="shared" si="105"/>
        <v>1733.6300000000003</v>
      </c>
      <c r="T109" s="8">
        <f t="shared" si="106"/>
        <v>99.06457142857144</v>
      </c>
      <c r="U109" s="8">
        <f t="shared" si="107"/>
        <v>16.369999999999663</v>
      </c>
      <c r="V109" s="8">
        <f t="shared" si="108"/>
        <v>1733.6300000000003</v>
      </c>
      <c r="W109" s="25">
        <f t="shared" si="109"/>
        <v>0</v>
      </c>
      <c r="X109" s="29">
        <v>551480</v>
      </c>
      <c r="Y109" s="25"/>
    </row>
    <row r="110" spans="1:25" ht="14.25" customHeight="1" x14ac:dyDescent="0.2">
      <c r="A110" s="7" t="s">
        <v>521</v>
      </c>
      <c r="B110" s="20" t="s">
        <v>712</v>
      </c>
      <c r="C110" s="28" t="s">
        <v>588</v>
      </c>
      <c r="D110" s="6" t="s">
        <v>524</v>
      </c>
      <c r="E110" s="6" t="s">
        <v>649</v>
      </c>
      <c r="F110" s="30" t="s">
        <v>650</v>
      </c>
      <c r="G110" s="21">
        <v>450</v>
      </c>
      <c r="H110" s="8">
        <v>224.65</v>
      </c>
      <c r="I110" s="8">
        <f t="shared" si="110"/>
        <v>49.922222222222224</v>
      </c>
      <c r="J110" s="8">
        <v>54.4</v>
      </c>
      <c r="K110" s="8"/>
      <c r="L110" s="8">
        <f t="shared" si="111"/>
        <v>279.05</v>
      </c>
      <c r="M110" s="8">
        <f t="shared" si="112"/>
        <v>62.01111111111112</v>
      </c>
      <c r="N110" s="8">
        <f t="shared" si="113"/>
        <v>170.95</v>
      </c>
      <c r="O110" s="8">
        <f t="shared" si="114"/>
        <v>54.4</v>
      </c>
      <c r="P110" s="8"/>
      <c r="Q110" s="8"/>
      <c r="R110" s="8"/>
      <c r="S110" s="8">
        <f t="shared" si="105"/>
        <v>279.05</v>
      </c>
      <c r="T110" s="8">
        <f t="shared" si="106"/>
        <v>62.01111111111112</v>
      </c>
      <c r="U110" s="8">
        <f t="shared" si="107"/>
        <v>170.95</v>
      </c>
      <c r="V110" s="8">
        <f t="shared" si="108"/>
        <v>279.05</v>
      </c>
      <c r="W110" s="25">
        <f t="shared" si="109"/>
        <v>0</v>
      </c>
      <c r="X110" s="29">
        <v>5514</v>
      </c>
      <c r="Y110" s="25"/>
    </row>
    <row r="111" spans="1:25" ht="14.25" customHeight="1" x14ac:dyDescent="0.2">
      <c r="A111" s="7" t="s">
        <v>521</v>
      </c>
      <c r="B111" s="20" t="s">
        <v>712</v>
      </c>
      <c r="C111" s="28" t="s">
        <v>651</v>
      </c>
      <c r="D111" s="6" t="s">
        <v>524</v>
      </c>
      <c r="E111" s="6" t="s">
        <v>989</v>
      </c>
      <c r="F111" s="30" t="s">
        <v>704</v>
      </c>
      <c r="G111" s="21">
        <v>1212</v>
      </c>
      <c r="H111" s="8">
        <v>928.6</v>
      </c>
      <c r="I111" s="8">
        <f t="shared" si="110"/>
        <v>76.617161716171623</v>
      </c>
      <c r="J111" s="8">
        <v>-68.44</v>
      </c>
      <c r="K111" s="8"/>
      <c r="L111" s="8">
        <f t="shared" si="111"/>
        <v>860.16000000000008</v>
      </c>
      <c r="M111" s="8">
        <f t="shared" si="112"/>
        <v>70.970297029702976</v>
      </c>
      <c r="N111" s="8">
        <f t="shared" si="113"/>
        <v>351.83999999999992</v>
      </c>
      <c r="O111" s="8">
        <f t="shared" si="114"/>
        <v>-68.44</v>
      </c>
      <c r="P111" s="8"/>
      <c r="Q111" s="8"/>
      <c r="R111" s="8"/>
      <c r="S111" s="8">
        <f t="shared" si="105"/>
        <v>860.16000000000008</v>
      </c>
      <c r="T111" s="8">
        <f t="shared" si="106"/>
        <v>70.970297029702976</v>
      </c>
      <c r="U111" s="8">
        <f t="shared" si="107"/>
        <v>351.83999999999992</v>
      </c>
      <c r="V111" s="8">
        <f t="shared" si="108"/>
        <v>860.16000000000008</v>
      </c>
      <c r="W111" s="25">
        <f t="shared" si="109"/>
        <v>0</v>
      </c>
      <c r="X111" s="29">
        <v>551401</v>
      </c>
      <c r="Y111" s="25"/>
    </row>
    <row r="112" spans="1:25" ht="14.25" customHeight="1" x14ac:dyDescent="0.2">
      <c r="A112" s="7" t="s">
        <v>521</v>
      </c>
      <c r="B112" s="20" t="s">
        <v>296</v>
      </c>
      <c r="C112" s="28" t="s">
        <v>297</v>
      </c>
      <c r="D112" s="6" t="s">
        <v>524</v>
      </c>
      <c r="E112" s="21" t="s">
        <v>990</v>
      </c>
      <c r="F112" s="30" t="s">
        <v>705</v>
      </c>
      <c r="G112" s="21">
        <v>6461</v>
      </c>
      <c r="H112" s="8">
        <v>4588.4799999999996</v>
      </c>
      <c r="I112" s="8">
        <f t="shared" si="110"/>
        <v>71.018108651911461</v>
      </c>
      <c r="J112" s="8">
        <v>1570.81</v>
      </c>
      <c r="K112" s="8"/>
      <c r="L112" s="8">
        <f t="shared" si="111"/>
        <v>6159.2899999999991</v>
      </c>
      <c r="M112" s="8">
        <f t="shared" si="112"/>
        <v>95.33028942888096</v>
      </c>
      <c r="N112" s="8">
        <f t="shared" si="113"/>
        <v>301.71000000000095</v>
      </c>
      <c r="O112" s="8">
        <f t="shared" si="114"/>
        <v>1570.81</v>
      </c>
      <c r="P112" s="8"/>
      <c r="Q112" s="8"/>
      <c r="R112" s="8"/>
      <c r="S112" s="8">
        <f t="shared" si="105"/>
        <v>6159.2899999999991</v>
      </c>
      <c r="T112" s="8">
        <f t="shared" si="106"/>
        <v>95.33028942888096</v>
      </c>
      <c r="U112" s="8">
        <f t="shared" si="107"/>
        <v>301.71000000000095</v>
      </c>
      <c r="V112" s="8">
        <f t="shared" si="108"/>
        <v>6159.2899999999991</v>
      </c>
      <c r="W112" s="25">
        <f t="shared" si="109"/>
        <v>0</v>
      </c>
      <c r="X112" s="29">
        <v>5515</v>
      </c>
      <c r="Y112" s="25"/>
    </row>
    <row r="113" spans="1:25" ht="14.25" customHeight="1" x14ac:dyDescent="0.2">
      <c r="A113" s="7" t="s">
        <v>521</v>
      </c>
      <c r="B113" s="20" t="s">
        <v>296</v>
      </c>
      <c r="C113" s="28" t="s">
        <v>706</v>
      </c>
      <c r="D113" s="6" t="s">
        <v>524</v>
      </c>
      <c r="E113" s="6" t="s">
        <v>991</v>
      </c>
      <c r="F113" s="30" t="s">
        <v>707</v>
      </c>
      <c r="G113" s="21">
        <v>759</v>
      </c>
      <c r="H113" s="8">
        <v>505.64</v>
      </c>
      <c r="I113" s="8">
        <f t="shared" si="110"/>
        <v>66.619235836627141</v>
      </c>
      <c r="J113" s="8">
        <v>46.75</v>
      </c>
      <c r="K113" s="8"/>
      <c r="L113" s="8">
        <f t="shared" si="111"/>
        <v>552.39</v>
      </c>
      <c r="M113" s="8">
        <f t="shared" si="112"/>
        <v>72.778656126482204</v>
      </c>
      <c r="N113" s="8">
        <f t="shared" si="113"/>
        <v>206.61</v>
      </c>
      <c r="O113" s="8">
        <f t="shared" si="114"/>
        <v>46.75</v>
      </c>
      <c r="P113" s="8"/>
      <c r="Q113" s="8"/>
      <c r="R113" s="8"/>
      <c r="S113" s="8">
        <f t="shared" si="105"/>
        <v>552.39</v>
      </c>
      <c r="T113" s="8">
        <f t="shared" si="106"/>
        <v>72.778656126482204</v>
      </c>
      <c r="U113" s="8">
        <f t="shared" si="107"/>
        <v>206.61</v>
      </c>
      <c r="V113" s="8">
        <f t="shared" si="108"/>
        <v>552.39</v>
      </c>
      <c r="W113" s="25">
        <f t="shared" si="109"/>
        <v>0</v>
      </c>
      <c r="X113" s="29">
        <v>5515</v>
      </c>
      <c r="Y113" s="25"/>
    </row>
    <row r="114" spans="1:25" ht="14.25" customHeight="1" x14ac:dyDescent="0.2">
      <c r="A114" s="7" t="s">
        <v>521</v>
      </c>
      <c r="B114" s="20" t="s">
        <v>299</v>
      </c>
      <c r="C114" s="28" t="s">
        <v>1631</v>
      </c>
      <c r="D114" s="6" t="s">
        <v>524</v>
      </c>
      <c r="E114" s="6" t="s">
        <v>992</v>
      </c>
      <c r="F114" s="30" t="s">
        <v>972</v>
      </c>
      <c r="G114" s="21">
        <v>950</v>
      </c>
      <c r="H114" s="8">
        <v>0</v>
      </c>
      <c r="I114" s="8">
        <f t="shared" si="110"/>
        <v>0</v>
      </c>
      <c r="J114" s="8">
        <v>228.1</v>
      </c>
      <c r="K114" s="8"/>
      <c r="L114" s="8">
        <f t="shared" si="111"/>
        <v>228.1</v>
      </c>
      <c r="M114" s="8">
        <f t="shared" si="112"/>
        <v>24.010526315789473</v>
      </c>
      <c r="N114" s="8">
        <f t="shared" si="113"/>
        <v>721.9</v>
      </c>
      <c r="O114" s="8">
        <f t="shared" si="114"/>
        <v>228.1</v>
      </c>
      <c r="P114" s="8"/>
      <c r="Q114" s="8"/>
      <c r="R114" s="8"/>
      <c r="S114" s="8">
        <f t="shared" si="105"/>
        <v>228.1</v>
      </c>
      <c r="T114" s="8">
        <f t="shared" si="106"/>
        <v>24.010526315789473</v>
      </c>
      <c r="U114" s="8">
        <f t="shared" si="107"/>
        <v>721.9</v>
      </c>
      <c r="V114" s="8">
        <f t="shared" si="108"/>
        <v>228.1</v>
      </c>
      <c r="W114" s="25">
        <f t="shared" si="109"/>
        <v>0</v>
      </c>
      <c r="X114" s="29">
        <v>5522</v>
      </c>
      <c r="Y114" s="25"/>
    </row>
    <row r="115" spans="1:25" ht="14.25" customHeight="1" x14ac:dyDescent="0.2">
      <c r="A115" s="7" t="s">
        <v>521</v>
      </c>
      <c r="B115" s="20" t="s">
        <v>299</v>
      </c>
      <c r="C115" s="28" t="s">
        <v>565</v>
      </c>
      <c r="D115" s="6" t="s">
        <v>524</v>
      </c>
      <c r="E115" s="6" t="s">
        <v>993</v>
      </c>
      <c r="F115" s="30" t="s">
        <v>566</v>
      </c>
      <c r="G115" s="21">
        <v>642</v>
      </c>
      <c r="H115" s="8">
        <v>429.09999999999997</v>
      </c>
      <c r="I115" s="8">
        <f t="shared" si="110"/>
        <v>66.838006230529587</v>
      </c>
      <c r="J115" s="8">
        <v>100</v>
      </c>
      <c r="K115" s="8"/>
      <c r="L115" s="8">
        <f t="shared" si="111"/>
        <v>529.09999999999991</v>
      </c>
      <c r="M115" s="8">
        <f t="shared" si="112"/>
        <v>82.414330218068528</v>
      </c>
      <c r="N115" s="8">
        <f t="shared" si="113"/>
        <v>112.90000000000009</v>
      </c>
      <c r="O115" s="8">
        <f t="shared" si="114"/>
        <v>100</v>
      </c>
      <c r="P115" s="8"/>
      <c r="Q115" s="8"/>
      <c r="R115" s="8"/>
      <c r="S115" s="8">
        <f t="shared" si="105"/>
        <v>529.09999999999991</v>
      </c>
      <c r="T115" s="8">
        <f t="shared" si="106"/>
        <v>82.414330218068528</v>
      </c>
      <c r="U115" s="8">
        <f t="shared" si="107"/>
        <v>112.90000000000009</v>
      </c>
      <c r="V115" s="8">
        <f t="shared" si="108"/>
        <v>529.09999999999991</v>
      </c>
      <c r="W115" s="25">
        <f t="shared" si="109"/>
        <v>0</v>
      </c>
      <c r="X115" s="29">
        <v>5522</v>
      </c>
      <c r="Y115" s="25"/>
    </row>
    <row r="116" spans="1:25" ht="14.25" customHeight="1" x14ac:dyDescent="0.2">
      <c r="A116" s="7" t="s">
        <v>521</v>
      </c>
      <c r="B116" s="20" t="s">
        <v>299</v>
      </c>
      <c r="C116" s="28" t="s">
        <v>567</v>
      </c>
      <c r="D116" s="6" t="s">
        <v>524</v>
      </c>
      <c r="E116" s="6" t="s">
        <v>994</v>
      </c>
      <c r="F116" s="30" t="s">
        <v>1134</v>
      </c>
      <c r="G116" s="21">
        <v>2320</v>
      </c>
      <c r="H116" s="8">
        <v>1569.56</v>
      </c>
      <c r="I116" s="8">
        <f t="shared" si="110"/>
        <v>67.653448275862075</v>
      </c>
      <c r="J116" s="8">
        <v>0</v>
      </c>
      <c r="K116" s="8"/>
      <c r="L116" s="8">
        <f t="shared" si="111"/>
        <v>1569.56</v>
      </c>
      <c r="M116" s="8">
        <f t="shared" si="112"/>
        <v>67.653448275862075</v>
      </c>
      <c r="N116" s="8">
        <f t="shared" si="113"/>
        <v>750.44</v>
      </c>
      <c r="O116" s="8">
        <f t="shared" si="114"/>
        <v>0</v>
      </c>
      <c r="P116" s="8"/>
      <c r="Q116" s="8"/>
      <c r="R116" s="8"/>
      <c r="S116" s="8">
        <f t="shared" si="105"/>
        <v>1569.56</v>
      </c>
      <c r="T116" s="8">
        <f t="shared" si="106"/>
        <v>67.653448275862075</v>
      </c>
      <c r="U116" s="8">
        <f t="shared" si="107"/>
        <v>750.44</v>
      </c>
      <c r="V116" s="8">
        <f t="shared" si="108"/>
        <v>1569.56</v>
      </c>
      <c r="W116" s="25">
        <f t="shared" si="109"/>
        <v>0</v>
      </c>
      <c r="X116" s="29">
        <v>5522</v>
      </c>
      <c r="Y116" s="25"/>
    </row>
    <row r="117" spans="1:25" ht="14.25" customHeight="1" x14ac:dyDescent="0.2">
      <c r="A117" s="7" t="s">
        <v>521</v>
      </c>
      <c r="B117" s="20" t="s">
        <v>1135</v>
      </c>
      <c r="C117" s="28" t="s">
        <v>1135</v>
      </c>
      <c r="D117" s="6" t="s">
        <v>524</v>
      </c>
      <c r="E117" s="6" t="s">
        <v>995</v>
      </c>
      <c r="F117" s="6" t="s">
        <v>996</v>
      </c>
      <c r="G117" s="21">
        <v>5980</v>
      </c>
      <c r="H117" s="8">
        <v>5979.22</v>
      </c>
      <c r="I117" s="8">
        <f t="shared" si="110"/>
        <v>99.986956521739131</v>
      </c>
      <c r="J117" s="8">
        <v>0</v>
      </c>
      <c r="K117" s="8"/>
      <c r="L117" s="8">
        <f t="shared" si="111"/>
        <v>5979.22</v>
      </c>
      <c r="M117" s="8">
        <f t="shared" si="112"/>
        <v>99.986956521739131</v>
      </c>
      <c r="N117" s="8">
        <f t="shared" si="113"/>
        <v>0.77999999999974534</v>
      </c>
      <c r="O117" s="8">
        <f t="shared" si="114"/>
        <v>0</v>
      </c>
      <c r="P117" s="8"/>
      <c r="Q117" s="8"/>
      <c r="R117" s="8"/>
      <c r="S117" s="8">
        <f t="shared" si="105"/>
        <v>5979.22</v>
      </c>
      <c r="T117" s="8">
        <f t="shared" si="106"/>
        <v>99.986956521739131</v>
      </c>
      <c r="U117" s="8">
        <f t="shared" si="107"/>
        <v>0.77999999999974534</v>
      </c>
      <c r="V117" s="8">
        <f t="shared" si="108"/>
        <v>5979.22</v>
      </c>
      <c r="W117" s="25">
        <f t="shared" si="109"/>
        <v>0</v>
      </c>
      <c r="X117" s="29">
        <v>1551</v>
      </c>
      <c r="Y117" s="25"/>
    </row>
    <row r="118" spans="1:25" ht="14.25" customHeight="1" x14ac:dyDescent="0.2">
      <c r="A118" s="7" t="s">
        <v>1136</v>
      </c>
      <c r="B118" s="20" t="s">
        <v>1137</v>
      </c>
      <c r="C118" s="28"/>
      <c r="D118" s="6" t="s">
        <v>510</v>
      </c>
      <c r="E118" s="6"/>
      <c r="F118" s="6" t="s">
        <v>1138</v>
      </c>
      <c r="G118" s="8">
        <v>-230</v>
      </c>
      <c r="H118" s="8">
        <v>0</v>
      </c>
      <c r="I118" s="8">
        <f t="shared" si="110"/>
        <v>0</v>
      </c>
      <c r="J118" s="8">
        <v>0</v>
      </c>
      <c r="K118" s="8"/>
      <c r="L118" s="8">
        <f t="shared" si="111"/>
        <v>0</v>
      </c>
      <c r="M118" s="8">
        <f t="shared" si="112"/>
        <v>0</v>
      </c>
      <c r="N118" s="8">
        <f t="shared" si="113"/>
        <v>-230</v>
      </c>
      <c r="O118" s="8">
        <f t="shared" si="114"/>
        <v>0</v>
      </c>
      <c r="P118" s="8"/>
      <c r="Q118" s="8"/>
      <c r="R118" s="8"/>
      <c r="S118" s="8">
        <f t="shared" si="105"/>
        <v>0</v>
      </c>
      <c r="T118" s="8">
        <f t="shared" si="106"/>
        <v>0</v>
      </c>
      <c r="U118" s="8">
        <f t="shared" si="107"/>
        <v>-230</v>
      </c>
      <c r="V118" s="8">
        <f t="shared" si="108"/>
        <v>0</v>
      </c>
      <c r="W118" s="25">
        <f t="shared" si="109"/>
        <v>0</v>
      </c>
      <c r="X118" s="29">
        <v>0</v>
      </c>
      <c r="Y118" s="25"/>
    </row>
    <row r="119" spans="1:25" ht="14.25" customHeight="1" x14ac:dyDescent="0.2">
      <c r="A119" s="7" t="s">
        <v>1136</v>
      </c>
      <c r="B119" s="20" t="s">
        <v>1137</v>
      </c>
      <c r="C119" s="28"/>
      <c r="D119" s="6" t="s">
        <v>510</v>
      </c>
      <c r="E119" s="6"/>
      <c r="F119" s="6" t="s">
        <v>1139</v>
      </c>
      <c r="G119" s="21">
        <v>-304</v>
      </c>
      <c r="H119" s="8">
        <v>0</v>
      </c>
      <c r="I119" s="8">
        <f t="shared" si="110"/>
        <v>0</v>
      </c>
      <c r="J119" s="8">
        <v>0</v>
      </c>
      <c r="K119" s="8"/>
      <c r="L119" s="8">
        <f t="shared" si="111"/>
        <v>0</v>
      </c>
      <c r="M119" s="8">
        <f t="shared" si="112"/>
        <v>0</v>
      </c>
      <c r="N119" s="8">
        <f t="shared" si="113"/>
        <v>-304</v>
      </c>
      <c r="O119" s="8">
        <f t="shared" si="114"/>
        <v>0</v>
      </c>
      <c r="P119" s="8"/>
      <c r="Q119" s="8"/>
      <c r="R119" s="8"/>
      <c r="S119" s="8">
        <f t="shared" si="105"/>
        <v>0</v>
      </c>
      <c r="T119" s="8">
        <f t="shared" si="106"/>
        <v>0</v>
      </c>
      <c r="U119" s="8">
        <f t="shared" si="107"/>
        <v>-304</v>
      </c>
      <c r="V119" s="8">
        <f t="shared" si="108"/>
        <v>0</v>
      </c>
      <c r="W119" s="25">
        <f t="shared" si="109"/>
        <v>0</v>
      </c>
      <c r="X119" s="29">
        <v>0</v>
      </c>
      <c r="Y119" s="25"/>
    </row>
    <row r="120" spans="1:25" ht="14.25" customHeight="1" x14ac:dyDescent="0.2">
      <c r="A120" s="7" t="s">
        <v>1136</v>
      </c>
      <c r="B120" s="20" t="s">
        <v>1137</v>
      </c>
      <c r="C120" s="28"/>
      <c r="D120" s="6" t="s">
        <v>510</v>
      </c>
      <c r="E120" s="6"/>
      <c r="F120" s="6" t="s">
        <v>1140</v>
      </c>
      <c r="G120" s="21">
        <v>-720</v>
      </c>
      <c r="H120" s="8">
        <v>0</v>
      </c>
      <c r="I120" s="8">
        <f t="shared" si="110"/>
        <v>0</v>
      </c>
      <c r="J120" s="8">
        <v>0</v>
      </c>
      <c r="K120" s="8"/>
      <c r="L120" s="8">
        <f t="shared" si="111"/>
        <v>0</v>
      </c>
      <c r="M120" s="8">
        <f t="shared" si="112"/>
        <v>0</v>
      </c>
      <c r="N120" s="8">
        <f t="shared" si="113"/>
        <v>-720</v>
      </c>
      <c r="O120" s="8">
        <f t="shared" si="114"/>
        <v>0</v>
      </c>
      <c r="P120" s="8"/>
      <c r="Q120" s="8"/>
      <c r="R120" s="8"/>
      <c r="S120" s="8">
        <f t="shared" si="105"/>
        <v>0</v>
      </c>
      <c r="T120" s="8">
        <f t="shared" si="106"/>
        <v>0</v>
      </c>
      <c r="U120" s="8">
        <f t="shared" si="107"/>
        <v>-720</v>
      </c>
      <c r="V120" s="8">
        <f t="shared" si="108"/>
        <v>0</v>
      </c>
      <c r="W120" s="25">
        <f t="shared" si="109"/>
        <v>0</v>
      </c>
      <c r="X120" s="29">
        <v>0</v>
      </c>
      <c r="Y120" s="25"/>
    </row>
    <row r="121" spans="1:25" ht="14.25" customHeight="1" x14ac:dyDescent="0.2">
      <c r="A121" s="7" t="s">
        <v>1136</v>
      </c>
      <c r="B121" s="20" t="s">
        <v>1137</v>
      </c>
      <c r="C121" s="28"/>
      <c r="D121" s="6" t="s">
        <v>510</v>
      </c>
      <c r="E121" s="6"/>
      <c r="F121" s="6" t="s">
        <v>1141</v>
      </c>
      <c r="G121" s="21">
        <v>-2335</v>
      </c>
      <c r="H121" s="8">
        <v>0</v>
      </c>
      <c r="I121" s="8">
        <f t="shared" si="110"/>
        <v>0</v>
      </c>
      <c r="J121" s="8">
        <v>0</v>
      </c>
      <c r="K121" s="8"/>
      <c r="L121" s="8">
        <f t="shared" si="111"/>
        <v>0</v>
      </c>
      <c r="M121" s="8">
        <f t="shared" si="112"/>
        <v>0</v>
      </c>
      <c r="N121" s="8">
        <f t="shared" si="113"/>
        <v>-2335</v>
      </c>
      <c r="O121" s="8">
        <f t="shared" si="114"/>
        <v>0</v>
      </c>
      <c r="P121" s="8"/>
      <c r="Q121" s="8"/>
      <c r="R121" s="8"/>
      <c r="S121" s="8">
        <f t="shared" si="105"/>
        <v>0</v>
      </c>
      <c r="T121" s="8">
        <f t="shared" si="106"/>
        <v>0</v>
      </c>
      <c r="U121" s="8">
        <f t="shared" si="107"/>
        <v>-2335</v>
      </c>
      <c r="V121" s="8">
        <f t="shared" si="108"/>
        <v>0</v>
      </c>
      <c r="W121" s="25">
        <f t="shared" si="109"/>
        <v>0</v>
      </c>
      <c r="X121" s="29">
        <v>0</v>
      </c>
      <c r="Y121" s="25"/>
    </row>
    <row r="122" spans="1:25" ht="14.25" customHeight="1" x14ac:dyDescent="0.2">
      <c r="A122" s="7" t="s">
        <v>1136</v>
      </c>
      <c r="B122" s="20" t="s">
        <v>1137</v>
      </c>
      <c r="C122" s="28"/>
      <c r="D122" s="6" t="s">
        <v>510</v>
      </c>
      <c r="E122" s="6"/>
      <c r="F122" s="6" t="s">
        <v>1142</v>
      </c>
      <c r="G122" s="21">
        <v>-20467</v>
      </c>
      <c r="H122" s="8">
        <v>0</v>
      </c>
      <c r="I122" s="8">
        <f t="shared" si="110"/>
        <v>0</v>
      </c>
      <c r="J122" s="8">
        <v>0</v>
      </c>
      <c r="K122" s="8"/>
      <c r="L122" s="8">
        <f t="shared" si="111"/>
        <v>0</v>
      </c>
      <c r="M122" s="8">
        <f t="shared" si="112"/>
        <v>0</v>
      </c>
      <c r="N122" s="8">
        <f t="shared" si="113"/>
        <v>-20467</v>
      </c>
      <c r="O122" s="8">
        <f t="shared" si="114"/>
        <v>0</v>
      </c>
      <c r="P122" s="8"/>
      <c r="Q122" s="8"/>
      <c r="R122" s="8"/>
      <c r="S122" s="8">
        <f t="shared" si="105"/>
        <v>0</v>
      </c>
      <c r="T122" s="8">
        <f t="shared" si="106"/>
        <v>0</v>
      </c>
      <c r="U122" s="8">
        <f t="shared" si="107"/>
        <v>-20467</v>
      </c>
      <c r="V122" s="8">
        <f t="shared" si="108"/>
        <v>0</v>
      </c>
      <c r="W122" s="25">
        <f t="shared" si="109"/>
        <v>0</v>
      </c>
      <c r="X122" s="29">
        <v>0</v>
      </c>
      <c r="Y122" s="25"/>
    </row>
    <row r="123" spans="1:25" ht="14.25" customHeight="1" x14ac:dyDescent="0.2">
      <c r="A123" s="7" t="s">
        <v>1136</v>
      </c>
      <c r="B123" s="20" t="s">
        <v>1137</v>
      </c>
      <c r="C123" s="28"/>
      <c r="D123" s="6" t="s">
        <v>510</v>
      </c>
      <c r="E123" s="6"/>
      <c r="F123" s="6" t="s">
        <v>1073</v>
      </c>
      <c r="G123" s="21">
        <v>-8462</v>
      </c>
      <c r="H123" s="8">
        <v>0</v>
      </c>
      <c r="I123" s="8">
        <f t="shared" si="110"/>
        <v>0</v>
      </c>
      <c r="J123" s="8">
        <v>0</v>
      </c>
      <c r="K123" s="8"/>
      <c r="L123" s="8">
        <f t="shared" si="111"/>
        <v>0</v>
      </c>
      <c r="M123" s="8">
        <f t="shared" si="112"/>
        <v>0</v>
      </c>
      <c r="N123" s="8">
        <f t="shared" si="113"/>
        <v>-8462</v>
      </c>
      <c r="O123" s="8">
        <f t="shared" si="114"/>
        <v>0</v>
      </c>
      <c r="P123" s="8"/>
      <c r="Q123" s="8"/>
      <c r="R123" s="8"/>
      <c r="S123" s="8">
        <f t="shared" si="105"/>
        <v>0</v>
      </c>
      <c r="T123" s="8">
        <f t="shared" si="106"/>
        <v>0</v>
      </c>
      <c r="U123" s="8">
        <f t="shared" si="107"/>
        <v>-8462</v>
      </c>
      <c r="V123" s="8">
        <f t="shared" si="108"/>
        <v>0</v>
      </c>
      <c r="W123" s="25">
        <f t="shared" si="109"/>
        <v>0</v>
      </c>
      <c r="X123" s="29">
        <v>0</v>
      </c>
      <c r="Y123" s="25"/>
    </row>
    <row r="124" spans="1:25" ht="14.25" customHeight="1" x14ac:dyDescent="0.2">
      <c r="A124" s="7" t="s">
        <v>1136</v>
      </c>
      <c r="B124" s="20" t="s">
        <v>1137</v>
      </c>
      <c r="C124" s="28"/>
      <c r="D124" s="6" t="s">
        <v>510</v>
      </c>
      <c r="E124" s="6"/>
      <c r="F124" s="6" t="s">
        <v>944</v>
      </c>
      <c r="G124" s="21">
        <v>-38558</v>
      </c>
      <c r="H124" s="8">
        <v>0</v>
      </c>
      <c r="I124" s="8">
        <f t="shared" si="110"/>
        <v>0</v>
      </c>
      <c r="J124" s="8">
        <v>0</v>
      </c>
      <c r="K124" s="8"/>
      <c r="L124" s="8">
        <f t="shared" si="111"/>
        <v>0</v>
      </c>
      <c r="M124" s="8">
        <f t="shared" si="112"/>
        <v>0</v>
      </c>
      <c r="N124" s="8">
        <f t="shared" si="113"/>
        <v>-38558</v>
      </c>
      <c r="O124" s="8">
        <f t="shared" si="114"/>
        <v>0</v>
      </c>
      <c r="P124" s="8"/>
      <c r="Q124" s="8"/>
      <c r="R124" s="8"/>
      <c r="S124" s="8">
        <f t="shared" si="105"/>
        <v>0</v>
      </c>
      <c r="T124" s="8">
        <f t="shared" si="106"/>
        <v>0</v>
      </c>
      <c r="U124" s="8">
        <f t="shared" si="107"/>
        <v>-38558</v>
      </c>
      <c r="V124" s="8">
        <f t="shared" si="108"/>
        <v>0</v>
      </c>
      <c r="W124" s="25">
        <f t="shared" si="109"/>
        <v>0</v>
      </c>
      <c r="X124" s="29">
        <v>0</v>
      </c>
      <c r="Y124" s="25"/>
    </row>
    <row r="125" spans="1:25" ht="14.25" customHeight="1" x14ac:dyDescent="0.2">
      <c r="A125" s="7" t="s">
        <v>1136</v>
      </c>
      <c r="B125" s="20" t="s">
        <v>1137</v>
      </c>
      <c r="C125" s="28"/>
      <c r="D125" s="6" t="s">
        <v>510</v>
      </c>
      <c r="E125" s="6"/>
      <c r="F125" s="6" t="s">
        <v>1468</v>
      </c>
      <c r="G125" s="21">
        <v>-11179</v>
      </c>
      <c r="H125" s="8">
        <v>0</v>
      </c>
      <c r="I125" s="8">
        <f t="shared" si="110"/>
        <v>0</v>
      </c>
      <c r="J125" s="8">
        <v>0</v>
      </c>
      <c r="K125" s="8"/>
      <c r="L125" s="8">
        <f t="shared" si="111"/>
        <v>0</v>
      </c>
      <c r="M125" s="8">
        <f t="shared" si="112"/>
        <v>0</v>
      </c>
      <c r="N125" s="8">
        <f t="shared" si="113"/>
        <v>-11179</v>
      </c>
      <c r="O125" s="8">
        <f t="shared" si="114"/>
        <v>0</v>
      </c>
      <c r="P125" s="8"/>
      <c r="Q125" s="8"/>
      <c r="R125" s="8"/>
      <c r="S125" s="8">
        <f t="shared" si="105"/>
        <v>0</v>
      </c>
      <c r="T125" s="8">
        <f t="shared" si="106"/>
        <v>0</v>
      </c>
      <c r="U125" s="8">
        <f t="shared" si="107"/>
        <v>-11179</v>
      </c>
      <c r="V125" s="8">
        <f t="shared" si="108"/>
        <v>0</v>
      </c>
      <c r="W125" s="25">
        <f t="shared" si="109"/>
        <v>0</v>
      </c>
      <c r="X125" s="29">
        <v>0</v>
      </c>
      <c r="Y125" s="25"/>
    </row>
    <row r="126" spans="1:25" ht="14.25" customHeight="1" x14ac:dyDescent="0.2">
      <c r="A126" s="7" t="s">
        <v>1136</v>
      </c>
      <c r="B126" s="20" t="s">
        <v>1137</v>
      </c>
      <c r="C126" s="28"/>
      <c r="D126" s="6" t="s">
        <v>510</v>
      </c>
      <c r="E126" s="6"/>
      <c r="F126" s="6" t="s">
        <v>1469</v>
      </c>
      <c r="G126" s="21">
        <v>-21552</v>
      </c>
      <c r="H126" s="8">
        <v>0</v>
      </c>
      <c r="I126" s="8">
        <f t="shared" si="110"/>
        <v>0</v>
      </c>
      <c r="J126" s="8">
        <v>0</v>
      </c>
      <c r="K126" s="8"/>
      <c r="L126" s="8">
        <f t="shared" si="111"/>
        <v>0</v>
      </c>
      <c r="M126" s="8">
        <f t="shared" si="112"/>
        <v>0</v>
      </c>
      <c r="N126" s="8">
        <f t="shared" si="113"/>
        <v>-21552</v>
      </c>
      <c r="O126" s="8">
        <f t="shared" si="114"/>
        <v>0</v>
      </c>
      <c r="P126" s="8"/>
      <c r="Q126" s="8"/>
      <c r="R126" s="8"/>
      <c r="S126" s="8">
        <f t="shared" si="105"/>
        <v>0</v>
      </c>
      <c r="T126" s="8">
        <f t="shared" si="106"/>
        <v>0</v>
      </c>
      <c r="U126" s="8">
        <f t="shared" si="107"/>
        <v>-21552</v>
      </c>
      <c r="V126" s="8">
        <f t="shared" si="108"/>
        <v>0</v>
      </c>
      <c r="W126" s="25">
        <f t="shared" si="109"/>
        <v>0</v>
      </c>
      <c r="X126" s="29">
        <v>0</v>
      </c>
      <c r="Y126" s="25"/>
    </row>
    <row r="127" spans="1:25" ht="14.25" customHeight="1" x14ac:dyDescent="0.2">
      <c r="A127" s="7" t="s">
        <v>1136</v>
      </c>
      <c r="B127" s="20" t="s">
        <v>1137</v>
      </c>
      <c r="C127" s="28"/>
      <c r="D127" s="6" t="s">
        <v>510</v>
      </c>
      <c r="E127" s="6"/>
      <c r="F127" s="6" t="s">
        <v>1470</v>
      </c>
      <c r="G127" s="21">
        <v>-41742</v>
      </c>
      <c r="H127" s="8">
        <v>0</v>
      </c>
      <c r="I127" s="8">
        <f t="shared" si="110"/>
        <v>0</v>
      </c>
      <c r="J127" s="8">
        <v>0</v>
      </c>
      <c r="K127" s="8"/>
      <c r="L127" s="8">
        <f t="shared" si="111"/>
        <v>0</v>
      </c>
      <c r="M127" s="8">
        <f t="shared" si="112"/>
        <v>0</v>
      </c>
      <c r="N127" s="8">
        <f t="shared" si="113"/>
        <v>-41742</v>
      </c>
      <c r="O127" s="8">
        <f t="shared" si="114"/>
        <v>0</v>
      </c>
      <c r="P127" s="8"/>
      <c r="Q127" s="8"/>
      <c r="R127" s="8"/>
      <c r="S127" s="8">
        <f t="shared" si="105"/>
        <v>0</v>
      </c>
      <c r="T127" s="8">
        <f t="shared" si="106"/>
        <v>0</v>
      </c>
      <c r="U127" s="8">
        <f t="shared" si="107"/>
        <v>-41742</v>
      </c>
      <c r="V127" s="8">
        <f t="shared" si="108"/>
        <v>0</v>
      </c>
      <c r="W127" s="25">
        <f t="shared" si="109"/>
        <v>0</v>
      </c>
      <c r="X127" s="29">
        <v>0</v>
      </c>
      <c r="Y127" s="25"/>
    </row>
    <row r="128" spans="1:25" ht="14.25" customHeight="1" x14ac:dyDescent="0.2">
      <c r="A128" s="7" t="s">
        <v>1136</v>
      </c>
      <c r="B128" s="20" t="s">
        <v>1137</v>
      </c>
      <c r="C128" s="28"/>
      <c r="D128" s="6" t="s">
        <v>510</v>
      </c>
      <c r="E128" s="6"/>
      <c r="F128" s="6" t="s">
        <v>1471</v>
      </c>
      <c r="G128" s="21">
        <v>-4743</v>
      </c>
      <c r="H128" s="8">
        <v>0</v>
      </c>
      <c r="I128" s="8">
        <f t="shared" si="110"/>
        <v>0</v>
      </c>
      <c r="J128" s="8">
        <v>0</v>
      </c>
      <c r="K128" s="8"/>
      <c r="L128" s="8">
        <f t="shared" si="111"/>
        <v>0</v>
      </c>
      <c r="M128" s="8">
        <f t="shared" si="112"/>
        <v>0</v>
      </c>
      <c r="N128" s="8">
        <f t="shared" si="113"/>
        <v>-4743</v>
      </c>
      <c r="O128" s="8">
        <f t="shared" si="114"/>
        <v>0</v>
      </c>
      <c r="P128" s="8"/>
      <c r="Q128" s="8"/>
      <c r="R128" s="8"/>
      <c r="S128" s="8">
        <f t="shared" si="105"/>
        <v>0</v>
      </c>
      <c r="T128" s="8">
        <f t="shared" si="106"/>
        <v>0</v>
      </c>
      <c r="U128" s="8">
        <f t="shared" si="107"/>
        <v>-4743</v>
      </c>
      <c r="V128" s="8">
        <f t="shared" si="108"/>
        <v>0</v>
      </c>
      <c r="W128" s="25">
        <f t="shared" si="109"/>
        <v>0</v>
      </c>
      <c r="X128" s="29">
        <v>0</v>
      </c>
      <c r="Y128" s="25"/>
    </row>
    <row r="129" spans="1:25" ht="14.25" customHeight="1" x14ac:dyDescent="0.2">
      <c r="A129" s="7" t="s">
        <v>1136</v>
      </c>
      <c r="B129" s="20" t="s">
        <v>1137</v>
      </c>
      <c r="C129" s="28"/>
      <c r="D129" s="6" t="s">
        <v>510</v>
      </c>
      <c r="E129" s="6"/>
      <c r="F129" s="6" t="s">
        <v>1536</v>
      </c>
      <c r="G129" s="21">
        <v>-8220</v>
      </c>
      <c r="H129" s="8">
        <v>0</v>
      </c>
      <c r="I129" s="8">
        <f t="shared" si="110"/>
        <v>0</v>
      </c>
      <c r="J129" s="8">
        <v>0</v>
      </c>
      <c r="K129" s="8"/>
      <c r="L129" s="8">
        <f t="shared" si="111"/>
        <v>0</v>
      </c>
      <c r="M129" s="8">
        <f t="shared" si="112"/>
        <v>0</v>
      </c>
      <c r="N129" s="8">
        <f t="shared" si="113"/>
        <v>-8220</v>
      </c>
      <c r="O129" s="8">
        <f t="shared" si="114"/>
        <v>0</v>
      </c>
      <c r="P129" s="8"/>
      <c r="Q129" s="8"/>
      <c r="R129" s="8"/>
      <c r="S129" s="8">
        <f t="shared" si="105"/>
        <v>0</v>
      </c>
      <c r="T129" s="8">
        <f t="shared" si="106"/>
        <v>0</v>
      </c>
      <c r="U129" s="8">
        <f t="shared" si="107"/>
        <v>-8220</v>
      </c>
      <c r="V129" s="8">
        <f t="shared" si="108"/>
        <v>0</v>
      </c>
      <c r="W129" s="25">
        <f t="shared" si="109"/>
        <v>0</v>
      </c>
      <c r="X129" s="29">
        <v>0</v>
      </c>
      <c r="Y129" s="25"/>
    </row>
    <row r="130" spans="1:25" ht="14.25" customHeight="1" x14ac:dyDescent="0.2">
      <c r="A130" s="7" t="s">
        <v>1136</v>
      </c>
      <c r="B130" s="20" t="s">
        <v>1137</v>
      </c>
      <c r="C130" s="28"/>
      <c r="D130" s="6" t="s">
        <v>510</v>
      </c>
      <c r="E130" s="6" t="s">
        <v>1450</v>
      </c>
      <c r="F130" s="6" t="s">
        <v>1537</v>
      </c>
      <c r="G130" s="21">
        <v>200000</v>
      </c>
      <c r="H130" s="8">
        <v>0</v>
      </c>
      <c r="I130" s="8">
        <f t="shared" si="110"/>
        <v>0</v>
      </c>
      <c r="J130" s="8">
        <v>0</v>
      </c>
      <c r="K130" s="8"/>
      <c r="L130" s="8">
        <f t="shared" si="111"/>
        <v>0</v>
      </c>
      <c r="M130" s="8">
        <f t="shared" si="112"/>
        <v>0</v>
      </c>
      <c r="N130" s="8">
        <f t="shared" si="113"/>
        <v>200000</v>
      </c>
      <c r="O130" s="8">
        <f t="shared" si="114"/>
        <v>0</v>
      </c>
      <c r="P130" s="8"/>
      <c r="Q130" s="8"/>
      <c r="R130" s="8"/>
      <c r="S130" s="8">
        <f t="shared" si="105"/>
        <v>0</v>
      </c>
      <c r="T130" s="8">
        <f t="shared" si="106"/>
        <v>0</v>
      </c>
      <c r="U130" s="8">
        <f t="shared" si="107"/>
        <v>200000</v>
      </c>
      <c r="V130" s="8">
        <f t="shared" si="108"/>
        <v>0</v>
      </c>
      <c r="W130" s="25">
        <f t="shared" si="109"/>
        <v>0</v>
      </c>
      <c r="X130" s="29">
        <v>0</v>
      </c>
      <c r="Y130" s="25"/>
    </row>
    <row r="131" spans="1:25" ht="14.25" customHeight="1" x14ac:dyDescent="0.2">
      <c r="A131" s="7" t="s">
        <v>1319</v>
      </c>
      <c r="B131" s="20">
        <v>4500</v>
      </c>
      <c r="C131" s="28" t="s">
        <v>1502</v>
      </c>
      <c r="D131" s="6" t="s">
        <v>1339</v>
      </c>
      <c r="E131" s="6" t="s">
        <v>378</v>
      </c>
      <c r="F131" s="179" t="s">
        <v>1790</v>
      </c>
      <c r="G131" s="21">
        <v>230</v>
      </c>
      <c r="H131" s="8">
        <v>230</v>
      </c>
      <c r="I131" s="8">
        <f t="shared" si="110"/>
        <v>100</v>
      </c>
      <c r="J131" s="8">
        <v>0</v>
      </c>
      <c r="K131" s="8"/>
      <c r="L131" s="8">
        <f t="shared" si="111"/>
        <v>230</v>
      </c>
      <c r="M131" s="8">
        <f t="shared" si="112"/>
        <v>100</v>
      </c>
      <c r="N131" s="8">
        <f t="shared" si="113"/>
        <v>0</v>
      </c>
      <c r="O131" s="8">
        <f t="shared" si="114"/>
        <v>0</v>
      </c>
      <c r="P131" s="8"/>
      <c r="Q131" s="8"/>
      <c r="R131" s="8"/>
      <c r="S131" s="8">
        <f t="shared" si="105"/>
        <v>230</v>
      </c>
      <c r="T131" s="8">
        <f t="shared" si="106"/>
        <v>100</v>
      </c>
      <c r="U131" s="8">
        <f t="shared" si="107"/>
        <v>0</v>
      </c>
      <c r="V131" s="8">
        <f t="shared" si="108"/>
        <v>230</v>
      </c>
      <c r="W131" s="25">
        <f t="shared" si="109"/>
        <v>0</v>
      </c>
      <c r="X131" s="29">
        <v>0</v>
      </c>
      <c r="Y131" s="25"/>
    </row>
    <row r="132" spans="1:25" ht="14.25" customHeight="1" x14ac:dyDescent="0.2">
      <c r="A132" s="7" t="s">
        <v>1320</v>
      </c>
      <c r="B132" s="20">
        <v>4500</v>
      </c>
      <c r="C132" s="28"/>
      <c r="D132" s="6" t="s">
        <v>1280</v>
      </c>
      <c r="E132" s="6" t="s">
        <v>1209</v>
      </c>
      <c r="F132" s="179" t="s">
        <v>1920</v>
      </c>
      <c r="G132" s="21">
        <v>600</v>
      </c>
      <c r="H132" s="8">
        <v>600</v>
      </c>
      <c r="I132" s="8">
        <f t="shared" si="110"/>
        <v>100</v>
      </c>
      <c r="J132" s="8">
        <v>0</v>
      </c>
      <c r="K132" s="8"/>
      <c r="L132" s="8">
        <f t="shared" si="111"/>
        <v>600</v>
      </c>
      <c r="M132" s="8">
        <f t="shared" si="112"/>
        <v>100</v>
      </c>
      <c r="N132" s="8">
        <f t="shared" si="113"/>
        <v>0</v>
      </c>
      <c r="O132" s="8">
        <f t="shared" si="114"/>
        <v>0</v>
      </c>
      <c r="P132" s="8"/>
      <c r="Q132" s="8"/>
      <c r="R132" s="8"/>
      <c r="S132" s="8">
        <f t="shared" si="105"/>
        <v>600</v>
      </c>
      <c r="T132" s="8">
        <f t="shared" si="106"/>
        <v>100</v>
      </c>
      <c r="U132" s="8">
        <f t="shared" si="107"/>
        <v>0</v>
      </c>
      <c r="V132" s="8">
        <f t="shared" si="108"/>
        <v>600</v>
      </c>
      <c r="W132" s="25">
        <f t="shared" si="109"/>
        <v>0</v>
      </c>
      <c r="X132" s="29">
        <v>0</v>
      </c>
      <c r="Y132" s="25"/>
    </row>
    <row r="133" spans="1:25" ht="14.25" customHeight="1" x14ac:dyDescent="0.2">
      <c r="A133" s="7" t="s">
        <v>1150</v>
      </c>
      <c r="B133" s="20">
        <v>4500</v>
      </c>
      <c r="C133" s="28" t="s">
        <v>1502</v>
      </c>
      <c r="D133" s="6" t="s">
        <v>1080</v>
      </c>
      <c r="E133" s="227" t="s">
        <v>1466</v>
      </c>
      <c r="F133" s="228" t="s">
        <v>1933</v>
      </c>
      <c r="G133" s="200">
        <v>120</v>
      </c>
      <c r="H133" s="8">
        <v>0</v>
      </c>
      <c r="I133" s="8">
        <f t="shared" si="110"/>
        <v>0</v>
      </c>
      <c r="J133" s="8">
        <v>0</v>
      </c>
      <c r="K133" s="8"/>
      <c r="L133" s="8">
        <f t="shared" si="111"/>
        <v>0</v>
      </c>
      <c r="M133" s="8">
        <f t="shared" si="112"/>
        <v>0</v>
      </c>
      <c r="N133" s="8">
        <f t="shared" si="113"/>
        <v>120</v>
      </c>
      <c r="O133" s="8">
        <f t="shared" si="114"/>
        <v>0</v>
      </c>
      <c r="P133" s="8"/>
      <c r="Q133" s="8"/>
      <c r="R133" s="8"/>
      <c r="S133" s="8">
        <f t="shared" si="105"/>
        <v>0</v>
      </c>
      <c r="T133" s="8">
        <f t="shared" si="106"/>
        <v>0</v>
      </c>
      <c r="U133" s="8">
        <f t="shared" si="107"/>
        <v>120</v>
      </c>
      <c r="V133" s="8">
        <f t="shared" si="108"/>
        <v>0</v>
      </c>
      <c r="W133" s="25">
        <f t="shared" si="109"/>
        <v>0</v>
      </c>
      <c r="X133" s="29">
        <v>0</v>
      </c>
      <c r="Y133" s="25"/>
    </row>
    <row r="134" spans="1:25" ht="14.25" customHeight="1" x14ac:dyDescent="0.2">
      <c r="A134" s="7" t="s">
        <v>1150</v>
      </c>
      <c r="B134" s="20">
        <v>4139</v>
      </c>
      <c r="C134" s="28"/>
      <c r="D134" s="6" t="s">
        <v>1080</v>
      </c>
      <c r="E134" s="6" t="s">
        <v>1466</v>
      </c>
      <c r="F134" s="179" t="s">
        <v>1947</v>
      </c>
      <c r="G134" s="21">
        <v>633</v>
      </c>
      <c r="H134" s="8">
        <v>632.91</v>
      </c>
      <c r="I134" s="8">
        <f t="shared" si="110"/>
        <v>99.985781990521332</v>
      </c>
      <c r="J134" s="8">
        <v>0</v>
      </c>
      <c r="K134" s="8"/>
      <c r="L134" s="8">
        <f t="shared" si="111"/>
        <v>632.91</v>
      </c>
      <c r="M134" s="8">
        <f t="shared" si="112"/>
        <v>99.985781990521332</v>
      </c>
      <c r="N134" s="8">
        <f t="shared" si="113"/>
        <v>9.0000000000031832E-2</v>
      </c>
      <c r="O134" s="8">
        <f t="shared" si="114"/>
        <v>0</v>
      </c>
      <c r="P134" s="8"/>
      <c r="Q134" s="8"/>
      <c r="R134" s="8"/>
      <c r="S134" s="8">
        <f t="shared" si="105"/>
        <v>632.91</v>
      </c>
      <c r="T134" s="8">
        <f t="shared" si="106"/>
        <v>99.985781990521332</v>
      </c>
      <c r="U134" s="8">
        <f t="shared" si="107"/>
        <v>9.0000000000031832E-2</v>
      </c>
      <c r="V134" s="8">
        <f t="shared" si="108"/>
        <v>632.91</v>
      </c>
      <c r="W134" s="25">
        <f t="shared" si="109"/>
        <v>0</v>
      </c>
      <c r="X134" s="29">
        <v>0</v>
      </c>
      <c r="Y134" s="25"/>
    </row>
    <row r="135" spans="1:25" ht="14.25" customHeight="1" x14ac:dyDescent="0.2">
      <c r="A135" s="7" t="s">
        <v>1150</v>
      </c>
      <c r="B135" s="20">
        <v>4500</v>
      </c>
      <c r="C135" s="28" t="s">
        <v>1502</v>
      </c>
      <c r="D135" s="6" t="s">
        <v>1080</v>
      </c>
      <c r="E135" s="6" t="s">
        <v>1466</v>
      </c>
      <c r="F135" s="179" t="s">
        <v>1660</v>
      </c>
      <c r="G135" s="21">
        <v>250</v>
      </c>
      <c r="H135" s="8">
        <v>250</v>
      </c>
      <c r="I135" s="8">
        <f t="shared" si="110"/>
        <v>100</v>
      </c>
      <c r="J135" s="8">
        <v>0</v>
      </c>
      <c r="K135" s="8"/>
      <c r="L135" s="8">
        <f t="shared" si="111"/>
        <v>250</v>
      </c>
      <c r="M135" s="8">
        <f t="shared" si="112"/>
        <v>100</v>
      </c>
      <c r="N135" s="8">
        <f t="shared" si="113"/>
        <v>0</v>
      </c>
      <c r="O135" s="8">
        <f t="shared" si="114"/>
        <v>0</v>
      </c>
      <c r="P135" s="8"/>
      <c r="Q135" s="8"/>
      <c r="R135" s="8"/>
      <c r="S135" s="8">
        <f t="shared" si="105"/>
        <v>250</v>
      </c>
      <c r="T135" s="8">
        <f t="shared" si="106"/>
        <v>100</v>
      </c>
      <c r="U135" s="8">
        <f t="shared" si="107"/>
        <v>0</v>
      </c>
      <c r="V135" s="8">
        <f t="shared" si="108"/>
        <v>250</v>
      </c>
      <c r="W135" s="25">
        <f t="shared" si="109"/>
        <v>0</v>
      </c>
      <c r="X135" s="29">
        <v>0</v>
      </c>
      <c r="Y135" s="25"/>
    </row>
    <row r="136" spans="1:25" ht="14.25" customHeight="1" x14ac:dyDescent="0.2">
      <c r="A136" s="7" t="s">
        <v>466</v>
      </c>
      <c r="B136" s="20">
        <v>4500</v>
      </c>
      <c r="C136" s="28" t="s">
        <v>11</v>
      </c>
      <c r="D136" s="6" t="s">
        <v>1280</v>
      </c>
      <c r="E136" s="6" t="s">
        <v>1209</v>
      </c>
      <c r="F136" s="179" t="s">
        <v>1973</v>
      </c>
      <c r="G136" s="21">
        <v>280</v>
      </c>
      <c r="H136" s="8">
        <v>280</v>
      </c>
      <c r="I136" s="8">
        <f t="shared" ref="I136:I137" si="115">H136/G136*100</f>
        <v>100</v>
      </c>
      <c r="J136" s="8">
        <v>0</v>
      </c>
      <c r="K136" s="8"/>
      <c r="L136" s="8">
        <f t="shared" ref="L136:L137" si="116">H136+J136+K136</f>
        <v>280</v>
      </c>
      <c r="M136" s="8">
        <f t="shared" ref="M136:M137" si="117">L136/G136*100</f>
        <v>100</v>
      </c>
      <c r="N136" s="8">
        <f t="shared" si="113"/>
        <v>0</v>
      </c>
      <c r="O136" s="8">
        <f t="shared" si="114"/>
        <v>0</v>
      </c>
      <c r="P136" s="8"/>
      <c r="Q136" s="8"/>
      <c r="R136" s="8"/>
      <c r="S136" s="8">
        <f t="shared" si="105"/>
        <v>280</v>
      </c>
      <c r="T136" s="8">
        <f t="shared" si="106"/>
        <v>100</v>
      </c>
      <c r="U136" s="8">
        <f t="shared" si="107"/>
        <v>0</v>
      </c>
      <c r="V136" s="8">
        <f t="shared" si="108"/>
        <v>280</v>
      </c>
      <c r="W136" s="25">
        <f t="shared" si="109"/>
        <v>0</v>
      </c>
      <c r="X136" s="29">
        <v>0</v>
      </c>
      <c r="Y136" s="25"/>
    </row>
    <row r="137" spans="1:25" ht="14.25" customHeight="1" x14ac:dyDescent="0.2">
      <c r="A137" s="7" t="s">
        <v>466</v>
      </c>
      <c r="B137" s="20">
        <v>4500</v>
      </c>
      <c r="C137" s="28" t="s">
        <v>11</v>
      </c>
      <c r="D137" s="6" t="s">
        <v>42</v>
      </c>
      <c r="E137" s="6" t="s">
        <v>1210</v>
      </c>
      <c r="F137" s="179" t="s">
        <v>1974</v>
      </c>
      <c r="G137" s="21">
        <v>550</v>
      </c>
      <c r="H137" s="8">
        <v>550</v>
      </c>
      <c r="I137" s="8">
        <f t="shared" si="115"/>
        <v>100</v>
      </c>
      <c r="J137" s="8">
        <v>0</v>
      </c>
      <c r="K137" s="8"/>
      <c r="L137" s="8">
        <f t="shared" si="116"/>
        <v>550</v>
      </c>
      <c r="M137" s="8">
        <f t="shared" si="117"/>
        <v>100</v>
      </c>
      <c r="N137" s="8">
        <f t="shared" si="113"/>
        <v>0</v>
      </c>
      <c r="O137" s="8">
        <f t="shared" si="114"/>
        <v>0</v>
      </c>
      <c r="P137" s="8"/>
      <c r="Q137" s="8"/>
      <c r="R137" s="8"/>
      <c r="S137" s="8">
        <f t="shared" ref="S137:S168" si="118">L137+P137+Q137+R137</f>
        <v>550</v>
      </c>
      <c r="T137" s="8">
        <f t="shared" ref="T137:T168" si="119">S137/G137*100</f>
        <v>100</v>
      </c>
      <c r="U137" s="8">
        <f t="shared" ref="U137:U168" si="120">G137-S137</f>
        <v>0</v>
      </c>
      <c r="V137" s="8">
        <f t="shared" ref="V137:V168" si="121">H137+J137</f>
        <v>550</v>
      </c>
      <c r="W137" s="25">
        <f t="shared" ref="W137:W168" si="122">K137+P137</f>
        <v>0</v>
      </c>
      <c r="X137" s="29">
        <v>0</v>
      </c>
      <c r="Y137" s="25"/>
    </row>
    <row r="138" spans="1:25" ht="14.25" customHeight="1" x14ac:dyDescent="0.2">
      <c r="A138" s="7" t="s">
        <v>1078</v>
      </c>
      <c r="B138" s="20">
        <v>5512</v>
      </c>
      <c r="C138" s="28"/>
      <c r="D138" s="6" t="s">
        <v>90</v>
      </c>
      <c r="E138" s="6" t="s">
        <v>377</v>
      </c>
      <c r="F138" s="179" t="s">
        <v>1999</v>
      </c>
      <c r="G138" s="21">
        <v>1461</v>
      </c>
      <c r="H138" s="8">
        <v>1460.4</v>
      </c>
      <c r="I138" s="8">
        <f t="shared" ref="I138:I139" si="123">H138/G138*100</f>
        <v>99.958932238193015</v>
      </c>
      <c r="J138" s="8">
        <v>0</v>
      </c>
      <c r="K138" s="8"/>
      <c r="L138" s="8">
        <f t="shared" ref="L138:L139" si="124">H138+J138+K138</f>
        <v>1460.4</v>
      </c>
      <c r="M138" s="8">
        <f t="shared" ref="M138:M139" si="125">L138/G138*100</f>
        <v>99.958932238193015</v>
      </c>
      <c r="N138" s="8">
        <f t="shared" ref="N138:N139" si="126">G138-L138</f>
        <v>0.59999999999990905</v>
      </c>
      <c r="O138" s="8">
        <f t="shared" ref="O138:O139" si="127">J138+K138</f>
        <v>0</v>
      </c>
      <c r="P138" s="8"/>
      <c r="Q138" s="8"/>
      <c r="R138" s="8"/>
      <c r="S138" s="8">
        <f t="shared" si="118"/>
        <v>1460.4</v>
      </c>
      <c r="T138" s="8">
        <f t="shared" si="119"/>
        <v>99.958932238193015</v>
      </c>
      <c r="U138" s="8">
        <f t="shared" si="120"/>
        <v>0.59999999999990905</v>
      </c>
      <c r="V138" s="8">
        <f t="shared" si="121"/>
        <v>1460.4</v>
      </c>
      <c r="W138" s="25">
        <f t="shared" si="122"/>
        <v>0</v>
      </c>
      <c r="X138" s="29">
        <v>0</v>
      </c>
      <c r="Y138" s="25"/>
    </row>
    <row r="139" spans="1:25" ht="14.25" customHeight="1" x14ac:dyDescent="0.2">
      <c r="A139" s="7" t="s">
        <v>1155</v>
      </c>
      <c r="B139" s="20">
        <v>5512</v>
      </c>
      <c r="C139" s="28"/>
      <c r="D139" s="6" t="s">
        <v>90</v>
      </c>
      <c r="E139" s="6" t="s">
        <v>377</v>
      </c>
      <c r="F139" s="179" t="s">
        <v>2000</v>
      </c>
      <c r="G139" s="21">
        <v>9600</v>
      </c>
      <c r="H139" s="8">
        <v>9600</v>
      </c>
      <c r="I139" s="8">
        <f t="shared" si="123"/>
        <v>100</v>
      </c>
      <c r="J139" s="8">
        <v>0</v>
      </c>
      <c r="K139" s="8"/>
      <c r="L139" s="8">
        <f t="shared" si="124"/>
        <v>9600</v>
      </c>
      <c r="M139" s="8">
        <f t="shared" si="125"/>
        <v>100</v>
      </c>
      <c r="N139" s="8">
        <f t="shared" si="126"/>
        <v>0</v>
      </c>
      <c r="O139" s="8">
        <f t="shared" si="127"/>
        <v>0</v>
      </c>
      <c r="P139" s="8"/>
      <c r="Q139" s="8"/>
      <c r="R139" s="8"/>
      <c r="S139" s="8">
        <f t="shared" si="118"/>
        <v>9600</v>
      </c>
      <c r="T139" s="8">
        <f t="shared" si="119"/>
        <v>100</v>
      </c>
      <c r="U139" s="8">
        <f t="shared" si="120"/>
        <v>0</v>
      </c>
      <c r="V139" s="8">
        <f t="shared" si="121"/>
        <v>9600</v>
      </c>
      <c r="W139" s="25">
        <f t="shared" si="122"/>
        <v>0</v>
      </c>
      <c r="X139" s="29">
        <v>0</v>
      </c>
      <c r="Y139" s="25"/>
    </row>
    <row r="140" spans="1:25" ht="14.25" customHeight="1" x14ac:dyDescent="0.2">
      <c r="A140" s="7" t="s">
        <v>464</v>
      </c>
      <c r="B140" s="20">
        <v>5512</v>
      </c>
      <c r="C140" s="28"/>
      <c r="D140" s="6" t="s">
        <v>90</v>
      </c>
      <c r="E140" s="6" t="s">
        <v>377</v>
      </c>
      <c r="F140" s="179" t="s">
        <v>2001</v>
      </c>
      <c r="G140" s="21">
        <v>3812</v>
      </c>
      <c r="H140" s="8">
        <v>3811.2</v>
      </c>
      <c r="I140" s="8">
        <f t="shared" ref="I140:I143" si="128">H140/G140*100</f>
        <v>99.979013641133264</v>
      </c>
      <c r="J140" s="8">
        <v>0</v>
      </c>
      <c r="K140" s="8"/>
      <c r="L140" s="8">
        <f t="shared" ref="L140:L143" si="129">H140+J140+K140</f>
        <v>3811.2</v>
      </c>
      <c r="M140" s="8">
        <f t="shared" ref="M140:M143" si="130">L140/G140*100</f>
        <v>99.979013641133264</v>
      </c>
      <c r="N140" s="8">
        <f t="shared" ref="N140:N143" si="131">G140-L140</f>
        <v>0.8000000000001819</v>
      </c>
      <c r="O140" s="8">
        <f t="shared" ref="O140:O143" si="132">J140+K140</f>
        <v>0</v>
      </c>
      <c r="P140" s="8"/>
      <c r="Q140" s="8"/>
      <c r="R140" s="8"/>
      <c r="S140" s="8">
        <f t="shared" si="118"/>
        <v>3811.2</v>
      </c>
      <c r="T140" s="8">
        <f t="shared" si="119"/>
        <v>99.979013641133264</v>
      </c>
      <c r="U140" s="8">
        <f t="shared" si="120"/>
        <v>0.8000000000001819</v>
      </c>
      <c r="V140" s="8">
        <f t="shared" si="121"/>
        <v>3811.2</v>
      </c>
      <c r="W140" s="25">
        <f t="shared" si="122"/>
        <v>0</v>
      </c>
      <c r="X140" s="29">
        <v>0</v>
      </c>
      <c r="Y140" s="25"/>
    </row>
    <row r="141" spans="1:25" ht="14.25" customHeight="1" x14ac:dyDescent="0.2">
      <c r="A141" s="7" t="s">
        <v>408</v>
      </c>
      <c r="B141" s="20">
        <v>5512</v>
      </c>
      <c r="C141" s="28"/>
      <c r="D141" s="6" t="s">
        <v>90</v>
      </c>
      <c r="E141" s="6" t="s">
        <v>377</v>
      </c>
      <c r="F141" s="179" t="s">
        <v>1977</v>
      </c>
      <c r="G141" s="21">
        <v>640</v>
      </c>
      <c r="H141" s="8">
        <v>639.12</v>
      </c>
      <c r="I141" s="8">
        <f t="shared" si="128"/>
        <v>99.862499999999997</v>
      </c>
      <c r="J141" s="8">
        <v>0</v>
      </c>
      <c r="K141" s="8"/>
      <c r="L141" s="8">
        <f t="shared" si="129"/>
        <v>639.12</v>
      </c>
      <c r="M141" s="8">
        <f t="shared" si="130"/>
        <v>99.862499999999997</v>
      </c>
      <c r="N141" s="8">
        <f t="shared" si="131"/>
        <v>0.87999999999999545</v>
      </c>
      <c r="O141" s="8">
        <f t="shared" si="132"/>
        <v>0</v>
      </c>
      <c r="P141" s="8"/>
      <c r="Q141" s="8"/>
      <c r="R141" s="8"/>
      <c r="S141" s="8">
        <f t="shared" si="118"/>
        <v>639.12</v>
      </c>
      <c r="T141" s="8">
        <f t="shared" si="119"/>
        <v>99.862499999999997</v>
      </c>
      <c r="U141" s="8">
        <f t="shared" si="120"/>
        <v>0.87999999999999545</v>
      </c>
      <c r="V141" s="8">
        <f t="shared" si="121"/>
        <v>639.12</v>
      </c>
      <c r="W141" s="25">
        <f t="shared" si="122"/>
        <v>0</v>
      </c>
      <c r="X141" s="29">
        <v>0</v>
      </c>
      <c r="Y141" s="25"/>
    </row>
    <row r="142" spans="1:25" ht="14.25" customHeight="1" x14ac:dyDescent="0.2">
      <c r="A142" s="7" t="s">
        <v>1130</v>
      </c>
      <c r="B142" s="20">
        <v>4500</v>
      </c>
      <c r="C142" s="28" t="s">
        <v>1502</v>
      </c>
      <c r="D142" s="6" t="s">
        <v>1280</v>
      </c>
      <c r="E142" s="6" t="s">
        <v>1983</v>
      </c>
      <c r="F142" s="179" t="s">
        <v>1984</v>
      </c>
      <c r="G142" s="21">
        <v>2500</v>
      </c>
      <c r="H142" s="8">
        <v>2500</v>
      </c>
      <c r="I142" s="8">
        <f t="shared" si="128"/>
        <v>100</v>
      </c>
      <c r="J142" s="8">
        <v>0</v>
      </c>
      <c r="K142" s="8"/>
      <c r="L142" s="8">
        <f t="shared" si="129"/>
        <v>2500</v>
      </c>
      <c r="M142" s="8">
        <f t="shared" si="130"/>
        <v>100</v>
      </c>
      <c r="N142" s="8">
        <f t="shared" si="131"/>
        <v>0</v>
      </c>
      <c r="O142" s="8">
        <f t="shared" si="132"/>
        <v>0</v>
      </c>
      <c r="P142" s="8"/>
      <c r="Q142" s="8"/>
      <c r="R142" s="8"/>
      <c r="S142" s="8">
        <f t="shared" si="118"/>
        <v>2500</v>
      </c>
      <c r="T142" s="8">
        <f t="shared" si="119"/>
        <v>100</v>
      </c>
      <c r="U142" s="8">
        <f t="shared" si="120"/>
        <v>0</v>
      </c>
      <c r="V142" s="8">
        <f t="shared" si="121"/>
        <v>2500</v>
      </c>
      <c r="W142" s="25">
        <f t="shared" si="122"/>
        <v>0</v>
      </c>
      <c r="X142" s="29">
        <v>0</v>
      </c>
      <c r="Y142" s="25"/>
    </row>
    <row r="143" spans="1:25" ht="14.25" customHeight="1" x14ac:dyDescent="0.2">
      <c r="A143" s="7" t="s">
        <v>1150</v>
      </c>
      <c r="B143" s="20">
        <v>4500</v>
      </c>
      <c r="C143" s="28" t="s">
        <v>1502</v>
      </c>
      <c r="D143" s="6" t="s">
        <v>1080</v>
      </c>
      <c r="E143" s="6" t="s">
        <v>1466</v>
      </c>
      <c r="F143" s="179" t="s">
        <v>2002</v>
      </c>
      <c r="G143" s="21">
        <v>500</v>
      </c>
      <c r="H143" s="8">
        <v>500</v>
      </c>
      <c r="I143" s="8">
        <f t="shared" si="128"/>
        <v>100</v>
      </c>
      <c r="J143" s="8">
        <v>0</v>
      </c>
      <c r="K143" s="8"/>
      <c r="L143" s="8">
        <f t="shared" si="129"/>
        <v>500</v>
      </c>
      <c r="M143" s="8">
        <f t="shared" si="130"/>
        <v>100</v>
      </c>
      <c r="N143" s="8">
        <f t="shared" si="131"/>
        <v>0</v>
      </c>
      <c r="O143" s="8">
        <f t="shared" si="132"/>
        <v>0</v>
      </c>
      <c r="P143" s="8"/>
      <c r="Q143" s="8"/>
      <c r="R143" s="8"/>
      <c r="S143" s="8">
        <f t="shared" si="118"/>
        <v>500</v>
      </c>
      <c r="T143" s="8">
        <f t="shared" si="119"/>
        <v>100</v>
      </c>
      <c r="U143" s="8">
        <f t="shared" si="120"/>
        <v>0</v>
      </c>
      <c r="V143" s="8">
        <f t="shared" si="121"/>
        <v>500</v>
      </c>
      <c r="W143" s="25">
        <f t="shared" si="122"/>
        <v>0</v>
      </c>
      <c r="X143" s="29">
        <v>0</v>
      </c>
      <c r="Y143" s="25"/>
    </row>
    <row r="144" spans="1:25" ht="14.25" customHeight="1" x14ac:dyDescent="0.2">
      <c r="A144" s="7" t="s">
        <v>1320</v>
      </c>
      <c r="B144" s="20">
        <v>4500</v>
      </c>
      <c r="C144" s="28"/>
      <c r="D144" s="6" t="s">
        <v>1280</v>
      </c>
      <c r="E144" s="6" t="s">
        <v>1209</v>
      </c>
      <c r="F144" s="179" t="s">
        <v>2003</v>
      </c>
      <c r="G144" s="21">
        <v>210</v>
      </c>
      <c r="H144" s="8">
        <v>210</v>
      </c>
      <c r="I144" s="8">
        <f t="shared" ref="I144:I145" si="133">H144/G144*100</f>
        <v>100</v>
      </c>
      <c r="J144" s="8">
        <v>0</v>
      </c>
      <c r="K144" s="8"/>
      <c r="L144" s="8">
        <f t="shared" ref="L144:L145" si="134">H144+J144+K144</f>
        <v>210</v>
      </c>
      <c r="M144" s="8">
        <f t="shared" ref="M144:M145" si="135">L144/G144*100</f>
        <v>100</v>
      </c>
      <c r="N144" s="8">
        <f t="shared" ref="N144:N145" si="136">G144-L144</f>
        <v>0</v>
      </c>
      <c r="O144" s="8">
        <f t="shared" ref="O144:O145" si="137">J144+K144</f>
        <v>0</v>
      </c>
      <c r="P144" s="8"/>
      <c r="Q144" s="8"/>
      <c r="R144" s="8"/>
      <c r="S144" s="8">
        <f t="shared" si="118"/>
        <v>210</v>
      </c>
      <c r="T144" s="8">
        <f t="shared" si="119"/>
        <v>100</v>
      </c>
      <c r="U144" s="8">
        <f t="shared" si="120"/>
        <v>0</v>
      </c>
      <c r="V144" s="8">
        <f t="shared" si="121"/>
        <v>210</v>
      </c>
      <c r="W144" s="25">
        <f t="shared" si="122"/>
        <v>0</v>
      </c>
      <c r="X144" s="29">
        <v>0</v>
      </c>
      <c r="Y144" s="25"/>
    </row>
    <row r="145" spans="1:25" ht="14.25" customHeight="1" x14ac:dyDescent="0.2">
      <c r="A145" s="7" t="s">
        <v>1320</v>
      </c>
      <c r="B145" s="20">
        <v>5525</v>
      </c>
      <c r="C145" s="28" t="s">
        <v>141</v>
      </c>
      <c r="D145" s="6" t="s">
        <v>1280</v>
      </c>
      <c r="E145" s="6" t="s">
        <v>1209</v>
      </c>
      <c r="F145" s="179" t="s">
        <v>2004</v>
      </c>
      <c r="G145" s="21">
        <v>435</v>
      </c>
      <c r="H145" s="8">
        <v>434.64</v>
      </c>
      <c r="I145" s="8">
        <f t="shared" si="133"/>
        <v>99.91724137931034</v>
      </c>
      <c r="J145" s="8">
        <v>0</v>
      </c>
      <c r="K145" s="8"/>
      <c r="L145" s="8">
        <f t="shared" si="134"/>
        <v>434.64</v>
      </c>
      <c r="M145" s="8">
        <f t="shared" si="135"/>
        <v>99.91724137931034</v>
      </c>
      <c r="N145" s="8">
        <f t="shared" si="136"/>
        <v>0.36000000000001364</v>
      </c>
      <c r="O145" s="8">
        <f t="shared" si="137"/>
        <v>0</v>
      </c>
      <c r="P145" s="8"/>
      <c r="Q145" s="8"/>
      <c r="R145" s="8"/>
      <c r="S145" s="8">
        <f t="shared" si="118"/>
        <v>434.64</v>
      </c>
      <c r="T145" s="8">
        <f t="shared" si="119"/>
        <v>99.91724137931034</v>
      </c>
      <c r="U145" s="8">
        <f t="shared" si="120"/>
        <v>0.36000000000001364</v>
      </c>
      <c r="V145" s="8">
        <f t="shared" si="121"/>
        <v>434.64</v>
      </c>
      <c r="W145" s="25">
        <f t="shared" si="122"/>
        <v>0</v>
      </c>
      <c r="X145" s="29">
        <v>0</v>
      </c>
      <c r="Y145" s="25"/>
    </row>
    <row r="146" spans="1:25" ht="14.25" customHeight="1" x14ac:dyDescent="0.2">
      <c r="A146" s="7" t="s">
        <v>1320</v>
      </c>
      <c r="B146" s="20">
        <v>4500</v>
      </c>
      <c r="C146" s="28" t="s">
        <v>1502</v>
      </c>
      <c r="D146" s="6" t="s">
        <v>1280</v>
      </c>
      <c r="E146" s="6" t="s">
        <v>1209</v>
      </c>
      <c r="F146" s="179" t="s">
        <v>2009</v>
      </c>
      <c r="G146" s="21">
        <v>46</v>
      </c>
      <c r="H146" s="8">
        <v>46</v>
      </c>
      <c r="I146" s="8">
        <f t="shared" ref="I146" si="138">H146/G146*100</f>
        <v>100</v>
      </c>
      <c r="J146" s="8">
        <v>0</v>
      </c>
      <c r="K146" s="8"/>
      <c r="L146" s="8">
        <f t="shared" ref="L146" si="139">H146+J146+K146</f>
        <v>46</v>
      </c>
      <c r="M146" s="8">
        <f t="shared" ref="M146" si="140">L146/G146*100</f>
        <v>100</v>
      </c>
      <c r="N146" s="8">
        <f t="shared" ref="N146" si="141">G146-L146</f>
        <v>0</v>
      </c>
      <c r="O146" s="8">
        <f t="shared" ref="O146" si="142">J146+K146</f>
        <v>0</v>
      </c>
      <c r="P146" s="8"/>
      <c r="Q146" s="8"/>
      <c r="R146" s="8"/>
      <c r="S146" s="8">
        <f t="shared" si="118"/>
        <v>46</v>
      </c>
      <c r="T146" s="8">
        <f t="shared" si="119"/>
        <v>100</v>
      </c>
      <c r="U146" s="8">
        <f t="shared" si="120"/>
        <v>0</v>
      </c>
      <c r="V146" s="8">
        <f t="shared" si="121"/>
        <v>46</v>
      </c>
      <c r="W146" s="25">
        <f t="shared" si="122"/>
        <v>0</v>
      </c>
      <c r="X146" s="29">
        <v>0</v>
      </c>
      <c r="Y146" s="25"/>
    </row>
    <row r="147" spans="1:25" ht="14.25" customHeight="1" x14ac:dyDescent="0.2">
      <c r="A147" s="7" t="s">
        <v>1320</v>
      </c>
      <c r="B147" s="20">
        <v>4500</v>
      </c>
      <c r="C147" s="28" t="s">
        <v>1502</v>
      </c>
      <c r="D147" s="6" t="s">
        <v>1280</v>
      </c>
      <c r="E147" s="6" t="s">
        <v>1209</v>
      </c>
      <c r="F147" s="179" t="s">
        <v>2017</v>
      </c>
      <c r="G147" s="21">
        <v>153</v>
      </c>
      <c r="H147" s="8">
        <v>153</v>
      </c>
      <c r="I147" s="8">
        <f t="shared" ref="I147" si="143">H147/G147*100</f>
        <v>100</v>
      </c>
      <c r="J147" s="8">
        <v>0</v>
      </c>
      <c r="K147" s="8"/>
      <c r="L147" s="8">
        <f t="shared" ref="L147" si="144">H147+J147+K147</f>
        <v>153</v>
      </c>
      <c r="M147" s="8">
        <f t="shared" ref="M147" si="145">L147/G147*100</f>
        <v>100</v>
      </c>
      <c r="N147" s="8">
        <f t="shared" ref="N147" si="146">G147-L147</f>
        <v>0</v>
      </c>
      <c r="O147" s="8">
        <f t="shared" ref="O147" si="147">J147+K147</f>
        <v>0</v>
      </c>
      <c r="P147" s="8"/>
      <c r="Q147" s="8"/>
      <c r="R147" s="8"/>
      <c r="S147" s="8">
        <f t="shared" si="118"/>
        <v>153</v>
      </c>
      <c r="T147" s="8">
        <f t="shared" si="119"/>
        <v>100</v>
      </c>
      <c r="U147" s="8">
        <f t="shared" si="120"/>
        <v>0</v>
      </c>
      <c r="V147" s="8">
        <f t="shared" si="121"/>
        <v>153</v>
      </c>
      <c r="W147" s="25">
        <f t="shared" si="122"/>
        <v>0</v>
      </c>
      <c r="X147" s="29">
        <v>0</v>
      </c>
      <c r="Y147" s="25"/>
    </row>
    <row r="148" spans="1:25" ht="14.25" customHeight="1" x14ac:dyDescent="0.2">
      <c r="A148" s="7" t="s">
        <v>1150</v>
      </c>
      <c r="B148" s="20">
        <v>4500</v>
      </c>
      <c r="C148" s="28" t="s">
        <v>1502</v>
      </c>
      <c r="D148" s="6" t="s">
        <v>1080</v>
      </c>
      <c r="E148" s="6" t="s">
        <v>1466</v>
      </c>
      <c r="F148" s="179" t="s">
        <v>2038</v>
      </c>
      <c r="G148" s="21">
        <v>2500</v>
      </c>
      <c r="H148" s="8">
        <v>2500</v>
      </c>
      <c r="I148" s="8">
        <f t="shared" ref="I148:I149" si="148">H148/G148*100</f>
        <v>100</v>
      </c>
      <c r="J148" s="8">
        <v>0</v>
      </c>
      <c r="K148" s="8"/>
      <c r="L148" s="8">
        <f t="shared" ref="L148:L149" si="149">H148+J148+K148</f>
        <v>2500</v>
      </c>
      <c r="M148" s="8">
        <f t="shared" ref="M148:M149" si="150">L148/G148*100</f>
        <v>100</v>
      </c>
      <c r="N148" s="8">
        <f t="shared" ref="N148:N149" si="151">G148-L148</f>
        <v>0</v>
      </c>
      <c r="O148" s="8">
        <f t="shared" ref="O148:O149" si="152">J148+K148</f>
        <v>0</v>
      </c>
      <c r="P148" s="8"/>
      <c r="Q148" s="8"/>
      <c r="R148" s="8"/>
      <c r="S148" s="8">
        <f t="shared" si="118"/>
        <v>2500</v>
      </c>
      <c r="T148" s="8">
        <f t="shared" si="119"/>
        <v>100</v>
      </c>
      <c r="U148" s="8">
        <f t="shared" si="120"/>
        <v>0</v>
      </c>
      <c r="V148" s="8">
        <f t="shared" si="121"/>
        <v>2500</v>
      </c>
      <c r="W148" s="25">
        <f t="shared" si="122"/>
        <v>0</v>
      </c>
      <c r="X148" s="29">
        <v>0</v>
      </c>
      <c r="Y148" s="25"/>
    </row>
    <row r="149" spans="1:25" ht="14.25" customHeight="1" x14ac:dyDescent="0.2">
      <c r="A149" s="7" t="s">
        <v>1150</v>
      </c>
      <c r="B149" s="20">
        <v>4500</v>
      </c>
      <c r="C149" s="28" t="s">
        <v>1502</v>
      </c>
      <c r="D149" s="6" t="s">
        <v>1080</v>
      </c>
      <c r="E149" s="6" t="s">
        <v>1466</v>
      </c>
      <c r="F149" s="179" t="s">
        <v>2039</v>
      </c>
      <c r="G149" s="21">
        <v>3500</v>
      </c>
      <c r="H149" s="8">
        <v>3500</v>
      </c>
      <c r="I149" s="8">
        <f t="shared" si="148"/>
        <v>100</v>
      </c>
      <c r="J149" s="8">
        <v>0</v>
      </c>
      <c r="K149" s="8"/>
      <c r="L149" s="8">
        <f t="shared" si="149"/>
        <v>3500</v>
      </c>
      <c r="M149" s="8">
        <f t="shared" si="150"/>
        <v>100</v>
      </c>
      <c r="N149" s="8">
        <f t="shared" si="151"/>
        <v>0</v>
      </c>
      <c r="O149" s="8">
        <f t="shared" si="152"/>
        <v>0</v>
      </c>
      <c r="P149" s="8"/>
      <c r="Q149" s="8"/>
      <c r="R149" s="8"/>
      <c r="S149" s="8">
        <f t="shared" si="118"/>
        <v>3500</v>
      </c>
      <c r="T149" s="8">
        <f t="shared" si="119"/>
        <v>100</v>
      </c>
      <c r="U149" s="8">
        <f t="shared" si="120"/>
        <v>0</v>
      </c>
      <c r="V149" s="8">
        <f t="shared" si="121"/>
        <v>3500</v>
      </c>
      <c r="W149" s="25">
        <f t="shared" si="122"/>
        <v>0</v>
      </c>
      <c r="X149" s="29">
        <v>0</v>
      </c>
      <c r="Y149" s="25"/>
    </row>
    <row r="150" spans="1:25" ht="14.25" customHeight="1" x14ac:dyDescent="0.2">
      <c r="A150" s="7" t="s">
        <v>1150</v>
      </c>
      <c r="B150" s="20">
        <v>4500</v>
      </c>
      <c r="C150" s="28" t="s">
        <v>1502</v>
      </c>
      <c r="D150" s="6" t="s">
        <v>1080</v>
      </c>
      <c r="E150" s="227" t="s">
        <v>1466</v>
      </c>
      <c r="F150" s="228" t="s">
        <v>2040</v>
      </c>
      <c r="G150" s="200">
        <v>240</v>
      </c>
      <c r="H150" s="8">
        <v>100</v>
      </c>
      <c r="I150" s="8">
        <f t="shared" ref="I150:I153" si="153">H150/G150*100</f>
        <v>41.666666666666671</v>
      </c>
      <c r="J150" s="8">
        <v>0</v>
      </c>
      <c r="K150" s="8"/>
      <c r="L150" s="8">
        <f t="shared" ref="L150:L153" si="154">H150+J150+K150</f>
        <v>100</v>
      </c>
      <c r="M150" s="8">
        <f t="shared" ref="M150:M153" si="155">L150/G150*100</f>
        <v>41.666666666666671</v>
      </c>
      <c r="N150" s="8">
        <f t="shared" ref="N150:N153" si="156">G150-L150</f>
        <v>140</v>
      </c>
      <c r="O150" s="8">
        <f t="shared" ref="O150:O153" si="157">J150+K150</f>
        <v>0</v>
      </c>
      <c r="P150" s="8"/>
      <c r="Q150" s="8"/>
      <c r="R150" s="8"/>
      <c r="S150" s="8">
        <f t="shared" si="118"/>
        <v>100</v>
      </c>
      <c r="T150" s="8">
        <f t="shared" si="119"/>
        <v>41.666666666666671</v>
      </c>
      <c r="U150" s="8">
        <f t="shared" si="120"/>
        <v>140</v>
      </c>
      <c r="V150" s="8">
        <f t="shared" si="121"/>
        <v>100</v>
      </c>
      <c r="W150" s="25">
        <f t="shared" si="122"/>
        <v>0</v>
      </c>
      <c r="X150" s="29">
        <v>0</v>
      </c>
      <c r="Y150" s="25"/>
    </row>
    <row r="151" spans="1:25" ht="14.25" customHeight="1" x14ac:dyDescent="0.2">
      <c r="A151" s="7" t="s">
        <v>408</v>
      </c>
      <c r="B151" s="20">
        <v>5512</v>
      </c>
      <c r="C151" s="28"/>
      <c r="D151" s="6" t="s">
        <v>90</v>
      </c>
      <c r="E151" s="6" t="s">
        <v>377</v>
      </c>
      <c r="F151" s="234" t="s">
        <v>2054</v>
      </c>
      <c r="G151" s="21">
        <v>2394</v>
      </c>
      <c r="H151" s="8">
        <v>2992.5</v>
      </c>
      <c r="I151" s="8">
        <f t="shared" si="153"/>
        <v>125</v>
      </c>
      <c r="J151" s="8">
        <v>-599</v>
      </c>
      <c r="K151" s="8"/>
      <c r="L151" s="8">
        <f t="shared" si="154"/>
        <v>2393.5</v>
      </c>
      <c r="M151" s="8">
        <f t="shared" si="155"/>
        <v>99.979114452798669</v>
      </c>
      <c r="N151" s="8">
        <f t="shared" si="156"/>
        <v>0.5</v>
      </c>
      <c r="O151" s="8">
        <f t="shared" si="157"/>
        <v>-599</v>
      </c>
      <c r="P151" s="8"/>
      <c r="Q151" s="8"/>
      <c r="R151" s="8"/>
      <c r="S151" s="8">
        <f t="shared" si="118"/>
        <v>2393.5</v>
      </c>
      <c r="T151" s="8">
        <f t="shared" si="119"/>
        <v>99.979114452798669</v>
      </c>
      <c r="U151" s="8">
        <f t="shared" si="120"/>
        <v>0.5</v>
      </c>
      <c r="V151" s="8">
        <f t="shared" si="121"/>
        <v>2393.5</v>
      </c>
      <c r="W151" s="25">
        <f t="shared" si="122"/>
        <v>0</v>
      </c>
      <c r="X151" s="29">
        <v>0</v>
      </c>
      <c r="Y151" s="25"/>
    </row>
    <row r="152" spans="1:25" ht="14.25" customHeight="1" x14ac:dyDescent="0.2">
      <c r="A152" s="7" t="s">
        <v>1514</v>
      </c>
      <c r="B152" s="20">
        <v>5515</v>
      </c>
      <c r="C152" s="28"/>
      <c r="D152" s="6" t="s">
        <v>90</v>
      </c>
      <c r="E152" s="6" t="s">
        <v>377</v>
      </c>
      <c r="F152" s="179" t="s">
        <v>2058</v>
      </c>
      <c r="G152" s="21">
        <v>1500</v>
      </c>
      <c r="H152" s="8">
        <v>1303</v>
      </c>
      <c r="I152" s="8">
        <f t="shared" si="153"/>
        <v>86.866666666666674</v>
      </c>
      <c r="J152" s="8">
        <v>0</v>
      </c>
      <c r="K152" s="8"/>
      <c r="L152" s="8">
        <f t="shared" si="154"/>
        <v>1303</v>
      </c>
      <c r="M152" s="8">
        <f t="shared" si="155"/>
        <v>86.866666666666674</v>
      </c>
      <c r="N152" s="8">
        <f t="shared" si="156"/>
        <v>197</v>
      </c>
      <c r="O152" s="8">
        <f t="shared" si="157"/>
        <v>0</v>
      </c>
      <c r="P152" s="8"/>
      <c r="Q152" s="8"/>
      <c r="R152" s="8"/>
      <c r="S152" s="8">
        <f t="shared" si="118"/>
        <v>1303</v>
      </c>
      <c r="T152" s="8">
        <f t="shared" si="119"/>
        <v>86.866666666666674</v>
      </c>
      <c r="U152" s="8">
        <f t="shared" si="120"/>
        <v>197</v>
      </c>
      <c r="V152" s="8">
        <f t="shared" si="121"/>
        <v>1303</v>
      </c>
      <c r="W152" s="25">
        <f t="shared" si="122"/>
        <v>0</v>
      </c>
      <c r="X152" s="29">
        <v>0</v>
      </c>
      <c r="Y152" s="25"/>
    </row>
    <row r="153" spans="1:25" ht="14.25" customHeight="1" x14ac:dyDescent="0.2">
      <c r="A153" s="7" t="s">
        <v>408</v>
      </c>
      <c r="B153" s="20">
        <v>5512</v>
      </c>
      <c r="C153" s="28"/>
      <c r="D153" s="6" t="s">
        <v>90</v>
      </c>
      <c r="E153" s="6" t="s">
        <v>377</v>
      </c>
      <c r="F153" s="179" t="s">
        <v>2059</v>
      </c>
      <c r="G153" s="21">
        <v>21008</v>
      </c>
      <c r="H153" s="8">
        <v>21007.919999999998</v>
      </c>
      <c r="I153" s="8">
        <f t="shared" si="153"/>
        <v>99.999619192688499</v>
      </c>
      <c r="J153" s="8">
        <v>0</v>
      </c>
      <c r="K153" s="8"/>
      <c r="L153" s="8">
        <f t="shared" si="154"/>
        <v>21007.919999999998</v>
      </c>
      <c r="M153" s="8">
        <f t="shared" si="155"/>
        <v>99.999619192688499</v>
      </c>
      <c r="N153" s="8">
        <f t="shared" si="156"/>
        <v>8.000000000174623E-2</v>
      </c>
      <c r="O153" s="8">
        <f t="shared" si="157"/>
        <v>0</v>
      </c>
      <c r="P153" s="8"/>
      <c r="Q153" s="8"/>
      <c r="R153" s="8"/>
      <c r="S153" s="8">
        <f t="shared" si="118"/>
        <v>21007.919999999998</v>
      </c>
      <c r="T153" s="8">
        <f t="shared" si="119"/>
        <v>99.999619192688499</v>
      </c>
      <c r="U153" s="8">
        <f t="shared" si="120"/>
        <v>8.000000000174623E-2</v>
      </c>
      <c r="V153" s="8">
        <f t="shared" si="121"/>
        <v>21007.919999999998</v>
      </c>
      <c r="W153" s="25">
        <f t="shared" si="122"/>
        <v>0</v>
      </c>
      <c r="X153" s="29">
        <v>0</v>
      </c>
      <c r="Y153" s="25"/>
    </row>
    <row r="154" spans="1:25" ht="14.25" customHeight="1" x14ac:dyDescent="0.2">
      <c r="A154" s="7" t="s">
        <v>1155</v>
      </c>
      <c r="B154" s="20">
        <v>5511</v>
      </c>
      <c r="C154" s="28"/>
      <c r="D154" s="6" t="s">
        <v>90</v>
      </c>
      <c r="E154" s="6" t="s">
        <v>377</v>
      </c>
      <c r="F154" s="179" t="s">
        <v>2060</v>
      </c>
      <c r="G154" s="21">
        <v>6240</v>
      </c>
      <c r="H154" s="8">
        <v>6240</v>
      </c>
      <c r="I154" s="8">
        <f t="shared" ref="I154:I156" si="158">H154/G154*100</f>
        <v>100</v>
      </c>
      <c r="J154" s="8">
        <v>0</v>
      </c>
      <c r="K154" s="8"/>
      <c r="L154" s="8">
        <f t="shared" ref="L154:L156" si="159">H154+J154+K154</f>
        <v>6240</v>
      </c>
      <c r="M154" s="8">
        <f t="shared" ref="M154:M156" si="160">L154/G154*100</f>
        <v>100</v>
      </c>
      <c r="N154" s="8">
        <f t="shared" ref="N154:N156" si="161">G154-L154</f>
        <v>0</v>
      </c>
      <c r="O154" s="8">
        <f t="shared" ref="O154:O156" si="162">J154+K154</f>
        <v>0</v>
      </c>
      <c r="P154" s="8"/>
      <c r="Q154" s="8"/>
      <c r="R154" s="8"/>
      <c r="S154" s="8">
        <f t="shared" si="118"/>
        <v>6240</v>
      </c>
      <c r="T154" s="8">
        <f t="shared" si="119"/>
        <v>100</v>
      </c>
      <c r="U154" s="8">
        <f t="shared" si="120"/>
        <v>0</v>
      </c>
      <c r="V154" s="8">
        <f t="shared" si="121"/>
        <v>6240</v>
      </c>
      <c r="W154" s="25">
        <f t="shared" si="122"/>
        <v>0</v>
      </c>
      <c r="X154" s="29">
        <v>0</v>
      </c>
      <c r="Y154" s="25"/>
    </row>
    <row r="155" spans="1:25" ht="14.25" customHeight="1" x14ac:dyDescent="0.2">
      <c r="A155" s="7" t="s">
        <v>1320</v>
      </c>
      <c r="B155" s="20">
        <v>4500</v>
      </c>
      <c r="C155" s="28"/>
      <c r="D155" s="6" t="s">
        <v>1280</v>
      </c>
      <c r="E155" s="6" t="s">
        <v>1209</v>
      </c>
      <c r="F155" s="179" t="s">
        <v>2061</v>
      </c>
      <c r="G155" s="21">
        <v>1176</v>
      </c>
      <c r="H155" s="8">
        <v>1176</v>
      </c>
      <c r="I155" s="8">
        <f t="shared" si="158"/>
        <v>100</v>
      </c>
      <c r="J155" s="8">
        <v>0</v>
      </c>
      <c r="K155" s="8"/>
      <c r="L155" s="8">
        <f t="shared" si="159"/>
        <v>1176</v>
      </c>
      <c r="M155" s="8">
        <f t="shared" si="160"/>
        <v>100</v>
      </c>
      <c r="N155" s="8">
        <f t="shared" si="161"/>
        <v>0</v>
      </c>
      <c r="O155" s="8">
        <f t="shared" si="162"/>
        <v>0</v>
      </c>
      <c r="P155" s="8"/>
      <c r="Q155" s="8"/>
      <c r="R155" s="8"/>
      <c r="S155" s="8">
        <f t="shared" si="118"/>
        <v>1176</v>
      </c>
      <c r="T155" s="8">
        <f t="shared" si="119"/>
        <v>100</v>
      </c>
      <c r="U155" s="8">
        <f t="shared" si="120"/>
        <v>0</v>
      </c>
      <c r="V155" s="8">
        <f t="shared" si="121"/>
        <v>1176</v>
      </c>
      <c r="W155" s="25">
        <f t="shared" si="122"/>
        <v>0</v>
      </c>
      <c r="X155" s="29">
        <v>0</v>
      </c>
      <c r="Y155" s="25"/>
    </row>
    <row r="156" spans="1:25" ht="14.25" customHeight="1" x14ac:dyDescent="0.2">
      <c r="A156" s="7" t="s">
        <v>1150</v>
      </c>
      <c r="B156" s="20">
        <v>4500</v>
      </c>
      <c r="C156" s="28" t="s">
        <v>1502</v>
      </c>
      <c r="D156" s="6" t="s">
        <v>1080</v>
      </c>
      <c r="E156" s="6" t="s">
        <v>1466</v>
      </c>
      <c r="F156" s="179" t="s">
        <v>2070</v>
      </c>
      <c r="G156" s="21">
        <v>600</v>
      </c>
      <c r="H156" s="8">
        <v>600</v>
      </c>
      <c r="I156" s="8">
        <f t="shared" si="158"/>
        <v>100</v>
      </c>
      <c r="J156" s="8">
        <v>0</v>
      </c>
      <c r="K156" s="8"/>
      <c r="L156" s="8">
        <f t="shared" si="159"/>
        <v>600</v>
      </c>
      <c r="M156" s="8">
        <f t="shared" si="160"/>
        <v>100</v>
      </c>
      <c r="N156" s="8">
        <f t="shared" si="161"/>
        <v>0</v>
      </c>
      <c r="O156" s="8">
        <f t="shared" si="162"/>
        <v>0</v>
      </c>
      <c r="P156" s="8"/>
      <c r="Q156" s="8"/>
      <c r="R156" s="8"/>
      <c r="S156" s="8">
        <f t="shared" si="118"/>
        <v>600</v>
      </c>
      <c r="T156" s="8">
        <f t="shared" si="119"/>
        <v>100</v>
      </c>
      <c r="U156" s="8">
        <f t="shared" si="120"/>
        <v>0</v>
      </c>
      <c r="V156" s="8">
        <f t="shared" si="121"/>
        <v>600</v>
      </c>
      <c r="W156" s="25">
        <f t="shared" si="122"/>
        <v>0</v>
      </c>
      <c r="X156" s="29">
        <v>0</v>
      </c>
      <c r="Y156" s="25"/>
    </row>
    <row r="157" spans="1:25" ht="14.25" customHeight="1" x14ac:dyDescent="0.2">
      <c r="A157" s="7" t="s">
        <v>1577</v>
      </c>
      <c r="B157" s="20">
        <v>5511</v>
      </c>
      <c r="C157" s="28" t="s">
        <v>427</v>
      </c>
      <c r="D157" s="6" t="s">
        <v>90</v>
      </c>
      <c r="E157" s="6" t="s">
        <v>377</v>
      </c>
      <c r="F157" s="179" t="s">
        <v>2072</v>
      </c>
      <c r="G157" s="21">
        <v>7200</v>
      </c>
      <c r="H157" s="8">
        <v>7200</v>
      </c>
      <c r="I157" s="8">
        <f t="shared" ref="I157:I160" si="163">H157/G157*100</f>
        <v>100</v>
      </c>
      <c r="J157" s="8">
        <v>0</v>
      </c>
      <c r="K157" s="8"/>
      <c r="L157" s="8">
        <f t="shared" ref="L157:L160" si="164">H157+J157+K157</f>
        <v>7200</v>
      </c>
      <c r="M157" s="8">
        <f t="shared" ref="M157:M160" si="165">L157/G157*100</f>
        <v>100</v>
      </c>
      <c r="N157" s="8">
        <f t="shared" ref="N157:N160" si="166">G157-L157</f>
        <v>0</v>
      </c>
      <c r="O157" s="8">
        <f t="shared" ref="O157:O160" si="167">J157+K157</f>
        <v>0</v>
      </c>
      <c r="P157" s="8"/>
      <c r="Q157" s="8"/>
      <c r="R157" s="8"/>
      <c r="S157" s="8">
        <f t="shared" si="118"/>
        <v>7200</v>
      </c>
      <c r="T157" s="8">
        <f t="shared" si="119"/>
        <v>100</v>
      </c>
      <c r="U157" s="8">
        <f t="shared" si="120"/>
        <v>0</v>
      </c>
      <c r="V157" s="8">
        <f t="shared" si="121"/>
        <v>7200</v>
      </c>
      <c r="W157" s="25">
        <f t="shared" si="122"/>
        <v>0</v>
      </c>
      <c r="X157" s="29">
        <v>0</v>
      </c>
      <c r="Y157" s="25"/>
    </row>
    <row r="158" spans="1:25" ht="14.25" customHeight="1" x14ac:dyDescent="0.2">
      <c r="A158" s="7" t="s">
        <v>1150</v>
      </c>
      <c r="B158" s="20">
        <v>4500</v>
      </c>
      <c r="C158" s="28" t="s">
        <v>1502</v>
      </c>
      <c r="D158" s="6" t="s">
        <v>1080</v>
      </c>
      <c r="E158" s="6" t="s">
        <v>1466</v>
      </c>
      <c r="F158" s="179" t="s">
        <v>2084</v>
      </c>
      <c r="G158" s="21">
        <v>100</v>
      </c>
      <c r="H158" s="8">
        <v>100</v>
      </c>
      <c r="I158" s="8">
        <f t="shared" ref="I158" si="168">H158/G158*100</f>
        <v>100</v>
      </c>
      <c r="J158" s="8">
        <v>0</v>
      </c>
      <c r="K158" s="8"/>
      <c r="L158" s="8">
        <f t="shared" ref="L158" si="169">H158+J158+K158</f>
        <v>100</v>
      </c>
      <c r="M158" s="8">
        <f t="shared" ref="M158" si="170">L158/G158*100</f>
        <v>100</v>
      </c>
      <c r="N158" s="8">
        <f t="shared" ref="N158" si="171">G158-L158</f>
        <v>0</v>
      </c>
      <c r="O158" s="8">
        <f t="shared" ref="O158" si="172">J158+K158</f>
        <v>0</v>
      </c>
      <c r="P158" s="8"/>
      <c r="Q158" s="8"/>
      <c r="R158" s="8"/>
      <c r="S158" s="8">
        <f t="shared" si="118"/>
        <v>100</v>
      </c>
      <c r="T158" s="8">
        <f t="shared" si="119"/>
        <v>100</v>
      </c>
      <c r="U158" s="8">
        <f t="shared" si="120"/>
        <v>0</v>
      </c>
      <c r="V158" s="8">
        <f t="shared" si="121"/>
        <v>100</v>
      </c>
      <c r="W158" s="25">
        <f t="shared" si="122"/>
        <v>0</v>
      </c>
      <c r="X158" s="29">
        <v>0</v>
      </c>
      <c r="Y158" s="25"/>
    </row>
    <row r="159" spans="1:25" ht="14.25" customHeight="1" x14ac:dyDescent="0.2">
      <c r="A159" s="7" t="s">
        <v>1150</v>
      </c>
      <c r="B159" s="20">
        <v>4500</v>
      </c>
      <c r="C159" s="28" t="s">
        <v>1502</v>
      </c>
      <c r="D159" s="6" t="s">
        <v>1080</v>
      </c>
      <c r="E159" s="6" t="s">
        <v>1466</v>
      </c>
      <c r="F159" s="179" t="s">
        <v>2085</v>
      </c>
      <c r="G159" s="21">
        <v>145</v>
      </c>
      <c r="H159" s="8">
        <v>145</v>
      </c>
      <c r="I159" s="8">
        <f t="shared" si="163"/>
        <v>100</v>
      </c>
      <c r="J159" s="8">
        <v>0</v>
      </c>
      <c r="K159" s="8"/>
      <c r="L159" s="8">
        <f t="shared" si="164"/>
        <v>145</v>
      </c>
      <c r="M159" s="8">
        <f t="shared" si="165"/>
        <v>100</v>
      </c>
      <c r="N159" s="8">
        <f t="shared" si="166"/>
        <v>0</v>
      </c>
      <c r="O159" s="8">
        <f t="shared" si="167"/>
        <v>0</v>
      </c>
      <c r="P159" s="8"/>
      <c r="Q159" s="8"/>
      <c r="R159" s="8"/>
      <c r="S159" s="8">
        <f t="shared" si="118"/>
        <v>145</v>
      </c>
      <c r="T159" s="8">
        <f t="shared" si="119"/>
        <v>100</v>
      </c>
      <c r="U159" s="8">
        <f t="shared" si="120"/>
        <v>0</v>
      </c>
      <c r="V159" s="8">
        <f t="shared" si="121"/>
        <v>145</v>
      </c>
      <c r="W159" s="25">
        <f t="shared" si="122"/>
        <v>0</v>
      </c>
      <c r="X159" s="29">
        <v>0</v>
      </c>
      <c r="Y159" s="25"/>
    </row>
    <row r="160" spans="1:25" ht="14.25" customHeight="1" x14ac:dyDescent="0.2">
      <c r="A160" s="7" t="s">
        <v>1150</v>
      </c>
      <c r="B160" s="20">
        <v>4500</v>
      </c>
      <c r="C160" s="28" t="s">
        <v>1502</v>
      </c>
      <c r="D160" s="6" t="s">
        <v>1080</v>
      </c>
      <c r="E160" s="6" t="s">
        <v>1466</v>
      </c>
      <c r="F160" s="179" t="s">
        <v>2086</v>
      </c>
      <c r="G160" s="21">
        <v>180</v>
      </c>
      <c r="H160" s="8">
        <v>180</v>
      </c>
      <c r="I160" s="8">
        <f t="shared" si="163"/>
        <v>100</v>
      </c>
      <c r="J160" s="8">
        <v>0</v>
      </c>
      <c r="K160" s="8"/>
      <c r="L160" s="8">
        <f t="shared" si="164"/>
        <v>180</v>
      </c>
      <c r="M160" s="8">
        <f t="shared" si="165"/>
        <v>100</v>
      </c>
      <c r="N160" s="8">
        <f t="shared" si="166"/>
        <v>0</v>
      </c>
      <c r="O160" s="8">
        <f t="shared" si="167"/>
        <v>0</v>
      </c>
      <c r="P160" s="8"/>
      <c r="Q160" s="8"/>
      <c r="R160" s="8"/>
      <c r="S160" s="8">
        <f t="shared" si="118"/>
        <v>180</v>
      </c>
      <c r="T160" s="8">
        <f t="shared" si="119"/>
        <v>100</v>
      </c>
      <c r="U160" s="8">
        <f t="shared" si="120"/>
        <v>0</v>
      </c>
      <c r="V160" s="8">
        <f t="shared" si="121"/>
        <v>180</v>
      </c>
      <c r="W160" s="25">
        <f t="shared" si="122"/>
        <v>0</v>
      </c>
      <c r="X160" s="29">
        <v>0</v>
      </c>
      <c r="Y160" s="25"/>
    </row>
    <row r="161" spans="1:25" ht="14.25" customHeight="1" x14ac:dyDescent="0.2">
      <c r="A161" s="7" t="s">
        <v>1150</v>
      </c>
      <c r="B161" s="20">
        <v>4500</v>
      </c>
      <c r="C161" s="28" t="s">
        <v>1502</v>
      </c>
      <c r="D161" s="6" t="s">
        <v>1080</v>
      </c>
      <c r="E161" s="6" t="s">
        <v>1466</v>
      </c>
      <c r="F161" s="179" t="s">
        <v>1706</v>
      </c>
      <c r="G161" s="21">
        <v>284</v>
      </c>
      <c r="H161" s="8">
        <v>284</v>
      </c>
      <c r="I161" s="8">
        <f t="shared" ref="I161:I163" si="173">H161/G161*100</f>
        <v>100</v>
      </c>
      <c r="J161" s="8">
        <v>0</v>
      </c>
      <c r="K161" s="8"/>
      <c r="L161" s="8">
        <f t="shared" ref="L161:L163" si="174">H161+J161+K161</f>
        <v>284</v>
      </c>
      <c r="M161" s="8">
        <f t="shared" ref="M161:M163" si="175">L161/G161*100</f>
        <v>100</v>
      </c>
      <c r="N161" s="8">
        <f t="shared" ref="N161:N163" si="176">G161-L161</f>
        <v>0</v>
      </c>
      <c r="O161" s="8">
        <f t="shared" ref="O161:O163" si="177">J161+K161</f>
        <v>0</v>
      </c>
      <c r="P161" s="8"/>
      <c r="Q161" s="8"/>
      <c r="R161" s="8"/>
      <c r="S161" s="8">
        <f t="shared" si="118"/>
        <v>284</v>
      </c>
      <c r="T161" s="8">
        <f t="shared" si="119"/>
        <v>100</v>
      </c>
      <c r="U161" s="8">
        <f t="shared" si="120"/>
        <v>0</v>
      </c>
      <c r="V161" s="8">
        <f t="shared" si="121"/>
        <v>284</v>
      </c>
      <c r="W161" s="25">
        <f t="shared" si="122"/>
        <v>0</v>
      </c>
      <c r="X161" s="29">
        <v>0</v>
      </c>
      <c r="Y161" s="25"/>
    </row>
    <row r="162" spans="1:25" ht="14.25" customHeight="1" x14ac:dyDescent="0.2">
      <c r="A162" s="7" t="s">
        <v>26</v>
      </c>
      <c r="B162" s="20">
        <v>4500</v>
      </c>
      <c r="C162" s="28" t="s">
        <v>1154</v>
      </c>
      <c r="D162" s="6" t="s">
        <v>1280</v>
      </c>
      <c r="E162" s="6" t="s">
        <v>1209</v>
      </c>
      <c r="F162" s="179" t="s">
        <v>2087</v>
      </c>
      <c r="G162" s="21">
        <v>1230</v>
      </c>
      <c r="H162" s="8">
        <v>1230</v>
      </c>
      <c r="I162" s="8">
        <f t="shared" si="173"/>
        <v>100</v>
      </c>
      <c r="J162" s="8">
        <v>0</v>
      </c>
      <c r="K162" s="8"/>
      <c r="L162" s="8">
        <f t="shared" si="174"/>
        <v>1230</v>
      </c>
      <c r="M162" s="8">
        <f t="shared" si="175"/>
        <v>100</v>
      </c>
      <c r="N162" s="8">
        <f t="shared" si="176"/>
        <v>0</v>
      </c>
      <c r="O162" s="8">
        <f t="shared" si="177"/>
        <v>0</v>
      </c>
      <c r="P162" s="8"/>
      <c r="Q162" s="8"/>
      <c r="R162" s="8"/>
      <c r="S162" s="8">
        <f t="shared" si="118"/>
        <v>1230</v>
      </c>
      <c r="T162" s="8">
        <f t="shared" si="119"/>
        <v>100</v>
      </c>
      <c r="U162" s="8">
        <f t="shared" si="120"/>
        <v>0</v>
      </c>
      <c r="V162" s="8">
        <f t="shared" si="121"/>
        <v>1230</v>
      </c>
      <c r="W162" s="25">
        <f t="shared" si="122"/>
        <v>0</v>
      </c>
      <c r="X162" s="29">
        <v>0</v>
      </c>
      <c r="Y162" s="25"/>
    </row>
    <row r="163" spans="1:25" ht="14.25" customHeight="1" x14ac:dyDescent="0.2">
      <c r="A163" s="7" t="s">
        <v>1322</v>
      </c>
      <c r="B163" s="20">
        <v>4500</v>
      </c>
      <c r="C163" s="28" t="s">
        <v>1502</v>
      </c>
      <c r="D163" s="6" t="s">
        <v>1339</v>
      </c>
      <c r="E163" s="227" t="s">
        <v>378</v>
      </c>
      <c r="F163" s="228" t="s">
        <v>2100</v>
      </c>
      <c r="G163" s="200">
        <v>115</v>
      </c>
      <c r="H163" s="8">
        <v>40</v>
      </c>
      <c r="I163" s="8">
        <f t="shared" si="173"/>
        <v>34.782608695652172</v>
      </c>
      <c r="J163" s="8">
        <v>0</v>
      </c>
      <c r="K163" s="8"/>
      <c r="L163" s="8">
        <f t="shared" si="174"/>
        <v>40</v>
      </c>
      <c r="M163" s="8">
        <f t="shared" si="175"/>
        <v>34.782608695652172</v>
      </c>
      <c r="N163" s="8">
        <f t="shared" si="176"/>
        <v>75</v>
      </c>
      <c r="O163" s="8">
        <f t="shared" si="177"/>
        <v>0</v>
      </c>
      <c r="P163" s="8"/>
      <c r="Q163" s="8"/>
      <c r="R163" s="8"/>
      <c r="S163" s="8">
        <f t="shared" si="118"/>
        <v>40</v>
      </c>
      <c r="T163" s="8">
        <f t="shared" si="119"/>
        <v>34.782608695652172</v>
      </c>
      <c r="U163" s="8">
        <f t="shared" si="120"/>
        <v>75</v>
      </c>
      <c r="V163" s="8">
        <f t="shared" si="121"/>
        <v>40</v>
      </c>
      <c r="W163" s="25">
        <f t="shared" si="122"/>
        <v>0</v>
      </c>
      <c r="X163" s="29">
        <v>0</v>
      </c>
      <c r="Y163" s="25"/>
    </row>
    <row r="164" spans="1:25" ht="14.25" customHeight="1" x14ac:dyDescent="0.2">
      <c r="A164" s="7" t="s">
        <v>1077</v>
      </c>
      <c r="B164" s="20">
        <v>4500</v>
      </c>
      <c r="C164" s="28"/>
      <c r="D164" s="6" t="s">
        <v>1280</v>
      </c>
      <c r="E164" s="6" t="s">
        <v>1531</v>
      </c>
      <c r="F164" s="179" t="s">
        <v>2111</v>
      </c>
      <c r="G164" s="21">
        <v>200</v>
      </c>
      <c r="H164" s="8">
        <v>200</v>
      </c>
      <c r="I164" s="8">
        <f t="shared" ref="I164" si="178">H164/G164*100</f>
        <v>100</v>
      </c>
      <c r="J164" s="8">
        <v>0</v>
      </c>
      <c r="K164" s="8"/>
      <c r="L164" s="8">
        <f t="shared" ref="L164" si="179">H164+J164+K164</f>
        <v>200</v>
      </c>
      <c r="M164" s="8">
        <f t="shared" ref="M164" si="180">L164/G164*100</f>
        <v>100</v>
      </c>
      <c r="N164" s="8">
        <f t="shared" ref="N164" si="181">G164-L164</f>
        <v>0</v>
      </c>
      <c r="O164" s="8">
        <f t="shared" ref="O164" si="182">J164+K164</f>
        <v>0</v>
      </c>
      <c r="P164" s="8"/>
      <c r="Q164" s="8"/>
      <c r="R164" s="8"/>
      <c r="S164" s="8">
        <f t="shared" si="118"/>
        <v>200</v>
      </c>
      <c r="T164" s="8">
        <f t="shared" si="119"/>
        <v>100</v>
      </c>
      <c r="U164" s="8">
        <f t="shared" si="120"/>
        <v>0</v>
      </c>
      <c r="V164" s="8">
        <f t="shared" si="121"/>
        <v>200</v>
      </c>
      <c r="W164" s="25">
        <f t="shared" si="122"/>
        <v>0</v>
      </c>
      <c r="X164" s="29">
        <v>0</v>
      </c>
      <c r="Y164" s="25"/>
    </row>
    <row r="165" spans="1:25" ht="14.25" customHeight="1" x14ac:dyDescent="0.2">
      <c r="A165" s="7" t="s">
        <v>521</v>
      </c>
      <c r="B165" s="20">
        <v>5500</v>
      </c>
      <c r="C165" s="28" t="s">
        <v>636</v>
      </c>
      <c r="D165" s="6" t="s">
        <v>524</v>
      </c>
      <c r="E165" s="6" t="s">
        <v>177</v>
      </c>
      <c r="F165" s="179" t="s">
        <v>2126</v>
      </c>
      <c r="G165" s="21">
        <v>3000</v>
      </c>
      <c r="H165" s="8">
        <v>3000</v>
      </c>
      <c r="I165" s="8">
        <f t="shared" ref="I165:I167" si="183">H165/G165*100</f>
        <v>100</v>
      </c>
      <c r="J165" s="8">
        <v>0</v>
      </c>
      <c r="K165" s="8"/>
      <c r="L165" s="8">
        <f t="shared" ref="L165:L167" si="184">H165+J165+K165</f>
        <v>3000</v>
      </c>
      <c r="M165" s="8">
        <f t="shared" ref="M165:M167" si="185">L165/G165*100</f>
        <v>100</v>
      </c>
      <c r="N165" s="8">
        <f t="shared" ref="N165:N167" si="186">G165-L165</f>
        <v>0</v>
      </c>
      <c r="O165" s="8">
        <f t="shared" ref="O165:O167" si="187">J165+K165</f>
        <v>0</v>
      </c>
      <c r="P165" s="8"/>
      <c r="Q165" s="8"/>
      <c r="R165" s="8"/>
      <c r="S165" s="8">
        <f t="shared" si="118"/>
        <v>3000</v>
      </c>
      <c r="T165" s="8">
        <f t="shared" si="119"/>
        <v>100</v>
      </c>
      <c r="U165" s="8">
        <f t="shared" si="120"/>
        <v>0</v>
      </c>
      <c r="V165" s="8">
        <f t="shared" si="121"/>
        <v>3000</v>
      </c>
      <c r="W165" s="25">
        <f t="shared" si="122"/>
        <v>0</v>
      </c>
      <c r="X165" s="29">
        <v>0</v>
      </c>
      <c r="Y165" s="25"/>
    </row>
    <row r="166" spans="1:25" ht="14.25" customHeight="1" x14ac:dyDescent="0.2">
      <c r="A166" s="7" t="s">
        <v>1077</v>
      </c>
      <c r="B166" s="20">
        <v>4500</v>
      </c>
      <c r="C166" s="28"/>
      <c r="D166" s="6" t="s">
        <v>1280</v>
      </c>
      <c r="E166" s="6" t="s">
        <v>1531</v>
      </c>
      <c r="F166" s="179" t="s">
        <v>2134</v>
      </c>
      <c r="G166" s="21">
        <v>500</v>
      </c>
      <c r="H166" s="8">
        <v>500</v>
      </c>
      <c r="I166" s="8">
        <f t="shared" si="183"/>
        <v>100</v>
      </c>
      <c r="J166" s="8">
        <v>0</v>
      </c>
      <c r="K166" s="8"/>
      <c r="L166" s="8">
        <f t="shared" si="184"/>
        <v>500</v>
      </c>
      <c r="M166" s="8">
        <f t="shared" si="185"/>
        <v>100</v>
      </c>
      <c r="N166" s="8">
        <f t="shared" si="186"/>
        <v>0</v>
      </c>
      <c r="O166" s="8">
        <f t="shared" si="187"/>
        <v>0</v>
      </c>
      <c r="P166" s="8"/>
      <c r="Q166" s="8"/>
      <c r="R166" s="8"/>
      <c r="S166" s="8">
        <f t="shared" si="118"/>
        <v>500</v>
      </c>
      <c r="T166" s="8">
        <f t="shared" si="119"/>
        <v>100</v>
      </c>
      <c r="U166" s="8">
        <f t="shared" si="120"/>
        <v>0</v>
      </c>
      <c r="V166" s="8">
        <f t="shared" si="121"/>
        <v>500</v>
      </c>
      <c r="W166" s="25">
        <f t="shared" si="122"/>
        <v>0</v>
      </c>
      <c r="X166" s="29">
        <v>0</v>
      </c>
      <c r="Y166" s="25"/>
    </row>
    <row r="167" spans="1:25" ht="14.25" customHeight="1" x14ac:dyDescent="0.2">
      <c r="A167" s="7" t="s">
        <v>26</v>
      </c>
      <c r="B167" s="20">
        <v>4500</v>
      </c>
      <c r="C167" s="28"/>
      <c r="D167" s="6" t="s">
        <v>1280</v>
      </c>
      <c r="E167" s="6" t="s">
        <v>1209</v>
      </c>
      <c r="F167" s="179" t="s">
        <v>2147</v>
      </c>
      <c r="G167" s="21">
        <v>1500</v>
      </c>
      <c r="H167" s="8">
        <v>1500</v>
      </c>
      <c r="I167" s="8">
        <f t="shared" si="183"/>
        <v>100</v>
      </c>
      <c r="J167" s="21">
        <v>0</v>
      </c>
      <c r="K167" s="21"/>
      <c r="L167" s="8">
        <f t="shared" si="184"/>
        <v>1500</v>
      </c>
      <c r="M167" s="8">
        <f t="shared" si="185"/>
        <v>100</v>
      </c>
      <c r="N167" s="8">
        <f t="shared" si="186"/>
        <v>0</v>
      </c>
      <c r="O167" s="8">
        <f t="shared" si="187"/>
        <v>0</v>
      </c>
      <c r="P167" s="8"/>
      <c r="Q167" s="8"/>
      <c r="R167" s="8"/>
      <c r="S167" s="8">
        <f t="shared" si="118"/>
        <v>1500</v>
      </c>
      <c r="T167" s="8">
        <f t="shared" si="119"/>
        <v>100</v>
      </c>
      <c r="U167" s="8">
        <f t="shared" si="120"/>
        <v>0</v>
      </c>
      <c r="V167" s="8">
        <f t="shared" si="121"/>
        <v>1500</v>
      </c>
      <c r="W167" s="25">
        <f t="shared" si="122"/>
        <v>0</v>
      </c>
      <c r="X167" s="29">
        <v>0</v>
      </c>
      <c r="Y167" s="25"/>
    </row>
    <row r="168" spans="1:25" ht="14.25" customHeight="1" x14ac:dyDescent="0.2">
      <c r="A168" s="7" t="s">
        <v>1320</v>
      </c>
      <c r="B168" s="20" t="s">
        <v>1323</v>
      </c>
      <c r="C168" s="28"/>
      <c r="D168" s="6" t="s">
        <v>1280</v>
      </c>
      <c r="E168" s="6" t="s">
        <v>1209</v>
      </c>
      <c r="F168" s="179" t="s">
        <v>2148</v>
      </c>
      <c r="G168" s="21">
        <v>141</v>
      </c>
      <c r="H168" s="8">
        <v>141</v>
      </c>
      <c r="I168" s="8">
        <f t="shared" ref="I168:I173" si="188">H168/G168*100</f>
        <v>100</v>
      </c>
      <c r="J168" s="21">
        <v>0</v>
      </c>
      <c r="K168" s="21"/>
      <c r="L168" s="8">
        <f t="shared" ref="L168:L173" si="189">H168+J168+K168</f>
        <v>141</v>
      </c>
      <c r="M168" s="8">
        <f t="shared" ref="M168:M173" si="190">L168/G168*100</f>
        <v>100</v>
      </c>
      <c r="N168" s="8">
        <f t="shared" ref="N168:N173" si="191">G168-L168</f>
        <v>0</v>
      </c>
      <c r="O168" s="8">
        <f t="shared" ref="O168:O173" si="192">J168+K168</f>
        <v>0</v>
      </c>
      <c r="P168" s="8"/>
      <c r="Q168" s="8"/>
      <c r="R168" s="8"/>
      <c r="S168" s="8">
        <f t="shared" si="118"/>
        <v>141</v>
      </c>
      <c r="T168" s="8">
        <f t="shared" si="119"/>
        <v>100</v>
      </c>
      <c r="U168" s="8">
        <f t="shared" si="120"/>
        <v>0</v>
      </c>
      <c r="V168" s="8">
        <f t="shared" si="121"/>
        <v>141</v>
      </c>
      <c r="W168" s="25">
        <f t="shared" si="122"/>
        <v>0</v>
      </c>
      <c r="X168" s="29">
        <v>0</v>
      </c>
      <c r="Y168" s="25"/>
    </row>
    <row r="169" spans="1:25" ht="14.25" customHeight="1" x14ac:dyDescent="0.2">
      <c r="A169" s="7" t="s">
        <v>965</v>
      </c>
      <c r="B169" s="20">
        <v>4500</v>
      </c>
      <c r="C169" s="28"/>
      <c r="D169" s="6" t="s">
        <v>1280</v>
      </c>
      <c r="E169" s="6" t="s">
        <v>1583</v>
      </c>
      <c r="F169" s="179" t="s">
        <v>2156</v>
      </c>
      <c r="G169" s="21">
        <v>429</v>
      </c>
      <c r="H169" s="8">
        <v>429</v>
      </c>
      <c r="I169" s="8">
        <f t="shared" si="188"/>
        <v>100</v>
      </c>
      <c r="J169" s="8">
        <v>0</v>
      </c>
      <c r="K169" s="8"/>
      <c r="L169" s="8">
        <f t="shared" si="189"/>
        <v>429</v>
      </c>
      <c r="M169" s="8">
        <f t="shared" si="190"/>
        <v>100</v>
      </c>
      <c r="N169" s="8">
        <f t="shared" si="191"/>
        <v>0</v>
      </c>
      <c r="O169" s="8">
        <f t="shared" si="192"/>
        <v>0</v>
      </c>
      <c r="P169" s="8"/>
      <c r="Q169" s="8"/>
      <c r="R169" s="8"/>
      <c r="S169" s="8">
        <f t="shared" ref="S169:S175" si="193">L169+P169+Q169+R169</f>
        <v>429</v>
      </c>
      <c r="T169" s="8">
        <f t="shared" ref="T169:T175" si="194">S169/G169*100</f>
        <v>100</v>
      </c>
      <c r="U169" s="8">
        <f t="shared" ref="U169:U175" si="195">G169-S169</f>
        <v>0</v>
      </c>
      <c r="V169" s="8">
        <f t="shared" ref="V169:V175" si="196">H169+J169</f>
        <v>429</v>
      </c>
      <c r="W169" s="25">
        <f t="shared" ref="W169:W175" si="197">K169+P169</f>
        <v>0</v>
      </c>
      <c r="X169" s="29">
        <v>0</v>
      </c>
      <c r="Y169" s="25"/>
    </row>
    <row r="170" spans="1:25" ht="14.25" customHeight="1" x14ac:dyDescent="0.2">
      <c r="A170" s="7" t="s">
        <v>1150</v>
      </c>
      <c r="B170" s="20">
        <v>4500</v>
      </c>
      <c r="C170" s="28"/>
      <c r="D170" s="6" t="s">
        <v>1080</v>
      </c>
      <c r="E170" s="6" t="s">
        <v>1466</v>
      </c>
      <c r="F170" s="179" t="s">
        <v>2157</v>
      </c>
      <c r="G170" s="21">
        <v>50</v>
      </c>
      <c r="H170" s="8">
        <v>50</v>
      </c>
      <c r="I170" s="8">
        <f t="shared" si="188"/>
        <v>100</v>
      </c>
      <c r="J170" s="8">
        <v>0</v>
      </c>
      <c r="K170" s="8"/>
      <c r="L170" s="8">
        <f t="shared" si="189"/>
        <v>50</v>
      </c>
      <c r="M170" s="8">
        <f t="shared" si="190"/>
        <v>100</v>
      </c>
      <c r="N170" s="8">
        <f t="shared" si="191"/>
        <v>0</v>
      </c>
      <c r="O170" s="8">
        <f t="shared" si="192"/>
        <v>0</v>
      </c>
      <c r="P170" s="8"/>
      <c r="Q170" s="8"/>
      <c r="R170" s="8"/>
      <c r="S170" s="8">
        <f t="shared" si="193"/>
        <v>50</v>
      </c>
      <c r="T170" s="8">
        <f t="shared" si="194"/>
        <v>100</v>
      </c>
      <c r="U170" s="8">
        <f t="shared" si="195"/>
        <v>0</v>
      </c>
      <c r="V170" s="8">
        <f t="shared" si="196"/>
        <v>50</v>
      </c>
      <c r="W170" s="25">
        <f t="shared" si="197"/>
        <v>0</v>
      </c>
      <c r="X170" s="29">
        <v>0</v>
      </c>
      <c r="Y170" s="25"/>
    </row>
    <row r="171" spans="1:25" ht="14.25" customHeight="1" x14ac:dyDescent="0.2">
      <c r="A171" s="7" t="s">
        <v>1320</v>
      </c>
      <c r="B171" s="20">
        <v>4500</v>
      </c>
      <c r="C171" s="28" t="s">
        <v>1502</v>
      </c>
      <c r="D171" s="6" t="s">
        <v>1280</v>
      </c>
      <c r="E171" s="6" t="s">
        <v>1209</v>
      </c>
      <c r="F171" s="179" t="s">
        <v>2162</v>
      </c>
      <c r="G171" s="21">
        <v>1000</v>
      </c>
      <c r="H171" s="8">
        <v>1000</v>
      </c>
      <c r="I171" s="8">
        <f t="shared" si="188"/>
        <v>100</v>
      </c>
      <c r="J171" s="8">
        <v>0</v>
      </c>
      <c r="K171" s="8"/>
      <c r="L171" s="8">
        <f t="shared" si="189"/>
        <v>1000</v>
      </c>
      <c r="M171" s="8">
        <f t="shared" si="190"/>
        <v>100</v>
      </c>
      <c r="N171" s="8">
        <f t="shared" si="191"/>
        <v>0</v>
      </c>
      <c r="O171" s="8">
        <f t="shared" si="192"/>
        <v>0</v>
      </c>
      <c r="P171" s="8"/>
      <c r="Q171" s="8"/>
      <c r="R171" s="8"/>
      <c r="S171" s="8">
        <f t="shared" si="193"/>
        <v>1000</v>
      </c>
      <c r="T171" s="8">
        <f t="shared" si="194"/>
        <v>100</v>
      </c>
      <c r="U171" s="8">
        <f t="shared" si="195"/>
        <v>0</v>
      </c>
      <c r="V171" s="8">
        <f t="shared" si="196"/>
        <v>1000</v>
      </c>
      <c r="W171" s="25">
        <f t="shared" si="197"/>
        <v>0</v>
      </c>
      <c r="X171" s="29">
        <v>0</v>
      </c>
      <c r="Y171" s="25"/>
    </row>
    <row r="172" spans="1:25" ht="14.25" customHeight="1" x14ac:dyDescent="0.2">
      <c r="A172" s="7" t="s">
        <v>1320</v>
      </c>
      <c r="B172" s="20">
        <v>4500</v>
      </c>
      <c r="C172" s="28" t="s">
        <v>1502</v>
      </c>
      <c r="D172" s="6" t="s">
        <v>1280</v>
      </c>
      <c r="E172" s="6" t="s">
        <v>1209</v>
      </c>
      <c r="F172" s="179" t="s">
        <v>2163</v>
      </c>
      <c r="G172" s="21">
        <v>5000</v>
      </c>
      <c r="H172" s="8">
        <v>5000</v>
      </c>
      <c r="I172" s="8">
        <f t="shared" si="188"/>
        <v>100</v>
      </c>
      <c r="J172" s="8">
        <v>0</v>
      </c>
      <c r="K172" s="8"/>
      <c r="L172" s="8">
        <f t="shared" si="189"/>
        <v>5000</v>
      </c>
      <c r="M172" s="8">
        <f t="shared" si="190"/>
        <v>100</v>
      </c>
      <c r="N172" s="8">
        <f t="shared" si="191"/>
        <v>0</v>
      </c>
      <c r="O172" s="8">
        <f t="shared" si="192"/>
        <v>0</v>
      </c>
      <c r="P172" s="8"/>
      <c r="Q172" s="8"/>
      <c r="R172" s="8"/>
      <c r="S172" s="8">
        <f t="shared" si="193"/>
        <v>5000</v>
      </c>
      <c r="T172" s="8">
        <f t="shared" si="194"/>
        <v>100</v>
      </c>
      <c r="U172" s="8">
        <f t="shared" si="195"/>
        <v>0</v>
      </c>
      <c r="V172" s="8">
        <f t="shared" si="196"/>
        <v>5000</v>
      </c>
      <c r="W172" s="25">
        <f t="shared" si="197"/>
        <v>0</v>
      </c>
      <c r="X172" s="29">
        <v>0</v>
      </c>
      <c r="Y172" s="25"/>
    </row>
    <row r="173" spans="1:25" ht="14.25" customHeight="1" x14ac:dyDescent="0.2">
      <c r="A173" s="7" t="s">
        <v>473</v>
      </c>
      <c r="B173" s="20">
        <v>4500</v>
      </c>
      <c r="C173" s="28"/>
      <c r="D173" s="6" t="s">
        <v>90</v>
      </c>
      <c r="E173" s="6" t="s">
        <v>377</v>
      </c>
      <c r="F173" s="179" t="s">
        <v>2164</v>
      </c>
      <c r="G173" s="21">
        <v>15065</v>
      </c>
      <c r="H173" s="8">
        <v>15065</v>
      </c>
      <c r="I173" s="8">
        <f t="shared" si="188"/>
        <v>100</v>
      </c>
      <c r="J173" s="8">
        <v>0</v>
      </c>
      <c r="K173" s="8"/>
      <c r="L173" s="8">
        <f t="shared" si="189"/>
        <v>15065</v>
      </c>
      <c r="M173" s="8">
        <f t="shared" si="190"/>
        <v>100</v>
      </c>
      <c r="N173" s="8">
        <f t="shared" si="191"/>
        <v>0</v>
      </c>
      <c r="O173" s="8">
        <f t="shared" si="192"/>
        <v>0</v>
      </c>
      <c r="P173" s="8"/>
      <c r="Q173" s="8"/>
      <c r="R173" s="8"/>
      <c r="S173" s="8">
        <f t="shared" si="193"/>
        <v>15065</v>
      </c>
      <c r="T173" s="8">
        <f t="shared" si="194"/>
        <v>100</v>
      </c>
      <c r="U173" s="8">
        <f t="shared" si="195"/>
        <v>0</v>
      </c>
      <c r="V173" s="8">
        <f t="shared" si="196"/>
        <v>15065</v>
      </c>
      <c r="W173" s="25">
        <f t="shared" si="197"/>
        <v>0</v>
      </c>
      <c r="X173" s="29">
        <v>0</v>
      </c>
      <c r="Y173" s="25"/>
    </row>
    <row r="174" spans="1:25" ht="14.25" customHeight="1" x14ac:dyDescent="0.2">
      <c r="A174" s="7" t="s">
        <v>1514</v>
      </c>
      <c r="B174" s="20">
        <v>5515</v>
      </c>
      <c r="C174" s="28"/>
      <c r="D174" s="6" t="s">
        <v>90</v>
      </c>
      <c r="E174" s="6" t="s">
        <v>377</v>
      </c>
      <c r="F174" s="179" t="s">
        <v>2165</v>
      </c>
      <c r="G174" s="21">
        <v>6500</v>
      </c>
      <c r="H174" s="8">
        <v>0</v>
      </c>
      <c r="I174" s="8">
        <f t="shared" ref="I174:I178" si="198">H174/G174*100</f>
        <v>0</v>
      </c>
      <c r="J174" s="8">
        <v>6392.7</v>
      </c>
      <c r="K174" s="8"/>
      <c r="L174" s="8">
        <f t="shared" ref="L174:L178" si="199">H174+J174+K174</f>
        <v>6392.7</v>
      </c>
      <c r="M174" s="8">
        <f t="shared" ref="M174:M178" si="200">L174/G174*100</f>
        <v>98.349230769230772</v>
      </c>
      <c r="N174" s="8">
        <f t="shared" ref="N174:N178" si="201">G174-L174</f>
        <v>107.30000000000018</v>
      </c>
      <c r="O174" s="8">
        <f t="shared" ref="O174:O178" si="202">J174+K174</f>
        <v>6392.7</v>
      </c>
      <c r="P174" s="8"/>
      <c r="Q174" s="8"/>
      <c r="R174" s="8"/>
      <c r="S174" s="8">
        <f t="shared" si="193"/>
        <v>6392.7</v>
      </c>
      <c r="T174" s="8">
        <f t="shared" si="194"/>
        <v>98.349230769230772</v>
      </c>
      <c r="U174" s="8">
        <f t="shared" si="195"/>
        <v>107.30000000000018</v>
      </c>
      <c r="V174" s="8">
        <f t="shared" si="196"/>
        <v>6392.7</v>
      </c>
      <c r="W174" s="25">
        <f t="shared" si="197"/>
        <v>0</v>
      </c>
      <c r="X174" s="29">
        <v>0</v>
      </c>
      <c r="Y174" s="25"/>
    </row>
    <row r="175" spans="1:25" ht="14.25" customHeight="1" x14ac:dyDescent="0.2">
      <c r="A175" s="7" t="s">
        <v>1320</v>
      </c>
      <c r="B175" s="20">
        <v>4500</v>
      </c>
      <c r="C175" s="28" t="s">
        <v>1502</v>
      </c>
      <c r="D175" s="6" t="s">
        <v>1280</v>
      </c>
      <c r="E175" s="6" t="s">
        <v>1209</v>
      </c>
      <c r="F175" s="179" t="s">
        <v>2166</v>
      </c>
      <c r="G175" s="21">
        <v>227</v>
      </c>
      <c r="H175" s="8">
        <v>227</v>
      </c>
      <c r="I175" s="8">
        <f t="shared" si="198"/>
        <v>100</v>
      </c>
      <c r="J175" s="8">
        <v>0</v>
      </c>
      <c r="K175" s="8"/>
      <c r="L175" s="8">
        <f t="shared" si="199"/>
        <v>227</v>
      </c>
      <c r="M175" s="8">
        <f t="shared" si="200"/>
        <v>100</v>
      </c>
      <c r="N175" s="8">
        <f t="shared" si="201"/>
        <v>0</v>
      </c>
      <c r="O175" s="8">
        <f t="shared" si="202"/>
        <v>0</v>
      </c>
      <c r="P175" s="8"/>
      <c r="Q175" s="8"/>
      <c r="R175" s="8"/>
      <c r="S175" s="8">
        <f t="shared" si="193"/>
        <v>227</v>
      </c>
      <c r="T175" s="8">
        <f t="shared" si="194"/>
        <v>100</v>
      </c>
      <c r="U175" s="8">
        <f t="shared" si="195"/>
        <v>0</v>
      </c>
      <c r="V175" s="8">
        <f t="shared" si="196"/>
        <v>227</v>
      </c>
      <c r="W175" s="25">
        <f t="shared" si="197"/>
        <v>0</v>
      </c>
      <c r="X175" s="29">
        <v>0</v>
      </c>
      <c r="Y175" s="25"/>
    </row>
    <row r="176" spans="1:25" ht="14.25" customHeight="1" x14ac:dyDescent="0.2">
      <c r="A176" s="7" t="s">
        <v>1305</v>
      </c>
      <c r="B176" s="20">
        <v>4500</v>
      </c>
      <c r="C176" s="28" t="s">
        <v>1154</v>
      </c>
      <c r="D176" s="6" t="s">
        <v>1339</v>
      </c>
      <c r="E176" s="6" t="s">
        <v>2167</v>
      </c>
      <c r="F176" s="179" t="s">
        <v>2168</v>
      </c>
      <c r="G176" s="21">
        <v>46</v>
      </c>
      <c r="H176" s="8">
        <v>46</v>
      </c>
      <c r="I176" s="8">
        <f t="shared" si="198"/>
        <v>100</v>
      </c>
      <c r="J176" s="8">
        <v>0</v>
      </c>
      <c r="K176" s="8"/>
      <c r="L176" s="8">
        <f t="shared" si="199"/>
        <v>46</v>
      </c>
      <c r="M176" s="8">
        <f t="shared" si="200"/>
        <v>100</v>
      </c>
      <c r="N176" s="8">
        <f t="shared" si="201"/>
        <v>0</v>
      </c>
      <c r="O176" s="8">
        <f t="shared" si="202"/>
        <v>0</v>
      </c>
      <c r="P176" s="8"/>
      <c r="Q176" s="8"/>
      <c r="R176" s="8"/>
      <c r="S176" s="8">
        <f t="shared" ref="S176:S180" si="203">L176+P176+Q176+R176</f>
        <v>46</v>
      </c>
      <c r="T176" s="8">
        <f t="shared" ref="T176:T180" si="204">S176/G176*100</f>
        <v>100</v>
      </c>
      <c r="U176" s="8">
        <f t="shared" ref="U176:U180" si="205">G176-S176</f>
        <v>0</v>
      </c>
      <c r="V176" s="8">
        <f t="shared" ref="V176:V180" si="206">H176+J176</f>
        <v>46</v>
      </c>
      <c r="W176" s="25">
        <f t="shared" ref="W176:W180" si="207">K176+P176</f>
        <v>0</v>
      </c>
      <c r="X176" s="29">
        <v>0</v>
      </c>
      <c r="Y176" s="25"/>
    </row>
    <row r="177" spans="1:25" ht="14.25" customHeight="1" x14ac:dyDescent="0.2">
      <c r="A177" s="7" t="s">
        <v>408</v>
      </c>
      <c r="B177" s="20">
        <v>5512</v>
      </c>
      <c r="C177" s="28"/>
      <c r="D177" s="6" t="s">
        <v>90</v>
      </c>
      <c r="E177" s="6" t="s">
        <v>377</v>
      </c>
      <c r="F177" s="179" t="s">
        <v>2169</v>
      </c>
      <c r="G177" s="21">
        <v>10925</v>
      </c>
      <c r="H177" s="8">
        <v>10925.52</v>
      </c>
      <c r="I177" s="8">
        <f t="shared" si="198"/>
        <v>100.00475972540046</v>
      </c>
      <c r="J177" s="8">
        <v>0</v>
      </c>
      <c r="K177" s="8"/>
      <c r="L177" s="8">
        <f t="shared" si="199"/>
        <v>10925.52</v>
      </c>
      <c r="M177" s="8">
        <f t="shared" si="200"/>
        <v>100.00475972540046</v>
      </c>
      <c r="N177" s="8">
        <f t="shared" si="201"/>
        <v>-0.52000000000043656</v>
      </c>
      <c r="O177" s="8">
        <f t="shared" si="202"/>
        <v>0</v>
      </c>
      <c r="P177" s="8"/>
      <c r="Q177" s="8"/>
      <c r="R177" s="8"/>
      <c r="S177" s="8">
        <f t="shared" si="203"/>
        <v>10925.52</v>
      </c>
      <c r="T177" s="8">
        <f t="shared" si="204"/>
        <v>100.00475972540046</v>
      </c>
      <c r="U177" s="8">
        <f t="shared" si="205"/>
        <v>-0.52000000000043656</v>
      </c>
      <c r="V177" s="8">
        <f t="shared" si="206"/>
        <v>10925.52</v>
      </c>
      <c r="W177" s="25">
        <f t="shared" si="207"/>
        <v>0</v>
      </c>
      <c r="X177" s="29">
        <v>0</v>
      </c>
      <c r="Y177" s="25"/>
    </row>
    <row r="178" spans="1:25" ht="14.25" customHeight="1" x14ac:dyDescent="0.2">
      <c r="A178" s="7" t="s">
        <v>1514</v>
      </c>
      <c r="B178" s="20">
        <v>5511</v>
      </c>
      <c r="C178" s="28"/>
      <c r="D178" s="6" t="s">
        <v>1273</v>
      </c>
      <c r="E178" s="6" t="s">
        <v>377</v>
      </c>
      <c r="F178" s="179" t="s">
        <v>2217</v>
      </c>
      <c r="G178" s="21">
        <v>1855</v>
      </c>
      <c r="H178" s="8">
        <v>0</v>
      </c>
      <c r="I178" s="8">
        <f t="shared" si="198"/>
        <v>0</v>
      </c>
      <c r="J178" s="8">
        <v>1855.2</v>
      </c>
      <c r="K178" s="8"/>
      <c r="L178" s="8">
        <f t="shared" si="199"/>
        <v>1855.2</v>
      </c>
      <c r="M178" s="8">
        <f t="shared" si="200"/>
        <v>100.01078167115902</v>
      </c>
      <c r="N178" s="8">
        <f t="shared" si="201"/>
        <v>-0.20000000000004547</v>
      </c>
      <c r="O178" s="8">
        <f t="shared" si="202"/>
        <v>1855.2</v>
      </c>
      <c r="P178" s="8"/>
      <c r="Q178" s="8"/>
      <c r="R178" s="8"/>
      <c r="S178" s="8">
        <f t="shared" si="203"/>
        <v>1855.2</v>
      </c>
      <c r="T178" s="8">
        <f t="shared" si="204"/>
        <v>100.01078167115902</v>
      </c>
      <c r="U178" s="8">
        <f t="shared" si="205"/>
        <v>-0.20000000000004547</v>
      </c>
      <c r="V178" s="8">
        <f t="shared" si="206"/>
        <v>1855.2</v>
      </c>
      <c r="W178" s="25">
        <f t="shared" si="207"/>
        <v>0</v>
      </c>
      <c r="X178" s="29">
        <v>0</v>
      </c>
      <c r="Y178" s="25"/>
    </row>
    <row r="179" spans="1:25" ht="14.25" customHeight="1" x14ac:dyDescent="0.2">
      <c r="A179" s="7" t="s">
        <v>1150</v>
      </c>
      <c r="B179" s="20">
        <v>4500</v>
      </c>
      <c r="C179" s="28"/>
      <c r="D179" s="6" t="s">
        <v>1080</v>
      </c>
      <c r="E179" s="6" t="s">
        <v>1466</v>
      </c>
      <c r="F179" s="179" t="s">
        <v>2228</v>
      </c>
      <c r="G179" s="21">
        <v>1000</v>
      </c>
      <c r="H179" s="8">
        <v>0</v>
      </c>
      <c r="I179" s="8">
        <f t="shared" ref="I179:I180" si="208">H179/G179*100</f>
        <v>0</v>
      </c>
      <c r="J179" s="8">
        <v>1000</v>
      </c>
      <c r="K179" s="8"/>
      <c r="L179" s="8">
        <f t="shared" ref="L179:L180" si="209">H179+J179+K179</f>
        <v>1000</v>
      </c>
      <c r="M179" s="8">
        <f t="shared" ref="M179:M180" si="210">L179/G179*100</f>
        <v>100</v>
      </c>
      <c r="N179" s="8">
        <f t="shared" ref="N179:N180" si="211">G179-L179</f>
        <v>0</v>
      </c>
      <c r="O179" s="8">
        <f t="shared" ref="O179:O180" si="212">J179+K179</f>
        <v>1000</v>
      </c>
      <c r="P179" s="8"/>
      <c r="Q179" s="8"/>
      <c r="R179" s="8"/>
      <c r="S179" s="8">
        <f t="shared" si="203"/>
        <v>1000</v>
      </c>
      <c r="T179" s="8">
        <f t="shared" si="204"/>
        <v>100</v>
      </c>
      <c r="U179" s="8">
        <f t="shared" si="205"/>
        <v>0</v>
      </c>
      <c r="V179" s="8">
        <f t="shared" si="206"/>
        <v>1000</v>
      </c>
      <c r="W179" s="25">
        <f t="shared" si="207"/>
        <v>0</v>
      </c>
      <c r="X179" s="29">
        <v>0</v>
      </c>
      <c r="Y179" s="25"/>
    </row>
    <row r="180" spans="1:25" ht="14.25" customHeight="1" x14ac:dyDescent="0.2">
      <c r="A180" s="7" t="s">
        <v>965</v>
      </c>
      <c r="B180" s="20">
        <v>4500</v>
      </c>
      <c r="C180" s="28"/>
      <c r="D180" s="6" t="s">
        <v>1280</v>
      </c>
      <c r="E180" s="6" t="s">
        <v>1583</v>
      </c>
      <c r="F180" s="179" t="s">
        <v>2230</v>
      </c>
      <c r="G180" s="21">
        <v>60</v>
      </c>
      <c r="H180" s="8">
        <v>0</v>
      </c>
      <c r="I180" s="8">
        <f t="shared" si="208"/>
        <v>0</v>
      </c>
      <c r="J180" s="8">
        <v>60</v>
      </c>
      <c r="K180" s="8"/>
      <c r="L180" s="8">
        <f t="shared" si="209"/>
        <v>60</v>
      </c>
      <c r="M180" s="8">
        <f t="shared" si="210"/>
        <v>100</v>
      </c>
      <c r="N180" s="8">
        <f t="shared" si="211"/>
        <v>0</v>
      </c>
      <c r="O180" s="8">
        <f t="shared" si="212"/>
        <v>60</v>
      </c>
      <c r="P180" s="8"/>
      <c r="Q180" s="8"/>
      <c r="R180" s="8"/>
      <c r="S180" s="8">
        <f t="shared" si="203"/>
        <v>60</v>
      </c>
      <c r="T180" s="8">
        <f t="shared" si="204"/>
        <v>100</v>
      </c>
      <c r="U180" s="8">
        <f t="shared" si="205"/>
        <v>0</v>
      </c>
      <c r="V180" s="8">
        <f t="shared" si="206"/>
        <v>60</v>
      </c>
      <c r="W180" s="25">
        <f t="shared" si="207"/>
        <v>0</v>
      </c>
      <c r="X180" s="29">
        <v>0</v>
      </c>
      <c r="Y180" s="25"/>
    </row>
    <row r="181" spans="1:25" ht="14.25" customHeight="1" x14ac:dyDescent="0.2">
      <c r="A181" s="7" t="s">
        <v>1320</v>
      </c>
      <c r="B181" s="20" t="s">
        <v>1323</v>
      </c>
      <c r="C181" s="28"/>
      <c r="D181" s="6" t="s">
        <v>1280</v>
      </c>
      <c r="E181" s="6" t="s">
        <v>1209</v>
      </c>
      <c r="F181" s="179" t="s">
        <v>2234</v>
      </c>
      <c r="G181" s="21">
        <v>400</v>
      </c>
      <c r="H181" s="8">
        <v>0</v>
      </c>
      <c r="I181" s="8">
        <f t="shared" ref="I181" si="213">H181/G181*100</f>
        <v>0</v>
      </c>
      <c r="J181" s="8">
        <v>400</v>
      </c>
      <c r="K181" s="8"/>
      <c r="L181" s="8">
        <f t="shared" ref="L181" si="214">H181+J181+K181</f>
        <v>400</v>
      </c>
      <c r="M181" s="8">
        <f t="shared" ref="M181" si="215">L181/G181*100</f>
        <v>100</v>
      </c>
      <c r="N181" s="8">
        <f t="shared" ref="N181" si="216">G181-L181</f>
        <v>0</v>
      </c>
      <c r="O181" s="8">
        <f t="shared" ref="O181" si="217">J181+K181</f>
        <v>400</v>
      </c>
      <c r="P181" s="8"/>
      <c r="Q181" s="8"/>
      <c r="R181" s="8"/>
      <c r="S181" s="8">
        <f t="shared" ref="S181" si="218">L181+P181+Q181+R181</f>
        <v>400</v>
      </c>
      <c r="T181" s="8">
        <f t="shared" ref="T181" si="219">S181/G181*100</f>
        <v>100</v>
      </c>
      <c r="U181" s="8">
        <f t="shared" ref="U181" si="220">G181-S181</f>
        <v>0</v>
      </c>
      <c r="V181" s="8">
        <f t="shared" ref="V181" si="221">H181+J181</f>
        <v>400</v>
      </c>
      <c r="W181" s="25">
        <f t="shared" ref="W181" si="222">K181+P181</f>
        <v>0</v>
      </c>
      <c r="X181" s="29">
        <v>0</v>
      </c>
      <c r="Y181" s="25"/>
    </row>
    <row r="182" spans="1:25" ht="14.25" customHeight="1" x14ac:dyDescent="0.2">
      <c r="A182" s="7"/>
      <c r="B182" s="20"/>
      <c r="C182" s="28"/>
      <c r="D182" s="6"/>
      <c r="E182" s="6"/>
      <c r="F182" s="179"/>
      <c r="G182" s="21"/>
      <c r="H182" s="8">
        <v>0</v>
      </c>
      <c r="I182" s="8" t="e">
        <f t="shared" ref="I182" si="223">H182/G182*100</f>
        <v>#DIV/0!</v>
      </c>
      <c r="J182" s="8">
        <v>0</v>
      </c>
      <c r="K182" s="8"/>
      <c r="L182" s="8">
        <f t="shared" ref="L182" si="224">H182+J182+K182</f>
        <v>0</v>
      </c>
      <c r="M182" s="8" t="e">
        <f t="shared" ref="M182" si="225">L182/G182*100</f>
        <v>#DIV/0!</v>
      </c>
      <c r="N182" s="8">
        <f t="shared" ref="N182" si="226">G182-L182</f>
        <v>0</v>
      </c>
      <c r="O182" s="8">
        <f t="shared" ref="O182" si="227">J182+K182</f>
        <v>0</v>
      </c>
      <c r="P182" s="8"/>
      <c r="Q182" s="8"/>
      <c r="R182" s="8"/>
      <c r="S182" s="8">
        <f t="shared" ref="S182" si="228">L182+P182+Q182+R182</f>
        <v>0</v>
      </c>
      <c r="T182" s="8" t="e">
        <f t="shared" ref="T182" si="229">S182/G182*100</f>
        <v>#DIV/0!</v>
      </c>
      <c r="U182" s="8">
        <f t="shared" ref="U182" si="230">G182-S182</f>
        <v>0</v>
      </c>
      <c r="V182" s="8">
        <f t="shared" ref="V182" si="231">H182+J182</f>
        <v>0</v>
      </c>
      <c r="W182" s="25">
        <f t="shared" ref="W182" si="232">K182+P182</f>
        <v>0</v>
      </c>
      <c r="X182" s="29">
        <v>0</v>
      </c>
      <c r="Y182" s="25"/>
    </row>
    <row r="183" spans="1:25" ht="14.25" customHeight="1" x14ac:dyDescent="0.2">
      <c r="A183" s="7"/>
      <c r="B183" s="20"/>
      <c r="C183" s="28"/>
      <c r="D183" s="6"/>
      <c r="E183" s="6"/>
      <c r="F183" s="6"/>
      <c r="G183" s="2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25"/>
      <c r="X183" s="29"/>
      <c r="Y183" s="25"/>
    </row>
    <row r="184" spans="1:25" ht="14.25" customHeight="1" x14ac:dyDescent="0.2">
      <c r="A184" s="7" t="s">
        <v>1632</v>
      </c>
      <c r="B184" s="20" t="s">
        <v>629</v>
      </c>
      <c r="C184" s="28"/>
      <c r="D184" s="6" t="s">
        <v>510</v>
      </c>
      <c r="E184" s="6" t="s">
        <v>1325</v>
      </c>
      <c r="F184" s="35" t="s">
        <v>1326</v>
      </c>
      <c r="G184" s="21">
        <v>3519</v>
      </c>
      <c r="H184" s="8">
        <v>3064.83</v>
      </c>
      <c r="I184" s="8">
        <f>H184/G184*100</f>
        <v>87.09377664109121</v>
      </c>
      <c r="J184" s="8">
        <v>0</v>
      </c>
      <c r="K184" s="8"/>
      <c r="L184" s="8">
        <f>H184+J184+K184</f>
        <v>3064.83</v>
      </c>
      <c r="M184" s="8">
        <f>L184/G184*100</f>
        <v>87.09377664109121</v>
      </c>
      <c r="N184" s="8">
        <f>G184-L184</f>
        <v>454.17000000000007</v>
      </c>
      <c r="O184" s="8">
        <f>J184+K184</f>
        <v>0</v>
      </c>
      <c r="P184" s="8"/>
      <c r="Q184" s="8"/>
      <c r="R184" s="8"/>
      <c r="S184" s="8">
        <f t="shared" ref="S184:S247" si="233">L184+P184+Q184+R184</f>
        <v>3064.83</v>
      </c>
      <c r="T184" s="8">
        <f t="shared" ref="T184:T195" si="234">S184/G184*100</f>
        <v>87.09377664109121</v>
      </c>
      <c r="U184" s="8">
        <f t="shared" ref="U184:U194" si="235">G184-S184</f>
        <v>454.17000000000007</v>
      </c>
      <c r="V184" s="8">
        <f t="shared" ref="V184:V247" si="236">H184+J184</f>
        <v>3064.83</v>
      </c>
      <c r="W184" s="25">
        <f t="shared" ref="W184:W247" si="237">K184+P184</f>
        <v>0</v>
      </c>
      <c r="X184" s="29">
        <v>0</v>
      </c>
      <c r="Y184" s="25"/>
    </row>
    <row r="185" spans="1:25" ht="14.25" customHeight="1" x14ac:dyDescent="0.2">
      <c r="A185" s="7" t="s">
        <v>1632</v>
      </c>
      <c r="B185" s="20" t="s">
        <v>788</v>
      </c>
      <c r="C185" s="28"/>
      <c r="D185" s="6" t="s">
        <v>510</v>
      </c>
      <c r="E185" s="6" t="s">
        <v>997</v>
      </c>
      <c r="F185" s="35" t="s">
        <v>1327</v>
      </c>
      <c r="G185" s="21"/>
      <c r="H185" s="8">
        <v>0</v>
      </c>
      <c r="I185" s="8" t="e">
        <f>H185/G185*100</f>
        <v>#DIV/0!</v>
      </c>
      <c r="J185" s="8">
        <v>0</v>
      </c>
      <c r="K185" s="8"/>
      <c r="L185" s="8">
        <f>H185+J185+K185</f>
        <v>0</v>
      </c>
      <c r="M185" s="8" t="e">
        <f>L185/G185*100</f>
        <v>#DIV/0!</v>
      </c>
      <c r="N185" s="8">
        <f>G185-L185</f>
        <v>0</v>
      </c>
      <c r="O185" s="8">
        <f>J185+K185</f>
        <v>0</v>
      </c>
      <c r="P185" s="8"/>
      <c r="Q185" s="8"/>
      <c r="R185" s="8"/>
      <c r="S185" s="8">
        <f t="shared" si="233"/>
        <v>0</v>
      </c>
      <c r="T185" s="8" t="e">
        <f t="shared" si="234"/>
        <v>#DIV/0!</v>
      </c>
      <c r="U185" s="8">
        <f t="shared" si="235"/>
        <v>0</v>
      </c>
      <c r="V185" s="8">
        <f t="shared" si="236"/>
        <v>0</v>
      </c>
      <c r="W185" s="25">
        <f t="shared" si="237"/>
        <v>0</v>
      </c>
      <c r="X185" s="29">
        <v>0</v>
      </c>
      <c r="Y185" s="25"/>
    </row>
    <row r="186" spans="1:25" ht="14.25" customHeight="1" x14ac:dyDescent="0.2">
      <c r="A186" s="7" t="s">
        <v>1632</v>
      </c>
      <c r="B186" s="20">
        <v>5059</v>
      </c>
      <c r="C186" s="28"/>
      <c r="D186" s="6" t="s">
        <v>510</v>
      </c>
      <c r="E186" s="6" t="s">
        <v>1328</v>
      </c>
      <c r="F186" s="35" t="s">
        <v>1711</v>
      </c>
      <c r="G186" s="21">
        <v>879</v>
      </c>
      <c r="H186" s="8">
        <v>878.56</v>
      </c>
      <c r="I186" s="8">
        <f>H186/G186*100</f>
        <v>99.949943117178606</v>
      </c>
      <c r="J186" s="8">
        <v>0</v>
      </c>
      <c r="K186" s="8"/>
      <c r="L186" s="8">
        <f>H186+J186+K186</f>
        <v>878.56</v>
      </c>
      <c r="M186" s="8">
        <f>L186/G186*100</f>
        <v>99.949943117178606</v>
      </c>
      <c r="N186" s="8">
        <f>G186-L186</f>
        <v>0.44000000000005457</v>
      </c>
      <c r="O186" s="8">
        <f>J186+K186</f>
        <v>0</v>
      </c>
      <c r="P186" s="8"/>
      <c r="Q186" s="8"/>
      <c r="R186" s="8"/>
      <c r="S186" s="8">
        <f t="shared" si="233"/>
        <v>878.56</v>
      </c>
      <c r="T186" s="8">
        <f t="shared" si="234"/>
        <v>99.949943117178606</v>
      </c>
      <c r="U186" s="8">
        <f t="shared" si="235"/>
        <v>0.44000000000005457</v>
      </c>
      <c r="V186" s="8">
        <f t="shared" si="236"/>
        <v>878.56</v>
      </c>
      <c r="W186" s="25">
        <f t="shared" si="237"/>
        <v>0</v>
      </c>
      <c r="X186" s="29">
        <v>0</v>
      </c>
      <c r="Y186" s="25"/>
    </row>
    <row r="187" spans="1:25" ht="14.25" customHeight="1" x14ac:dyDescent="0.2">
      <c r="A187" s="7" t="s">
        <v>1632</v>
      </c>
      <c r="B187" s="20">
        <v>5061</v>
      </c>
      <c r="C187" s="28"/>
      <c r="D187" s="6" t="s">
        <v>510</v>
      </c>
      <c r="E187" s="6" t="s">
        <v>1512</v>
      </c>
      <c r="F187" s="35" t="s">
        <v>1712</v>
      </c>
      <c r="G187" s="21">
        <v>388</v>
      </c>
      <c r="H187" s="8">
        <v>387.5</v>
      </c>
      <c r="I187" s="8">
        <f>H187/G187*100</f>
        <v>99.871134020618555</v>
      </c>
      <c r="J187" s="8">
        <v>0</v>
      </c>
      <c r="K187" s="8"/>
      <c r="L187" s="8">
        <f>H187+J187+K187</f>
        <v>387.5</v>
      </c>
      <c r="M187" s="8">
        <f>L187/G187*100</f>
        <v>99.871134020618555</v>
      </c>
      <c r="N187" s="8">
        <f>G187-L187</f>
        <v>0.5</v>
      </c>
      <c r="O187" s="8">
        <f>J187+K187</f>
        <v>0</v>
      </c>
      <c r="P187" s="8"/>
      <c r="Q187" s="8"/>
      <c r="R187" s="8"/>
      <c r="S187" s="8">
        <f t="shared" si="233"/>
        <v>387.5</v>
      </c>
      <c r="T187" s="8">
        <f t="shared" si="234"/>
        <v>99.871134020618555</v>
      </c>
      <c r="U187" s="8">
        <f t="shared" si="235"/>
        <v>0.5</v>
      </c>
      <c r="V187" s="8">
        <f t="shared" si="236"/>
        <v>387.5</v>
      </c>
      <c r="W187" s="25">
        <f t="shared" si="237"/>
        <v>0</v>
      </c>
      <c r="X187" s="29">
        <v>0</v>
      </c>
      <c r="Y187" s="25"/>
    </row>
    <row r="188" spans="1:25" ht="14.25" customHeight="1" x14ac:dyDescent="0.2">
      <c r="A188" s="7" t="s">
        <v>1632</v>
      </c>
      <c r="B188" s="20">
        <v>5062</v>
      </c>
      <c r="C188" s="28"/>
      <c r="D188" s="6" t="s">
        <v>510</v>
      </c>
      <c r="E188" s="6" t="s">
        <v>440</v>
      </c>
      <c r="F188" s="35" t="s">
        <v>1713</v>
      </c>
      <c r="G188" s="21">
        <v>214</v>
      </c>
      <c r="H188" s="8">
        <v>213.03</v>
      </c>
      <c r="I188" s="8">
        <f t="shared" ref="I188:I194" si="238">H188/G188*100</f>
        <v>99.546728971962622</v>
      </c>
      <c r="J188" s="8">
        <v>0</v>
      </c>
      <c r="K188" s="8"/>
      <c r="L188" s="8">
        <f t="shared" ref="L188:L194" si="239">H188+J188+K188</f>
        <v>213.03</v>
      </c>
      <c r="M188" s="8">
        <f t="shared" ref="M188:M195" si="240">L188/G188*100</f>
        <v>99.546728971962622</v>
      </c>
      <c r="N188" s="8">
        <f t="shared" ref="N188:N196" si="241">G188-L188</f>
        <v>0.96999999999999886</v>
      </c>
      <c r="O188" s="8">
        <f t="shared" ref="O188:O194" si="242">J188+K188</f>
        <v>0</v>
      </c>
      <c r="P188" s="8"/>
      <c r="Q188" s="8"/>
      <c r="R188" s="8"/>
      <c r="S188" s="8">
        <f t="shared" si="233"/>
        <v>213.03</v>
      </c>
      <c r="T188" s="8">
        <f t="shared" si="234"/>
        <v>99.546728971962622</v>
      </c>
      <c r="U188" s="8">
        <f t="shared" si="235"/>
        <v>0.96999999999999886</v>
      </c>
      <c r="V188" s="8">
        <f t="shared" si="236"/>
        <v>213.03</v>
      </c>
      <c r="W188" s="25">
        <f t="shared" si="237"/>
        <v>0</v>
      </c>
      <c r="X188" s="29">
        <v>0</v>
      </c>
      <c r="Y188" s="25"/>
    </row>
    <row r="189" spans="1:25" ht="14.25" customHeight="1" x14ac:dyDescent="0.2">
      <c r="A189" s="7" t="s">
        <v>1632</v>
      </c>
      <c r="B189" s="20">
        <v>45203</v>
      </c>
      <c r="C189" s="28"/>
      <c r="D189" s="6" t="s">
        <v>510</v>
      </c>
      <c r="E189" s="6" t="s">
        <v>441</v>
      </c>
      <c r="F189" s="19" t="s">
        <v>442</v>
      </c>
      <c r="G189" s="8">
        <v>18833</v>
      </c>
      <c r="H189" s="8">
        <v>18833</v>
      </c>
      <c r="I189" s="8">
        <f t="shared" si="238"/>
        <v>100</v>
      </c>
      <c r="J189" s="8">
        <v>0</v>
      </c>
      <c r="K189" s="8"/>
      <c r="L189" s="8">
        <f t="shared" si="239"/>
        <v>18833</v>
      </c>
      <c r="M189" s="8">
        <f t="shared" si="240"/>
        <v>100</v>
      </c>
      <c r="N189" s="8">
        <f t="shared" si="241"/>
        <v>0</v>
      </c>
      <c r="O189" s="8">
        <f t="shared" si="242"/>
        <v>0</v>
      </c>
      <c r="P189" s="8"/>
      <c r="Q189" s="8"/>
      <c r="R189" s="8"/>
      <c r="S189" s="8">
        <f t="shared" si="233"/>
        <v>18833</v>
      </c>
      <c r="T189" s="8">
        <f t="shared" si="234"/>
        <v>100</v>
      </c>
      <c r="U189" s="8">
        <f t="shared" si="235"/>
        <v>0</v>
      </c>
      <c r="V189" s="8">
        <f t="shared" si="236"/>
        <v>18833</v>
      </c>
      <c r="W189" s="25">
        <f t="shared" si="237"/>
        <v>0</v>
      </c>
      <c r="X189" s="29"/>
      <c r="Y189" s="25"/>
    </row>
    <row r="190" spans="1:25" ht="14.25" customHeight="1" x14ac:dyDescent="0.2">
      <c r="A190" s="7" t="s">
        <v>1632</v>
      </c>
      <c r="B190" s="20" t="s">
        <v>443</v>
      </c>
      <c r="C190" s="28"/>
      <c r="D190" s="6" t="s">
        <v>510</v>
      </c>
      <c r="E190" s="6" t="s">
        <v>444</v>
      </c>
      <c r="F190" s="35" t="s">
        <v>445</v>
      </c>
      <c r="G190" s="21">
        <v>9344</v>
      </c>
      <c r="H190" s="8">
        <v>9344.69</v>
      </c>
      <c r="I190" s="8">
        <f t="shared" si="238"/>
        <v>100.00738441780823</v>
      </c>
      <c r="J190" s="8">
        <v>0</v>
      </c>
      <c r="K190" s="8"/>
      <c r="L190" s="8">
        <f t="shared" si="239"/>
        <v>9344.69</v>
      </c>
      <c r="M190" s="8">
        <f t="shared" si="240"/>
        <v>100.00738441780823</v>
      </c>
      <c r="N190" s="8">
        <f t="shared" si="241"/>
        <v>-0.69000000000050932</v>
      </c>
      <c r="O190" s="8">
        <f t="shared" si="242"/>
        <v>0</v>
      </c>
      <c r="P190" s="8"/>
      <c r="Q190" s="8"/>
      <c r="R190" s="8"/>
      <c r="S190" s="8">
        <f t="shared" si="233"/>
        <v>9344.69</v>
      </c>
      <c r="T190" s="8">
        <f t="shared" si="234"/>
        <v>100.00738441780823</v>
      </c>
      <c r="U190" s="8">
        <f t="shared" si="235"/>
        <v>-0.69000000000050932</v>
      </c>
      <c r="V190" s="8">
        <f t="shared" si="236"/>
        <v>9344.69</v>
      </c>
      <c r="W190" s="25">
        <f t="shared" si="237"/>
        <v>0</v>
      </c>
      <c r="X190" s="29">
        <v>0</v>
      </c>
      <c r="Y190" s="25"/>
    </row>
    <row r="191" spans="1:25" ht="14.25" customHeight="1" x14ac:dyDescent="0.2">
      <c r="A191" s="7" t="s">
        <v>1632</v>
      </c>
      <c r="B191" s="20" t="s">
        <v>443</v>
      </c>
      <c r="C191" s="28"/>
      <c r="D191" s="6" t="s">
        <v>510</v>
      </c>
      <c r="E191" s="6" t="s">
        <v>446</v>
      </c>
      <c r="F191" s="35" t="s">
        <v>492</v>
      </c>
      <c r="G191" s="21"/>
      <c r="H191" s="8">
        <v>0</v>
      </c>
      <c r="I191" s="8" t="e">
        <f t="shared" si="238"/>
        <v>#DIV/0!</v>
      </c>
      <c r="J191" s="8">
        <v>0</v>
      </c>
      <c r="K191" s="8"/>
      <c r="L191" s="8">
        <f t="shared" si="239"/>
        <v>0</v>
      </c>
      <c r="M191" s="8" t="e">
        <f t="shared" si="240"/>
        <v>#DIV/0!</v>
      </c>
      <c r="N191" s="8">
        <f t="shared" si="241"/>
        <v>0</v>
      </c>
      <c r="O191" s="8">
        <f t="shared" si="242"/>
        <v>0</v>
      </c>
      <c r="P191" s="8"/>
      <c r="Q191" s="8"/>
      <c r="R191" s="8"/>
      <c r="S191" s="8">
        <f t="shared" si="233"/>
        <v>0</v>
      </c>
      <c r="T191" s="8" t="e">
        <f t="shared" si="234"/>
        <v>#DIV/0!</v>
      </c>
      <c r="U191" s="8">
        <f t="shared" si="235"/>
        <v>0</v>
      </c>
      <c r="V191" s="8">
        <f t="shared" si="236"/>
        <v>0</v>
      </c>
      <c r="W191" s="25">
        <f t="shared" si="237"/>
        <v>0</v>
      </c>
      <c r="X191" s="29">
        <v>0</v>
      </c>
      <c r="Y191" s="25"/>
    </row>
    <row r="192" spans="1:25" ht="14.25" customHeight="1" x14ac:dyDescent="0.2">
      <c r="A192" s="7" t="s">
        <v>1632</v>
      </c>
      <c r="B192" s="20" t="s">
        <v>493</v>
      </c>
      <c r="C192" s="28"/>
      <c r="D192" s="6" t="s">
        <v>510</v>
      </c>
      <c r="E192" s="6" t="s">
        <v>494</v>
      </c>
      <c r="F192" s="35" t="s">
        <v>538</v>
      </c>
      <c r="G192" s="21">
        <v>630</v>
      </c>
      <c r="H192" s="8">
        <v>0</v>
      </c>
      <c r="I192" s="8">
        <f t="shared" si="238"/>
        <v>0</v>
      </c>
      <c r="J192" s="8">
        <v>0</v>
      </c>
      <c r="K192" s="8"/>
      <c r="L192" s="8">
        <f t="shared" si="239"/>
        <v>0</v>
      </c>
      <c r="M192" s="8">
        <f t="shared" si="240"/>
        <v>0</v>
      </c>
      <c r="N192" s="8">
        <f t="shared" si="241"/>
        <v>630</v>
      </c>
      <c r="O192" s="8">
        <f t="shared" si="242"/>
        <v>0</v>
      </c>
      <c r="P192" s="8"/>
      <c r="Q192" s="8"/>
      <c r="R192" s="8"/>
      <c r="S192" s="8">
        <f t="shared" si="233"/>
        <v>0</v>
      </c>
      <c r="T192" s="8">
        <f t="shared" si="234"/>
        <v>0</v>
      </c>
      <c r="U192" s="8">
        <f t="shared" si="235"/>
        <v>630</v>
      </c>
      <c r="V192" s="8">
        <f t="shared" si="236"/>
        <v>0</v>
      </c>
      <c r="W192" s="25">
        <f t="shared" si="237"/>
        <v>0</v>
      </c>
      <c r="X192" s="29">
        <v>0</v>
      </c>
      <c r="Y192" s="25"/>
    </row>
    <row r="193" spans="1:25" ht="14.25" customHeight="1" x14ac:dyDescent="0.2">
      <c r="A193" s="7" t="s">
        <v>1632</v>
      </c>
      <c r="B193" s="20">
        <v>45203</v>
      </c>
      <c r="C193" s="28"/>
      <c r="D193" s="6" t="s">
        <v>510</v>
      </c>
      <c r="E193" s="6" t="s">
        <v>539</v>
      </c>
      <c r="F193" s="35" t="s">
        <v>540</v>
      </c>
      <c r="G193" s="21">
        <v>26151</v>
      </c>
      <c r="H193" s="8">
        <v>26151</v>
      </c>
      <c r="I193" s="8">
        <f t="shared" si="238"/>
        <v>100</v>
      </c>
      <c r="J193" s="8">
        <v>0</v>
      </c>
      <c r="K193" s="8"/>
      <c r="L193" s="8">
        <f t="shared" si="239"/>
        <v>26151</v>
      </c>
      <c r="M193" s="8">
        <f t="shared" si="240"/>
        <v>100</v>
      </c>
      <c r="N193" s="8">
        <f t="shared" si="241"/>
        <v>0</v>
      </c>
      <c r="O193" s="8">
        <f t="shared" si="242"/>
        <v>0</v>
      </c>
      <c r="P193" s="8"/>
      <c r="Q193" s="8"/>
      <c r="R193" s="8"/>
      <c r="S193" s="8">
        <f t="shared" si="233"/>
        <v>26151</v>
      </c>
      <c r="T193" s="8">
        <f t="shared" si="234"/>
        <v>100</v>
      </c>
      <c r="U193" s="8">
        <f t="shared" si="235"/>
        <v>0</v>
      </c>
      <c r="V193" s="8">
        <f t="shared" si="236"/>
        <v>26151</v>
      </c>
      <c r="W193" s="25">
        <f t="shared" si="237"/>
        <v>0</v>
      </c>
      <c r="X193" s="29">
        <v>0</v>
      </c>
      <c r="Y193" s="25"/>
    </row>
    <row r="194" spans="1:25" ht="14.25" customHeight="1" x14ac:dyDescent="0.2">
      <c r="A194" s="7" t="s">
        <v>541</v>
      </c>
      <c r="B194" s="20" t="s">
        <v>542</v>
      </c>
      <c r="C194" s="28"/>
      <c r="D194" s="6" t="s">
        <v>510</v>
      </c>
      <c r="E194" s="6" t="s">
        <v>928</v>
      </c>
      <c r="F194" s="35" t="s">
        <v>929</v>
      </c>
      <c r="G194" s="176">
        <v>38309</v>
      </c>
      <c r="H194" s="8">
        <v>35169.310000000005</v>
      </c>
      <c r="I194" s="8">
        <f t="shared" si="238"/>
        <v>91.804301861181457</v>
      </c>
      <c r="J194" s="8">
        <v>3139.52</v>
      </c>
      <c r="K194" s="8"/>
      <c r="L194" s="8">
        <f t="shared" si="239"/>
        <v>38308.83</v>
      </c>
      <c r="M194" s="8">
        <f t="shared" si="240"/>
        <v>99.999556240048037</v>
      </c>
      <c r="N194" s="8">
        <f t="shared" si="241"/>
        <v>0.16999999999825377</v>
      </c>
      <c r="O194" s="8">
        <f t="shared" si="242"/>
        <v>3139.52</v>
      </c>
      <c r="P194" s="8"/>
      <c r="Q194" s="8"/>
      <c r="R194" s="8"/>
      <c r="S194" s="8">
        <f t="shared" si="233"/>
        <v>38308.83</v>
      </c>
      <c r="T194" s="8">
        <f t="shared" si="234"/>
        <v>99.999556240048037</v>
      </c>
      <c r="U194" s="8">
        <f t="shared" si="235"/>
        <v>0.16999999999825377</v>
      </c>
      <c r="V194" s="8">
        <f t="shared" si="236"/>
        <v>38308.83</v>
      </c>
      <c r="W194" s="25">
        <f t="shared" si="237"/>
        <v>0</v>
      </c>
      <c r="X194" s="29">
        <v>0</v>
      </c>
      <c r="Y194" s="25"/>
    </row>
    <row r="195" spans="1:25" ht="14.25" customHeight="1" x14ac:dyDescent="0.2">
      <c r="A195" s="7" t="s">
        <v>541</v>
      </c>
      <c r="B195" s="20" t="s">
        <v>542</v>
      </c>
      <c r="C195" s="28"/>
      <c r="D195" s="6" t="s">
        <v>510</v>
      </c>
      <c r="E195" s="6" t="s">
        <v>928</v>
      </c>
      <c r="F195" s="19" t="s">
        <v>947</v>
      </c>
      <c r="G195" s="176">
        <v>8728</v>
      </c>
      <c r="H195" s="8">
        <v>8566.9100000000017</v>
      </c>
      <c r="I195" s="8">
        <f>H195/G199*100</f>
        <v>19.449032873229207</v>
      </c>
      <c r="J195" s="8">
        <v>160.75</v>
      </c>
      <c r="K195" s="8"/>
      <c r="L195" s="8">
        <f t="shared" ref="L195:L203" si="243">H195+J195+K195</f>
        <v>8727.6600000000017</v>
      </c>
      <c r="M195" s="8">
        <f t="shared" si="240"/>
        <v>99.996104491292414</v>
      </c>
      <c r="N195" s="8">
        <f t="shared" si="241"/>
        <v>0.33999999999832653</v>
      </c>
      <c r="O195" s="8">
        <f t="shared" ref="O195:O203" si="244">J195+K195</f>
        <v>160.75</v>
      </c>
      <c r="P195" s="8"/>
      <c r="Q195" s="8"/>
      <c r="R195" s="8"/>
      <c r="S195" s="8">
        <f t="shared" si="233"/>
        <v>8727.6600000000017</v>
      </c>
      <c r="T195" s="8">
        <f t="shared" si="234"/>
        <v>99.996104491292414</v>
      </c>
      <c r="U195" s="8">
        <f>G199-S195</f>
        <v>35320.339999999997</v>
      </c>
      <c r="V195" s="8">
        <f t="shared" si="236"/>
        <v>8727.6600000000017</v>
      </c>
      <c r="W195" s="25">
        <f t="shared" si="237"/>
        <v>0</v>
      </c>
      <c r="X195" s="29">
        <v>0</v>
      </c>
      <c r="Y195" s="25"/>
    </row>
    <row r="196" spans="1:25" ht="14.25" customHeight="1" x14ac:dyDescent="0.2">
      <c r="A196" s="7" t="s">
        <v>541</v>
      </c>
      <c r="B196" s="20" t="s">
        <v>542</v>
      </c>
      <c r="C196" s="28"/>
      <c r="D196" s="6" t="s">
        <v>510</v>
      </c>
      <c r="E196" s="6" t="s">
        <v>928</v>
      </c>
      <c r="F196" s="35" t="s">
        <v>1701</v>
      </c>
      <c r="G196" s="176">
        <v>34654</v>
      </c>
      <c r="H196" s="8">
        <v>0</v>
      </c>
      <c r="I196" s="8">
        <f t="shared" ref="I196:I202" si="245">H196/G196*100</f>
        <v>0</v>
      </c>
      <c r="J196" s="8">
        <v>0</v>
      </c>
      <c r="K196" s="8"/>
      <c r="L196" s="8">
        <f t="shared" si="243"/>
        <v>0</v>
      </c>
      <c r="M196" s="8">
        <f t="shared" ref="M196:M202" si="246">L196/G196*100</f>
        <v>0</v>
      </c>
      <c r="N196" s="8">
        <f t="shared" si="241"/>
        <v>34654</v>
      </c>
      <c r="O196" s="8">
        <f t="shared" si="244"/>
        <v>0</v>
      </c>
      <c r="P196" s="8"/>
      <c r="Q196" s="8"/>
      <c r="R196" s="8"/>
      <c r="S196" s="8">
        <f t="shared" si="233"/>
        <v>0</v>
      </c>
      <c r="T196" s="8">
        <f t="shared" ref="T196:T259" si="247">S196/G196*100</f>
        <v>0</v>
      </c>
      <c r="U196" s="8">
        <f t="shared" ref="U196:U259" si="248">G196-S196</f>
        <v>34654</v>
      </c>
      <c r="V196" s="8">
        <f t="shared" si="236"/>
        <v>0</v>
      </c>
      <c r="W196" s="25">
        <f t="shared" si="237"/>
        <v>0</v>
      </c>
      <c r="X196" s="29">
        <v>0</v>
      </c>
      <c r="Y196" s="25"/>
    </row>
    <row r="197" spans="1:25" ht="14.25" customHeight="1" x14ac:dyDescent="0.2">
      <c r="A197" s="7" t="s">
        <v>541</v>
      </c>
      <c r="B197" s="20" t="s">
        <v>542</v>
      </c>
      <c r="C197" s="28"/>
      <c r="D197" s="6" t="s">
        <v>510</v>
      </c>
      <c r="E197" s="6" t="s">
        <v>928</v>
      </c>
      <c r="F197" s="35" t="s">
        <v>1700</v>
      </c>
      <c r="G197" s="176"/>
      <c r="H197" s="8">
        <v>0</v>
      </c>
      <c r="I197" s="8" t="e">
        <f t="shared" si="245"/>
        <v>#DIV/0!</v>
      </c>
      <c r="J197" s="8">
        <v>0</v>
      </c>
      <c r="K197" s="8"/>
      <c r="L197" s="8">
        <f t="shared" si="243"/>
        <v>0</v>
      </c>
      <c r="M197" s="8" t="e">
        <f t="shared" si="246"/>
        <v>#DIV/0!</v>
      </c>
      <c r="N197" s="8">
        <f t="shared" ref="N197:N203" si="249">G197-L197</f>
        <v>0</v>
      </c>
      <c r="O197" s="8">
        <f t="shared" si="244"/>
        <v>0</v>
      </c>
      <c r="P197" s="8"/>
      <c r="Q197" s="8"/>
      <c r="R197" s="8"/>
      <c r="S197" s="8">
        <f t="shared" si="233"/>
        <v>0</v>
      </c>
      <c r="T197" s="8" t="e">
        <f t="shared" si="247"/>
        <v>#DIV/0!</v>
      </c>
      <c r="U197" s="8">
        <f t="shared" si="248"/>
        <v>0</v>
      </c>
      <c r="V197" s="8">
        <f t="shared" si="236"/>
        <v>0</v>
      </c>
      <c r="W197" s="25">
        <f t="shared" si="237"/>
        <v>0</v>
      </c>
      <c r="X197" s="29">
        <v>0</v>
      </c>
      <c r="Y197" s="25"/>
    </row>
    <row r="198" spans="1:25" ht="14.25" customHeight="1" x14ac:dyDescent="0.2">
      <c r="A198" s="7" t="s">
        <v>541</v>
      </c>
      <c r="B198" s="20" t="s">
        <v>542</v>
      </c>
      <c r="C198" s="28"/>
      <c r="D198" s="6" t="s">
        <v>510</v>
      </c>
      <c r="E198" s="6" t="s">
        <v>967</v>
      </c>
      <c r="F198" s="35" t="s">
        <v>1776</v>
      </c>
      <c r="G198" s="176">
        <v>26034</v>
      </c>
      <c r="H198" s="8">
        <v>23885.58</v>
      </c>
      <c r="I198" s="8">
        <f t="shared" si="245"/>
        <v>91.747637704540224</v>
      </c>
      <c r="J198" s="8">
        <v>2148.61</v>
      </c>
      <c r="K198" s="8"/>
      <c r="L198" s="8">
        <f t="shared" si="243"/>
        <v>26034.190000000002</v>
      </c>
      <c r="M198" s="8">
        <f t="shared" si="246"/>
        <v>100.00072981485751</v>
      </c>
      <c r="N198" s="8">
        <f t="shared" si="249"/>
        <v>-0.19000000000232831</v>
      </c>
      <c r="O198" s="8">
        <f t="shared" si="244"/>
        <v>2148.61</v>
      </c>
      <c r="P198" s="8"/>
      <c r="Q198" s="8"/>
      <c r="R198" s="202"/>
      <c r="S198" s="8">
        <f t="shared" si="233"/>
        <v>26034.190000000002</v>
      </c>
      <c r="T198" s="8">
        <f t="shared" si="247"/>
        <v>100.00072981485751</v>
      </c>
      <c r="U198" s="8">
        <f t="shared" si="248"/>
        <v>-0.19000000000232831</v>
      </c>
      <c r="V198" s="8">
        <f t="shared" si="236"/>
        <v>26034.190000000002</v>
      </c>
      <c r="W198" s="25">
        <f t="shared" si="237"/>
        <v>0</v>
      </c>
      <c r="X198" s="29">
        <v>0</v>
      </c>
      <c r="Y198" s="25"/>
    </row>
    <row r="199" spans="1:25" ht="14.25" customHeight="1" x14ac:dyDescent="0.2">
      <c r="A199" s="7" t="s">
        <v>541</v>
      </c>
      <c r="B199" s="20" t="s">
        <v>542</v>
      </c>
      <c r="C199" s="28"/>
      <c r="D199" s="6" t="s">
        <v>510</v>
      </c>
      <c r="E199" s="6" t="s">
        <v>968</v>
      </c>
      <c r="F199" s="19" t="s">
        <v>208</v>
      </c>
      <c r="G199" s="176">
        <v>44048</v>
      </c>
      <c r="H199" s="8">
        <v>44047.729999999996</v>
      </c>
      <c r="I199" s="8">
        <f t="shared" si="245"/>
        <v>99.999387032328357</v>
      </c>
      <c r="J199" s="8">
        <v>0</v>
      </c>
      <c r="K199" s="8"/>
      <c r="L199" s="8">
        <f t="shared" si="243"/>
        <v>44047.729999999996</v>
      </c>
      <c r="M199" s="8">
        <f t="shared" si="246"/>
        <v>99.999387032328357</v>
      </c>
      <c r="N199" s="8">
        <f t="shared" si="249"/>
        <v>0.27000000000407454</v>
      </c>
      <c r="O199" s="8">
        <f t="shared" si="244"/>
        <v>0</v>
      </c>
      <c r="P199" s="8"/>
      <c r="Q199" s="8"/>
      <c r="R199" s="202"/>
      <c r="S199" s="8">
        <f t="shared" si="233"/>
        <v>44047.729999999996</v>
      </c>
      <c r="T199" s="8">
        <f t="shared" si="247"/>
        <v>99.999387032328357</v>
      </c>
      <c r="U199" s="8">
        <f t="shared" si="248"/>
        <v>0.27000000000407454</v>
      </c>
      <c r="V199" s="8">
        <f t="shared" si="236"/>
        <v>44047.729999999996</v>
      </c>
      <c r="W199" s="25">
        <f t="shared" si="237"/>
        <v>0</v>
      </c>
      <c r="X199" s="29">
        <v>0</v>
      </c>
      <c r="Y199" s="25"/>
    </row>
    <row r="200" spans="1:25" ht="14.25" customHeight="1" x14ac:dyDescent="0.2">
      <c r="A200" s="7" t="s">
        <v>541</v>
      </c>
      <c r="B200" s="20" t="s">
        <v>542</v>
      </c>
      <c r="C200" s="28"/>
      <c r="D200" s="6" t="s">
        <v>510</v>
      </c>
      <c r="E200" s="6" t="s">
        <v>968</v>
      </c>
      <c r="F200" s="7" t="s">
        <v>209</v>
      </c>
      <c r="G200" s="176"/>
      <c r="H200" s="8">
        <v>0</v>
      </c>
      <c r="I200" s="8" t="e">
        <f t="shared" si="245"/>
        <v>#DIV/0!</v>
      </c>
      <c r="J200" s="8">
        <v>0</v>
      </c>
      <c r="K200" s="8"/>
      <c r="L200" s="8">
        <f t="shared" si="243"/>
        <v>0</v>
      </c>
      <c r="M200" s="8" t="e">
        <f t="shared" si="246"/>
        <v>#DIV/0!</v>
      </c>
      <c r="N200" s="8">
        <f t="shared" si="249"/>
        <v>0</v>
      </c>
      <c r="O200" s="8">
        <f t="shared" si="244"/>
        <v>0</v>
      </c>
      <c r="P200" s="8"/>
      <c r="Q200" s="8"/>
      <c r="R200" s="8"/>
      <c r="S200" s="8">
        <f t="shared" si="233"/>
        <v>0</v>
      </c>
      <c r="T200" s="8" t="e">
        <f t="shared" si="247"/>
        <v>#DIV/0!</v>
      </c>
      <c r="U200" s="8">
        <f t="shared" si="248"/>
        <v>0</v>
      </c>
      <c r="V200" s="8">
        <f t="shared" si="236"/>
        <v>0</v>
      </c>
      <c r="W200" s="25">
        <f t="shared" si="237"/>
        <v>0</v>
      </c>
      <c r="X200" s="29">
        <v>0</v>
      </c>
      <c r="Y200" s="25"/>
    </row>
    <row r="201" spans="1:25" ht="14.25" customHeight="1" x14ac:dyDescent="0.2">
      <c r="A201" s="7"/>
      <c r="B201" s="20"/>
      <c r="C201" s="28"/>
      <c r="D201" s="6"/>
      <c r="E201" s="6" t="s">
        <v>210</v>
      </c>
      <c r="F201" s="35"/>
      <c r="G201" s="21"/>
      <c r="H201" s="8">
        <v>0</v>
      </c>
      <c r="I201" s="8" t="e">
        <f t="shared" si="245"/>
        <v>#DIV/0!</v>
      </c>
      <c r="J201" s="8">
        <v>0</v>
      </c>
      <c r="K201" s="8"/>
      <c r="L201" s="8">
        <f t="shared" si="243"/>
        <v>0</v>
      </c>
      <c r="M201" s="8" t="e">
        <f t="shared" si="246"/>
        <v>#DIV/0!</v>
      </c>
      <c r="N201" s="8">
        <f t="shared" si="249"/>
        <v>0</v>
      </c>
      <c r="O201" s="8">
        <f t="shared" si="244"/>
        <v>0</v>
      </c>
      <c r="P201" s="8"/>
      <c r="Q201" s="8"/>
      <c r="R201" s="8"/>
      <c r="S201" s="8">
        <f t="shared" si="233"/>
        <v>0</v>
      </c>
      <c r="T201" s="8" t="e">
        <f t="shared" si="247"/>
        <v>#DIV/0!</v>
      </c>
      <c r="U201" s="8">
        <f t="shared" si="248"/>
        <v>0</v>
      </c>
      <c r="V201" s="8">
        <f t="shared" si="236"/>
        <v>0</v>
      </c>
      <c r="W201" s="25">
        <f t="shared" si="237"/>
        <v>0</v>
      </c>
      <c r="X201" s="29">
        <v>0</v>
      </c>
      <c r="Y201" s="25"/>
    </row>
    <row r="202" spans="1:25" ht="14.25" customHeight="1" x14ac:dyDescent="0.2">
      <c r="A202" s="7" t="s">
        <v>8</v>
      </c>
      <c r="B202" s="20">
        <v>5512</v>
      </c>
      <c r="C202" s="28"/>
      <c r="D202" s="6" t="s">
        <v>510</v>
      </c>
      <c r="E202" s="6" t="s">
        <v>2</v>
      </c>
      <c r="F202" s="35"/>
      <c r="G202" s="21"/>
      <c r="H202" s="8">
        <v>0</v>
      </c>
      <c r="I202" s="8" t="e">
        <f t="shared" si="245"/>
        <v>#DIV/0!</v>
      </c>
      <c r="J202" s="8">
        <v>0</v>
      </c>
      <c r="K202" s="8"/>
      <c r="L202" s="8">
        <f t="shared" si="243"/>
        <v>0</v>
      </c>
      <c r="M202" s="8" t="e">
        <f t="shared" si="246"/>
        <v>#DIV/0!</v>
      </c>
      <c r="N202" s="8">
        <f t="shared" si="249"/>
        <v>0</v>
      </c>
      <c r="O202" s="8">
        <f t="shared" si="244"/>
        <v>0</v>
      </c>
      <c r="P202" s="8"/>
      <c r="Q202" s="8"/>
      <c r="R202" s="8"/>
      <c r="S202" s="8">
        <f t="shared" si="233"/>
        <v>0</v>
      </c>
      <c r="T202" s="8" t="e">
        <f t="shared" si="247"/>
        <v>#DIV/0!</v>
      </c>
      <c r="U202" s="8">
        <f t="shared" si="248"/>
        <v>0</v>
      </c>
      <c r="V202" s="8">
        <f t="shared" si="236"/>
        <v>0</v>
      </c>
      <c r="W202" s="25">
        <f t="shared" si="237"/>
        <v>0</v>
      </c>
      <c r="X202" s="29">
        <v>0</v>
      </c>
      <c r="Y202" s="25"/>
    </row>
    <row r="203" spans="1:25" ht="14.25" customHeight="1" x14ac:dyDescent="0.2">
      <c r="A203" s="7" t="s">
        <v>3</v>
      </c>
      <c r="B203" s="20">
        <v>4500</v>
      </c>
      <c r="C203" s="28" t="s">
        <v>4</v>
      </c>
      <c r="D203" s="6" t="s">
        <v>510</v>
      </c>
      <c r="E203" s="6" t="s">
        <v>5</v>
      </c>
      <c r="F203" s="35" t="s">
        <v>6</v>
      </c>
      <c r="G203" s="21"/>
      <c r="H203" s="8">
        <v>0</v>
      </c>
      <c r="I203" s="8" t="e">
        <f>H203/G203*100</f>
        <v>#DIV/0!</v>
      </c>
      <c r="J203" s="8">
        <v>0</v>
      </c>
      <c r="K203" s="8"/>
      <c r="L203" s="8">
        <f t="shared" si="243"/>
        <v>0</v>
      </c>
      <c r="M203" s="8" t="e">
        <f>L203/G203*100</f>
        <v>#DIV/0!</v>
      </c>
      <c r="N203" s="8">
        <f t="shared" si="249"/>
        <v>0</v>
      </c>
      <c r="O203" s="8">
        <f t="shared" si="244"/>
        <v>0</v>
      </c>
      <c r="P203" s="8"/>
      <c r="Q203" s="8"/>
      <c r="R203" s="8"/>
      <c r="S203" s="8">
        <f t="shared" si="233"/>
        <v>0</v>
      </c>
      <c r="T203" s="8" t="e">
        <f t="shared" si="247"/>
        <v>#DIV/0!</v>
      </c>
      <c r="U203" s="8">
        <f t="shared" si="248"/>
        <v>0</v>
      </c>
      <c r="V203" s="8">
        <f t="shared" si="236"/>
        <v>0</v>
      </c>
      <c r="W203" s="25">
        <f t="shared" si="237"/>
        <v>0</v>
      </c>
      <c r="X203" s="29">
        <v>0</v>
      </c>
      <c r="Y203" s="25"/>
    </row>
    <row r="204" spans="1:25" ht="14.25" customHeight="1" x14ac:dyDescent="0.2">
      <c r="A204" s="7" t="s">
        <v>8</v>
      </c>
      <c r="B204" s="20">
        <v>5512</v>
      </c>
      <c r="C204" s="28" t="s">
        <v>1501</v>
      </c>
      <c r="D204" s="6" t="s">
        <v>510</v>
      </c>
      <c r="E204" s="6" t="s">
        <v>7</v>
      </c>
      <c r="F204" s="35"/>
      <c r="G204" s="21"/>
      <c r="H204" s="8">
        <v>0</v>
      </c>
      <c r="I204" s="8" t="e">
        <f>H204/G204*100</f>
        <v>#DIV/0!</v>
      </c>
      <c r="J204" s="8">
        <v>0</v>
      </c>
      <c r="K204" s="8"/>
      <c r="L204" s="8">
        <f>H204+J204+K204</f>
        <v>0</v>
      </c>
      <c r="M204" s="8" t="e">
        <f>L204/G204*100</f>
        <v>#DIV/0!</v>
      </c>
      <c r="N204" s="8">
        <f>G204-L204</f>
        <v>0</v>
      </c>
      <c r="O204" s="8">
        <f>J204+K204</f>
        <v>0</v>
      </c>
      <c r="P204" s="8"/>
      <c r="Q204" s="8"/>
      <c r="R204" s="8"/>
      <c r="S204" s="8">
        <f t="shared" si="233"/>
        <v>0</v>
      </c>
      <c r="T204" s="8" t="e">
        <f t="shared" si="247"/>
        <v>#DIV/0!</v>
      </c>
      <c r="U204" s="8">
        <f t="shared" si="248"/>
        <v>0</v>
      </c>
      <c r="V204" s="8">
        <f t="shared" si="236"/>
        <v>0</v>
      </c>
      <c r="W204" s="25">
        <f t="shared" si="237"/>
        <v>0</v>
      </c>
      <c r="X204" s="29">
        <v>0</v>
      </c>
      <c r="Y204" s="25"/>
    </row>
    <row r="205" spans="1:25" ht="14.25" customHeight="1" x14ac:dyDescent="0.2">
      <c r="A205" s="7" t="s">
        <v>8</v>
      </c>
      <c r="B205" s="20">
        <v>5512</v>
      </c>
      <c r="C205" s="28" t="s">
        <v>9</v>
      </c>
      <c r="D205" s="6" t="s">
        <v>510</v>
      </c>
      <c r="E205" s="6" t="s">
        <v>10</v>
      </c>
      <c r="F205" s="173"/>
      <c r="G205" s="21"/>
      <c r="H205" s="8">
        <v>0</v>
      </c>
      <c r="I205" s="8" t="e">
        <f>H205/G205*100</f>
        <v>#DIV/0!</v>
      </c>
      <c r="J205" s="8">
        <v>0</v>
      </c>
      <c r="K205" s="8"/>
      <c r="L205" s="8">
        <f>H205+J205+K205</f>
        <v>0</v>
      </c>
      <c r="M205" s="8" t="e">
        <f>L205/G205*100</f>
        <v>#DIV/0!</v>
      </c>
      <c r="N205" s="8">
        <f>G205-L205</f>
        <v>0</v>
      </c>
      <c r="O205" s="8">
        <f>J205+K205</f>
        <v>0</v>
      </c>
      <c r="P205" s="8"/>
      <c r="Q205" s="8"/>
      <c r="R205" s="8"/>
      <c r="S205" s="8">
        <f t="shared" si="233"/>
        <v>0</v>
      </c>
      <c r="T205" s="8" t="e">
        <f t="shared" si="247"/>
        <v>#DIV/0!</v>
      </c>
      <c r="U205" s="8">
        <f t="shared" si="248"/>
        <v>0</v>
      </c>
      <c r="V205" s="8">
        <f t="shared" si="236"/>
        <v>0</v>
      </c>
      <c r="W205" s="25">
        <f t="shared" si="237"/>
        <v>0</v>
      </c>
      <c r="X205" s="29">
        <v>0</v>
      </c>
      <c r="Y205" s="25"/>
    </row>
    <row r="206" spans="1:25" ht="14.25" customHeight="1" x14ac:dyDescent="0.2">
      <c r="A206" s="7" t="s">
        <v>8</v>
      </c>
      <c r="B206" s="20">
        <v>5525</v>
      </c>
      <c r="C206" s="28"/>
      <c r="D206" s="6" t="s">
        <v>510</v>
      </c>
      <c r="E206" s="6" t="s">
        <v>12</v>
      </c>
      <c r="F206" s="35" t="s">
        <v>13</v>
      </c>
      <c r="G206" s="21">
        <v>2000</v>
      </c>
      <c r="H206" s="8">
        <v>1366</v>
      </c>
      <c r="I206" s="8">
        <f t="shared" ref="I206:I228" si="250">H206/G206*100</f>
        <v>68.300000000000011</v>
      </c>
      <c r="J206" s="8">
        <v>0</v>
      </c>
      <c r="K206" s="8"/>
      <c r="L206" s="8">
        <f t="shared" ref="L206:L214" si="251">H206+J206+K206</f>
        <v>1366</v>
      </c>
      <c r="M206" s="8">
        <f t="shared" ref="M206:M228" si="252">L206/G206*100</f>
        <v>68.300000000000011</v>
      </c>
      <c r="N206" s="8">
        <f t="shared" ref="N206:N214" si="253">G206-L206</f>
        <v>634</v>
      </c>
      <c r="O206" s="8">
        <f t="shared" ref="O206:O214" si="254">J206+K206</f>
        <v>0</v>
      </c>
      <c r="P206" s="8"/>
      <c r="Q206" s="8"/>
      <c r="R206" s="8"/>
      <c r="S206" s="8">
        <f t="shared" si="233"/>
        <v>1366</v>
      </c>
      <c r="T206" s="8">
        <f t="shared" si="247"/>
        <v>68.300000000000011</v>
      </c>
      <c r="U206" s="8">
        <f t="shared" si="248"/>
        <v>634</v>
      </c>
      <c r="V206" s="8">
        <f t="shared" si="236"/>
        <v>1366</v>
      </c>
      <c r="W206" s="25">
        <f t="shared" si="237"/>
        <v>0</v>
      </c>
      <c r="X206" s="29">
        <v>0</v>
      </c>
      <c r="Y206" s="25"/>
    </row>
    <row r="207" spans="1:25" ht="14.25" customHeight="1" x14ac:dyDescent="0.2">
      <c r="A207" s="7" t="s">
        <v>8</v>
      </c>
      <c r="B207" s="20">
        <v>4500</v>
      </c>
      <c r="C207" s="28" t="s">
        <v>11</v>
      </c>
      <c r="D207" s="6" t="s">
        <v>510</v>
      </c>
      <c r="E207" s="6" t="s">
        <v>14</v>
      </c>
      <c r="F207" s="35" t="s">
        <v>15</v>
      </c>
      <c r="G207" s="21">
        <v>13500</v>
      </c>
      <c r="H207" s="8">
        <v>12783</v>
      </c>
      <c r="I207" s="8">
        <f t="shared" si="250"/>
        <v>94.688888888888883</v>
      </c>
      <c r="J207" s="8">
        <v>0</v>
      </c>
      <c r="K207" s="8"/>
      <c r="L207" s="8">
        <f t="shared" si="251"/>
        <v>12783</v>
      </c>
      <c r="M207" s="8">
        <f t="shared" si="252"/>
        <v>94.688888888888883</v>
      </c>
      <c r="N207" s="8">
        <f t="shared" si="253"/>
        <v>717</v>
      </c>
      <c r="O207" s="8">
        <f t="shared" si="254"/>
        <v>0</v>
      </c>
      <c r="P207" s="8"/>
      <c r="Q207" s="8"/>
      <c r="R207" s="8"/>
      <c r="S207" s="8">
        <f t="shared" si="233"/>
        <v>12783</v>
      </c>
      <c r="T207" s="8">
        <f t="shared" si="247"/>
        <v>94.688888888888883</v>
      </c>
      <c r="U207" s="8">
        <f t="shared" si="248"/>
        <v>717</v>
      </c>
      <c r="V207" s="8">
        <f t="shared" si="236"/>
        <v>12783</v>
      </c>
      <c r="W207" s="25">
        <f t="shared" si="237"/>
        <v>0</v>
      </c>
      <c r="X207" s="29">
        <v>0</v>
      </c>
      <c r="Y207" s="25"/>
    </row>
    <row r="208" spans="1:25" ht="14.25" customHeight="1" x14ac:dyDescent="0.2">
      <c r="A208" s="7" t="s">
        <v>16</v>
      </c>
      <c r="B208" s="20">
        <v>4500</v>
      </c>
      <c r="C208" s="28"/>
      <c r="D208" s="6" t="s">
        <v>510</v>
      </c>
      <c r="E208" s="6" t="s">
        <v>17</v>
      </c>
      <c r="F208" s="35" t="s">
        <v>18</v>
      </c>
      <c r="G208" s="21"/>
      <c r="H208" s="8">
        <v>0</v>
      </c>
      <c r="I208" s="8" t="e">
        <f t="shared" si="250"/>
        <v>#DIV/0!</v>
      </c>
      <c r="J208" s="8">
        <v>0</v>
      </c>
      <c r="K208" s="8"/>
      <c r="L208" s="8">
        <f t="shared" si="251"/>
        <v>0</v>
      </c>
      <c r="M208" s="8" t="e">
        <f t="shared" si="252"/>
        <v>#DIV/0!</v>
      </c>
      <c r="N208" s="8">
        <f t="shared" si="253"/>
        <v>0</v>
      </c>
      <c r="O208" s="8">
        <f t="shared" si="254"/>
        <v>0</v>
      </c>
      <c r="P208" s="8"/>
      <c r="Q208" s="8"/>
      <c r="R208" s="8"/>
      <c r="S208" s="8">
        <f t="shared" si="233"/>
        <v>0</v>
      </c>
      <c r="T208" s="8" t="e">
        <f t="shared" si="247"/>
        <v>#DIV/0!</v>
      </c>
      <c r="U208" s="8">
        <f t="shared" si="248"/>
        <v>0</v>
      </c>
      <c r="V208" s="8">
        <f t="shared" si="236"/>
        <v>0</v>
      </c>
      <c r="W208" s="25">
        <f t="shared" si="237"/>
        <v>0</v>
      </c>
      <c r="X208" s="29">
        <v>0</v>
      </c>
      <c r="Y208" s="25"/>
    </row>
    <row r="209" spans="1:25" ht="14.25" customHeight="1" x14ac:dyDescent="0.2">
      <c r="A209" s="7" t="s">
        <v>19</v>
      </c>
      <c r="B209" s="20" t="s">
        <v>1323</v>
      </c>
      <c r="C209" s="28"/>
      <c r="D209" s="6" t="s">
        <v>510</v>
      </c>
      <c r="E209" s="6" t="s">
        <v>20</v>
      </c>
      <c r="F209" s="35" t="s">
        <v>21</v>
      </c>
      <c r="G209" s="21">
        <v>1000</v>
      </c>
      <c r="H209" s="8">
        <v>0</v>
      </c>
      <c r="I209" s="8">
        <f t="shared" si="250"/>
        <v>0</v>
      </c>
      <c r="J209" s="8">
        <v>0</v>
      </c>
      <c r="K209" s="8"/>
      <c r="L209" s="8">
        <f t="shared" si="251"/>
        <v>0</v>
      </c>
      <c r="M209" s="8">
        <f t="shared" si="252"/>
        <v>0</v>
      </c>
      <c r="N209" s="8">
        <f t="shared" si="253"/>
        <v>1000</v>
      </c>
      <c r="O209" s="8">
        <f t="shared" si="254"/>
        <v>0</v>
      </c>
      <c r="P209" s="8"/>
      <c r="Q209" s="8"/>
      <c r="R209" s="8"/>
      <c r="S209" s="8">
        <f t="shared" si="233"/>
        <v>0</v>
      </c>
      <c r="T209" s="8">
        <f t="shared" si="247"/>
        <v>0</v>
      </c>
      <c r="U209" s="8">
        <f t="shared" si="248"/>
        <v>1000</v>
      </c>
      <c r="V209" s="8">
        <f t="shared" si="236"/>
        <v>0</v>
      </c>
      <c r="W209" s="25">
        <f t="shared" si="237"/>
        <v>0</v>
      </c>
      <c r="X209" s="29">
        <v>0</v>
      </c>
      <c r="Y209" s="25"/>
    </row>
    <row r="210" spans="1:25" ht="14.25" customHeight="1" x14ac:dyDescent="0.2">
      <c r="A210" s="7"/>
      <c r="B210" s="20"/>
      <c r="C210" s="28"/>
      <c r="D210" s="6"/>
      <c r="E210" s="6" t="s">
        <v>22</v>
      </c>
      <c r="F210" s="35"/>
      <c r="G210" s="21"/>
      <c r="H210" s="8">
        <v>0</v>
      </c>
      <c r="I210" s="8" t="e">
        <f>H210/G210*100</f>
        <v>#DIV/0!</v>
      </c>
      <c r="J210" s="8">
        <v>0</v>
      </c>
      <c r="K210" s="8"/>
      <c r="L210" s="8">
        <f>H210+J210+K210</f>
        <v>0</v>
      </c>
      <c r="M210" s="8" t="e">
        <f>L210/G210*100</f>
        <v>#DIV/0!</v>
      </c>
      <c r="N210" s="8">
        <f>G210-L210</f>
        <v>0</v>
      </c>
      <c r="O210" s="8">
        <f>J210+K210</f>
        <v>0</v>
      </c>
      <c r="P210" s="8"/>
      <c r="Q210" s="8"/>
      <c r="R210" s="8"/>
      <c r="S210" s="8">
        <f t="shared" si="233"/>
        <v>0</v>
      </c>
      <c r="T210" s="8" t="e">
        <f t="shared" si="247"/>
        <v>#DIV/0!</v>
      </c>
      <c r="U210" s="8">
        <f t="shared" si="248"/>
        <v>0</v>
      </c>
      <c r="V210" s="8">
        <f t="shared" si="236"/>
        <v>0</v>
      </c>
      <c r="W210" s="25">
        <f t="shared" si="237"/>
        <v>0</v>
      </c>
      <c r="X210" s="29">
        <v>0</v>
      </c>
      <c r="Y210" s="25"/>
    </row>
    <row r="211" spans="1:25" ht="14.25" customHeight="1" x14ac:dyDescent="0.2">
      <c r="A211" s="7"/>
      <c r="B211" s="20"/>
      <c r="C211" s="28"/>
      <c r="D211" s="6"/>
      <c r="E211" s="6" t="s">
        <v>23</v>
      </c>
      <c r="F211" s="35"/>
      <c r="G211" s="21"/>
      <c r="H211" s="8">
        <v>0</v>
      </c>
      <c r="I211" s="8" t="e">
        <f>H211/G211*100</f>
        <v>#DIV/0!</v>
      </c>
      <c r="J211" s="8">
        <v>0</v>
      </c>
      <c r="K211" s="8"/>
      <c r="L211" s="8">
        <f>H211+J211+K211</f>
        <v>0</v>
      </c>
      <c r="M211" s="8" t="e">
        <f>L211/G211*100</f>
        <v>#DIV/0!</v>
      </c>
      <c r="N211" s="8">
        <f>G211-L211</f>
        <v>0</v>
      </c>
      <c r="O211" s="8">
        <f>J211+K211</f>
        <v>0</v>
      </c>
      <c r="P211" s="8"/>
      <c r="Q211" s="8"/>
      <c r="R211" s="8"/>
      <c r="S211" s="8">
        <f t="shared" si="233"/>
        <v>0</v>
      </c>
      <c r="T211" s="8" t="e">
        <f t="shared" si="247"/>
        <v>#DIV/0!</v>
      </c>
      <c r="U211" s="8">
        <f t="shared" si="248"/>
        <v>0</v>
      </c>
      <c r="V211" s="8">
        <f t="shared" si="236"/>
        <v>0</v>
      </c>
      <c r="W211" s="25">
        <f t="shared" si="237"/>
        <v>0</v>
      </c>
      <c r="X211" s="29">
        <v>0</v>
      </c>
      <c r="Y211" s="25"/>
    </row>
    <row r="212" spans="1:25" ht="14.25" customHeight="1" x14ac:dyDescent="0.2">
      <c r="A212" s="7" t="s">
        <v>121</v>
      </c>
      <c r="B212" s="20"/>
      <c r="C212" s="28"/>
      <c r="D212" s="6" t="s">
        <v>1269</v>
      </c>
      <c r="E212" s="6" t="s">
        <v>1103</v>
      </c>
      <c r="F212" s="35" t="s">
        <v>2270</v>
      </c>
      <c r="G212" s="21"/>
      <c r="H212" s="8">
        <v>0</v>
      </c>
      <c r="I212" s="8" t="e">
        <f t="shared" ref="I212" si="255">H212/G212*100</f>
        <v>#DIV/0!</v>
      </c>
      <c r="J212" s="8">
        <v>0</v>
      </c>
      <c r="K212" s="8"/>
      <c r="L212" s="8">
        <f t="shared" ref="L212" si="256">H212+J212+K212</f>
        <v>0</v>
      </c>
      <c r="M212" s="8" t="e">
        <f t="shared" ref="M212" si="257">L212/G212*100</f>
        <v>#DIV/0!</v>
      </c>
      <c r="N212" s="8">
        <f t="shared" ref="N212" si="258">G212-L212</f>
        <v>0</v>
      </c>
      <c r="O212" s="8">
        <f t="shared" ref="O212" si="259">J212+K212</f>
        <v>0</v>
      </c>
      <c r="P212" s="8"/>
      <c r="Q212" s="8"/>
      <c r="R212" s="8"/>
      <c r="S212" s="8">
        <f t="shared" si="233"/>
        <v>0</v>
      </c>
      <c r="T212" s="8" t="e">
        <f t="shared" si="247"/>
        <v>#DIV/0!</v>
      </c>
      <c r="U212" s="8">
        <f t="shared" si="248"/>
        <v>0</v>
      </c>
      <c r="V212" s="8">
        <f t="shared" si="236"/>
        <v>0</v>
      </c>
      <c r="W212" s="25">
        <f t="shared" si="237"/>
        <v>0</v>
      </c>
      <c r="X212" s="29">
        <v>0</v>
      </c>
      <c r="Y212" s="25"/>
    </row>
    <row r="213" spans="1:25" ht="14.25" customHeight="1" x14ac:dyDescent="0.2">
      <c r="A213" s="7" t="s">
        <v>121</v>
      </c>
      <c r="B213" s="20">
        <v>5500</v>
      </c>
      <c r="C213" s="28"/>
      <c r="D213" s="6" t="s">
        <v>1269</v>
      </c>
      <c r="E213" s="6" t="s">
        <v>1103</v>
      </c>
      <c r="F213" s="35" t="s">
        <v>2270</v>
      </c>
      <c r="G213" s="21"/>
      <c r="H213" s="8">
        <v>0</v>
      </c>
      <c r="I213" s="8" t="e">
        <f t="shared" ref="I213" si="260">H213/G213*100</f>
        <v>#DIV/0!</v>
      </c>
      <c r="J213" s="8">
        <v>0</v>
      </c>
      <c r="K213" s="8"/>
      <c r="L213" s="8">
        <f t="shared" ref="L213" si="261">H213+J213+K213</f>
        <v>0</v>
      </c>
      <c r="M213" s="8" t="e">
        <f t="shared" ref="M213" si="262">L213/G213*100</f>
        <v>#DIV/0!</v>
      </c>
      <c r="N213" s="8">
        <f t="shared" ref="N213" si="263">G213-L213</f>
        <v>0</v>
      </c>
      <c r="O213" s="8">
        <f t="shared" ref="O213" si="264">J213+K213</f>
        <v>0</v>
      </c>
      <c r="P213" s="8"/>
      <c r="Q213" s="8"/>
      <c r="R213" s="8"/>
      <c r="S213" s="8">
        <f t="shared" ref="S213" si="265">L213+P213+Q213+R213</f>
        <v>0</v>
      </c>
      <c r="T213" s="8" t="e">
        <f t="shared" ref="T213" si="266">S213/G213*100</f>
        <v>#DIV/0!</v>
      </c>
      <c r="U213" s="8">
        <f t="shared" ref="U213" si="267">G213-S213</f>
        <v>0</v>
      </c>
      <c r="V213" s="8">
        <f t="shared" ref="V213" si="268">H213+J213</f>
        <v>0</v>
      </c>
      <c r="W213" s="25">
        <f t="shared" ref="W213" si="269">K213+P213</f>
        <v>0</v>
      </c>
      <c r="X213" s="29">
        <v>0</v>
      </c>
      <c r="Y213" s="25"/>
    </row>
    <row r="214" spans="1:25" ht="14.25" customHeight="1" x14ac:dyDescent="0.2">
      <c r="A214" s="7" t="s">
        <v>121</v>
      </c>
      <c r="B214" s="20">
        <v>5513</v>
      </c>
      <c r="C214" s="28"/>
      <c r="D214" s="6" t="s">
        <v>1269</v>
      </c>
      <c r="E214" s="6" t="s">
        <v>1103</v>
      </c>
      <c r="F214" s="35" t="s">
        <v>2270</v>
      </c>
      <c r="G214" s="21"/>
      <c r="H214" s="8">
        <v>0</v>
      </c>
      <c r="I214" s="8" t="e">
        <f t="shared" si="250"/>
        <v>#DIV/0!</v>
      </c>
      <c r="J214" s="8">
        <v>0</v>
      </c>
      <c r="K214" s="8"/>
      <c r="L214" s="8">
        <f t="shared" si="251"/>
        <v>0</v>
      </c>
      <c r="M214" s="8" t="e">
        <f t="shared" si="252"/>
        <v>#DIV/0!</v>
      </c>
      <c r="N214" s="8">
        <f t="shared" si="253"/>
        <v>0</v>
      </c>
      <c r="O214" s="8">
        <f t="shared" si="254"/>
        <v>0</v>
      </c>
      <c r="P214" s="8"/>
      <c r="Q214" s="8"/>
      <c r="R214" s="8"/>
      <c r="S214" s="8">
        <f t="shared" si="233"/>
        <v>0</v>
      </c>
      <c r="T214" s="8" t="e">
        <f t="shared" si="247"/>
        <v>#DIV/0!</v>
      </c>
      <c r="U214" s="8">
        <f t="shared" si="248"/>
        <v>0</v>
      </c>
      <c r="V214" s="8">
        <f t="shared" si="236"/>
        <v>0</v>
      </c>
      <c r="W214" s="25">
        <f t="shared" si="237"/>
        <v>0</v>
      </c>
      <c r="X214" s="29">
        <v>0</v>
      </c>
      <c r="Y214" s="25"/>
    </row>
    <row r="215" spans="1:25" ht="14.25" customHeight="1" x14ac:dyDescent="0.2">
      <c r="A215" s="7" t="s">
        <v>121</v>
      </c>
      <c r="B215" s="20" t="s">
        <v>790</v>
      </c>
      <c r="C215" s="28" t="s">
        <v>519</v>
      </c>
      <c r="D215" s="6" t="s">
        <v>1269</v>
      </c>
      <c r="E215" s="6" t="s">
        <v>1104</v>
      </c>
      <c r="F215" s="35" t="s">
        <v>1105</v>
      </c>
      <c r="G215" s="21">
        <v>3960</v>
      </c>
      <c r="H215" s="8">
        <v>3960.6</v>
      </c>
      <c r="I215" s="8">
        <f t="shared" ref="I215:I222" si="270">H215/G215*100</f>
        <v>100.01515151515153</v>
      </c>
      <c r="J215" s="8">
        <v>0</v>
      </c>
      <c r="K215" s="8"/>
      <c r="L215" s="8">
        <f t="shared" ref="L215:L222" si="271">H215+J215+K215</f>
        <v>3960.6</v>
      </c>
      <c r="M215" s="8">
        <f t="shared" ref="M215:M222" si="272">L215/G215*100</f>
        <v>100.01515151515153</v>
      </c>
      <c r="N215" s="8">
        <f t="shared" ref="N215:N222" si="273">G215-L215</f>
        <v>-0.59999999999990905</v>
      </c>
      <c r="O215" s="8">
        <f t="shared" ref="O215:O222" si="274">J215+K215</f>
        <v>0</v>
      </c>
      <c r="P215" s="8"/>
      <c r="Q215" s="8"/>
      <c r="R215" s="8"/>
      <c r="S215" s="8">
        <f t="shared" si="233"/>
        <v>3960.6</v>
      </c>
      <c r="T215" s="8">
        <f t="shared" si="247"/>
        <v>100.01515151515153</v>
      </c>
      <c r="U215" s="8">
        <f t="shared" si="248"/>
        <v>-0.59999999999990905</v>
      </c>
      <c r="V215" s="8">
        <f t="shared" si="236"/>
        <v>3960.6</v>
      </c>
      <c r="W215" s="25">
        <f t="shared" si="237"/>
        <v>0</v>
      </c>
      <c r="X215" s="29">
        <v>0</v>
      </c>
      <c r="Y215" s="25"/>
    </row>
    <row r="216" spans="1:25" ht="14.25" customHeight="1" x14ac:dyDescent="0.2">
      <c r="A216" s="7" t="s">
        <v>121</v>
      </c>
      <c r="B216" s="20" t="s">
        <v>1106</v>
      </c>
      <c r="C216" s="28" t="s">
        <v>766</v>
      </c>
      <c r="D216" s="6" t="s">
        <v>1269</v>
      </c>
      <c r="E216" s="6" t="s">
        <v>767</v>
      </c>
      <c r="F216" s="35" t="s">
        <v>768</v>
      </c>
      <c r="G216" s="21"/>
      <c r="H216" s="8">
        <v>0</v>
      </c>
      <c r="I216" s="8" t="e">
        <f t="shared" si="270"/>
        <v>#DIV/0!</v>
      </c>
      <c r="J216" s="8">
        <v>0</v>
      </c>
      <c r="K216" s="8"/>
      <c r="L216" s="8">
        <f t="shared" si="271"/>
        <v>0</v>
      </c>
      <c r="M216" s="8" t="e">
        <f t="shared" si="272"/>
        <v>#DIV/0!</v>
      </c>
      <c r="N216" s="8">
        <f t="shared" si="273"/>
        <v>0</v>
      </c>
      <c r="O216" s="8">
        <f t="shared" si="274"/>
        <v>0</v>
      </c>
      <c r="P216" s="8"/>
      <c r="Q216" s="8"/>
      <c r="R216" s="8"/>
      <c r="S216" s="8">
        <f t="shared" si="233"/>
        <v>0</v>
      </c>
      <c r="T216" s="8" t="e">
        <f t="shared" si="247"/>
        <v>#DIV/0!</v>
      </c>
      <c r="U216" s="8">
        <f t="shared" si="248"/>
        <v>0</v>
      </c>
      <c r="V216" s="8">
        <f t="shared" si="236"/>
        <v>0</v>
      </c>
      <c r="W216" s="25">
        <f t="shared" si="237"/>
        <v>0</v>
      </c>
      <c r="X216" s="29">
        <v>0</v>
      </c>
      <c r="Y216" s="25"/>
    </row>
    <row r="217" spans="1:25" ht="14.25" customHeight="1" x14ac:dyDescent="0.2">
      <c r="A217" s="7"/>
      <c r="B217" s="20"/>
      <c r="C217" s="28"/>
      <c r="D217" s="6"/>
      <c r="E217" s="6" t="s">
        <v>769</v>
      </c>
      <c r="F217" s="35"/>
      <c r="G217" s="21"/>
      <c r="H217" s="8">
        <v>0</v>
      </c>
      <c r="I217" s="8" t="e">
        <f t="shared" si="270"/>
        <v>#DIV/0!</v>
      </c>
      <c r="J217" s="8">
        <v>0</v>
      </c>
      <c r="K217" s="8"/>
      <c r="L217" s="8">
        <f t="shared" si="271"/>
        <v>0</v>
      </c>
      <c r="M217" s="8" t="e">
        <f t="shared" si="272"/>
        <v>#DIV/0!</v>
      </c>
      <c r="N217" s="8">
        <f t="shared" si="273"/>
        <v>0</v>
      </c>
      <c r="O217" s="8">
        <f t="shared" si="274"/>
        <v>0</v>
      </c>
      <c r="P217" s="8"/>
      <c r="Q217" s="8"/>
      <c r="R217" s="8"/>
      <c r="S217" s="8">
        <f t="shared" si="233"/>
        <v>0</v>
      </c>
      <c r="T217" s="8" t="e">
        <f t="shared" si="247"/>
        <v>#DIV/0!</v>
      </c>
      <c r="U217" s="8">
        <f t="shared" si="248"/>
        <v>0</v>
      </c>
      <c r="V217" s="8">
        <f t="shared" si="236"/>
        <v>0</v>
      </c>
      <c r="W217" s="25">
        <f t="shared" si="237"/>
        <v>0</v>
      </c>
      <c r="X217" s="29">
        <v>0</v>
      </c>
      <c r="Y217" s="25"/>
    </row>
    <row r="218" spans="1:25" ht="14.25" customHeight="1" x14ac:dyDescent="0.2">
      <c r="A218" s="7"/>
      <c r="B218" s="20"/>
      <c r="C218" s="28"/>
      <c r="D218" s="6"/>
      <c r="E218" s="6" t="s">
        <v>770</v>
      </c>
      <c r="F218" s="35"/>
      <c r="G218" s="21"/>
      <c r="H218" s="8">
        <v>0</v>
      </c>
      <c r="I218" s="8" t="e">
        <f>H218/G218*100</f>
        <v>#DIV/0!</v>
      </c>
      <c r="J218" s="8">
        <v>0</v>
      </c>
      <c r="K218" s="8"/>
      <c r="L218" s="8">
        <f>H218+J218+K218</f>
        <v>0</v>
      </c>
      <c r="M218" s="8" t="e">
        <f>L218/G218*100</f>
        <v>#DIV/0!</v>
      </c>
      <c r="N218" s="8">
        <f>G218-L218</f>
        <v>0</v>
      </c>
      <c r="O218" s="8">
        <f>J218+K218</f>
        <v>0</v>
      </c>
      <c r="P218" s="8"/>
      <c r="Q218" s="8"/>
      <c r="R218" s="8"/>
      <c r="S218" s="8">
        <f t="shared" si="233"/>
        <v>0</v>
      </c>
      <c r="T218" s="8" t="e">
        <f t="shared" si="247"/>
        <v>#DIV/0!</v>
      </c>
      <c r="U218" s="8">
        <f t="shared" si="248"/>
        <v>0</v>
      </c>
      <c r="V218" s="8">
        <f t="shared" si="236"/>
        <v>0</v>
      </c>
      <c r="W218" s="25">
        <f t="shared" si="237"/>
        <v>0</v>
      </c>
      <c r="X218" s="29">
        <v>0</v>
      </c>
      <c r="Y218" s="25"/>
    </row>
    <row r="219" spans="1:25" ht="14.25" customHeight="1" x14ac:dyDescent="0.2">
      <c r="A219" s="7"/>
      <c r="B219" s="20"/>
      <c r="C219" s="28"/>
      <c r="D219" s="6"/>
      <c r="E219" s="6" t="s">
        <v>771</v>
      </c>
      <c r="F219" s="35"/>
      <c r="G219" s="21"/>
      <c r="H219" s="8">
        <v>0</v>
      </c>
      <c r="I219" s="8" t="e">
        <f t="shared" si="270"/>
        <v>#DIV/0!</v>
      </c>
      <c r="J219" s="8">
        <v>0</v>
      </c>
      <c r="K219" s="8"/>
      <c r="L219" s="8">
        <f t="shared" si="271"/>
        <v>0</v>
      </c>
      <c r="M219" s="8" t="e">
        <f t="shared" si="272"/>
        <v>#DIV/0!</v>
      </c>
      <c r="N219" s="8">
        <f t="shared" si="273"/>
        <v>0</v>
      </c>
      <c r="O219" s="8">
        <f t="shared" si="274"/>
        <v>0</v>
      </c>
      <c r="P219" s="8"/>
      <c r="Q219" s="8"/>
      <c r="R219" s="8"/>
      <c r="S219" s="8">
        <f t="shared" si="233"/>
        <v>0</v>
      </c>
      <c r="T219" s="8" t="e">
        <f t="shared" si="247"/>
        <v>#DIV/0!</v>
      </c>
      <c r="U219" s="8">
        <f t="shared" si="248"/>
        <v>0</v>
      </c>
      <c r="V219" s="8">
        <f t="shared" si="236"/>
        <v>0</v>
      </c>
      <c r="W219" s="25">
        <f t="shared" si="237"/>
        <v>0</v>
      </c>
      <c r="X219" s="29">
        <v>0</v>
      </c>
      <c r="Y219" s="25"/>
    </row>
    <row r="220" spans="1:25" ht="14.25" customHeight="1" x14ac:dyDescent="0.2">
      <c r="A220" s="7"/>
      <c r="B220" s="20"/>
      <c r="C220" s="28"/>
      <c r="D220" s="6"/>
      <c r="E220" s="6" t="s">
        <v>772</v>
      </c>
      <c r="F220" s="35"/>
      <c r="G220" s="21"/>
      <c r="H220" s="8">
        <v>0</v>
      </c>
      <c r="I220" s="8" t="e">
        <f t="shared" si="270"/>
        <v>#DIV/0!</v>
      </c>
      <c r="J220" s="8">
        <v>0</v>
      </c>
      <c r="K220" s="8"/>
      <c r="L220" s="8">
        <f t="shared" si="271"/>
        <v>0</v>
      </c>
      <c r="M220" s="8" t="e">
        <f t="shared" si="272"/>
        <v>#DIV/0!</v>
      </c>
      <c r="N220" s="8">
        <f t="shared" si="273"/>
        <v>0</v>
      </c>
      <c r="O220" s="8">
        <f t="shared" si="274"/>
        <v>0</v>
      </c>
      <c r="P220" s="8"/>
      <c r="Q220" s="8"/>
      <c r="R220" s="8"/>
      <c r="S220" s="8">
        <f t="shared" si="233"/>
        <v>0</v>
      </c>
      <c r="T220" s="8" t="e">
        <f t="shared" si="247"/>
        <v>#DIV/0!</v>
      </c>
      <c r="U220" s="8">
        <f t="shared" si="248"/>
        <v>0</v>
      </c>
      <c r="V220" s="8">
        <f t="shared" si="236"/>
        <v>0</v>
      </c>
      <c r="W220" s="25">
        <f t="shared" si="237"/>
        <v>0</v>
      </c>
      <c r="X220" s="29">
        <v>0</v>
      </c>
      <c r="Y220" s="25"/>
    </row>
    <row r="221" spans="1:25" ht="14.25" customHeight="1" x14ac:dyDescent="0.2">
      <c r="A221" s="7"/>
      <c r="B221" s="20"/>
      <c r="C221" s="28"/>
      <c r="D221" s="6"/>
      <c r="E221" s="6" t="s">
        <v>773</v>
      </c>
      <c r="F221" s="35"/>
      <c r="G221" s="21"/>
      <c r="H221" s="8">
        <v>0</v>
      </c>
      <c r="I221" s="8" t="e">
        <f t="shared" si="270"/>
        <v>#DIV/0!</v>
      </c>
      <c r="J221" s="8">
        <v>0</v>
      </c>
      <c r="K221" s="8"/>
      <c r="L221" s="8">
        <f t="shared" si="271"/>
        <v>0</v>
      </c>
      <c r="M221" s="8" t="e">
        <f t="shared" si="272"/>
        <v>#DIV/0!</v>
      </c>
      <c r="N221" s="8">
        <f t="shared" si="273"/>
        <v>0</v>
      </c>
      <c r="O221" s="8">
        <f t="shared" si="274"/>
        <v>0</v>
      </c>
      <c r="P221" s="8"/>
      <c r="Q221" s="8"/>
      <c r="R221" s="8"/>
      <c r="S221" s="8">
        <f t="shared" si="233"/>
        <v>0</v>
      </c>
      <c r="T221" s="8" t="e">
        <f t="shared" si="247"/>
        <v>#DIV/0!</v>
      </c>
      <c r="U221" s="8">
        <f t="shared" si="248"/>
        <v>0</v>
      </c>
      <c r="V221" s="8">
        <f t="shared" si="236"/>
        <v>0</v>
      </c>
      <c r="W221" s="25">
        <f t="shared" si="237"/>
        <v>0</v>
      </c>
      <c r="X221" s="29">
        <v>0</v>
      </c>
      <c r="Y221" s="25"/>
    </row>
    <row r="222" spans="1:25" ht="14.25" customHeight="1" x14ac:dyDescent="0.2">
      <c r="A222" s="7"/>
      <c r="B222" s="20"/>
      <c r="C222" s="28"/>
      <c r="D222" s="6"/>
      <c r="E222" s="6" t="s">
        <v>774</v>
      </c>
      <c r="F222" s="35"/>
      <c r="G222" s="21"/>
      <c r="H222" s="8">
        <v>0</v>
      </c>
      <c r="I222" s="8" t="e">
        <f t="shared" si="270"/>
        <v>#DIV/0!</v>
      </c>
      <c r="J222" s="8">
        <v>0</v>
      </c>
      <c r="K222" s="8"/>
      <c r="L222" s="8">
        <f t="shared" si="271"/>
        <v>0</v>
      </c>
      <c r="M222" s="8" t="e">
        <f t="shared" si="272"/>
        <v>#DIV/0!</v>
      </c>
      <c r="N222" s="8">
        <f t="shared" si="273"/>
        <v>0</v>
      </c>
      <c r="O222" s="8">
        <f t="shared" si="274"/>
        <v>0</v>
      </c>
      <c r="P222" s="8"/>
      <c r="Q222" s="8"/>
      <c r="R222" s="8"/>
      <c r="S222" s="8">
        <f t="shared" si="233"/>
        <v>0</v>
      </c>
      <c r="T222" s="8" t="e">
        <f t="shared" si="247"/>
        <v>#DIV/0!</v>
      </c>
      <c r="U222" s="8">
        <f t="shared" si="248"/>
        <v>0</v>
      </c>
      <c r="V222" s="8">
        <f t="shared" si="236"/>
        <v>0</v>
      </c>
      <c r="W222" s="25">
        <f t="shared" si="237"/>
        <v>0</v>
      </c>
      <c r="X222" s="29">
        <v>0</v>
      </c>
      <c r="Y222" s="25"/>
    </row>
    <row r="223" spans="1:25" ht="14.25" customHeight="1" x14ac:dyDescent="0.2">
      <c r="A223" s="7"/>
      <c r="B223" s="20"/>
      <c r="C223" s="28"/>
      <c r="D223" s="6"/>
      <c r="E223" s="6" t="s">
        <v>775</v>
      </c>
      <c r="F223" s="35"/>
      <c r="G223" s="21"/>
      <c r="H223" s="8">
        <v>0</v>
      </c>
      <c r="I223" s="8" t="e">
        <f t="shared" si="250"/>
        <v>#DIV/0!</v>
      </c>
      <c r="J223" s="8">
        <v>0</v>
      </c>
      <c r="K223" s="8"/>
      <c r="L223" s="8">
        <f t="shared" ref="L223:L228" si="275">H223+J223+K223</f>
        <v>0</v>
      </c>
      <c r="M223" s="8" t="e">
        <f t="shared" si="252"/>
        <v>#DIV/0!</v>
      </c>
      <c r="N223" s="8">
        <f t="shared" ref="N223:N228" si="276">G223-L223</f>
        <v>0</v>
      </c>
      <c r="O223" s="8">
        <f t="shared" ref="O223:O228" si="277">J223+K223</f>
        <v>0</v>
      </c>
      <c r="P223" s="8"/>
      <c r="Q223" s="8"/>
      <c r="R223" s="8"/>
      <c r="S223" s="8">
        <f t="shared" si="233"/>
        <v>0</v>
      </c>
      <c r="T223" s="8" t="e">
        <f t="shared" si="247"/>
        <v>#DIV/0!</v>
      </c>
      <c r="U223" s="8">
        <f t="shared" si="248"/>
        <v>0</v>
      </c>
      <c r="V223" s="8">
        <f t="shared" si="236"/>
        <v>0</v>
      </c>
      <c r="W223" s="25">
        <f t="shared" si="237"/>
        <v>0</v>
      </c>
      <c r="X223" s="29">
        <v>0</v>
      </c>
      <c r="Y223" s="25"/>
    </row>
    <row r="224" spans="1:25" ht="14.25" customHeight="1" x14ac:dyDescent="0.2">
      <c r="A224" s="7"/>
      <c r="B224" s="20"/>
      <c r="C224" s="28"/>
      <c r="D224" s="6"/>
      <c r="E224" s="6" t="s">
        <v>776</v>
      </c>
      <c r="F224" s="19"/>
      <c r="G224" s="21"/>
      <c r="H224" s="8">
        <v>0</v>
      </c>
      <c r="I224" s="8" t="e">
        <f t="shared" si="250"/>
        <v>#DIV/0!</v>
      </c>
      <c r="J224" s="8">
        <v>0</v>
      </c>
      <c r="K224" s="8"/>
      <c r="L224" s="8">
        <f t="shared" si="275"/>
        <v>0</v>
      </c>
      <c r="M224" s="8" t="e">
        <f t="shared" si="252"/>
        <v>#DIV/0!</v>
      </c>
      <c r="N224" s="8">
        <f t="shared" si="276"/>
        <v>0</v>
      </c>
      <c r="O224" s="8">
        <f t="shared" si="277"/>
        <v>0</v>
      </c>
      <c r="P224" s="8"/>
      <c r="Q224" s="8"/>
      <c r="R224" s="8"/>
      <c r="S224" s="8">
        <f t="shared" si="233"/>
        <v>0</v>
      </c>
      <c r="T224" s="8" t="e">
        <f t="shared" si="247"/>
        <v>#DIV/0!</v>
      </c>
      <c r="U224" s="8">
        <f t="shared" si="248"/>
        <v>0</v>
      </c>
      <c r="V224" s="8">
        <f t="shared" si="236"/>
        <v>0</v>
      </c>
      <c r="W224" s="25">
        <f t="shared" si="237"/>
        <v>0</v>
      </c>
      <c r="X224" s="29">
        <v>5500</v>
      </c>
      <c r="Y224" s="25"/>
    </row>
    <row r="225" spans="1:25" ht="14.25" customHeight="1" x14ac:dyDescent="0.2">
      <c r="A225" s="7" t="s">
        <v>408</v>
      </c>
      <c r="B225" s="20" t="s">
        <v>1079</v>
      </c>
      <c r="C225" s="28"/>
      <c r="D225" s="6" t="s">
        <v>90</v>
      </c>
      <c r="E225" s="6" t="s">
        <v>241</v>
      </c>
      <c r="F225" s="19" t="s">
        <v>1152</v>
      </c>
      <c r="G225" s="21">
        <v>358766</v>
      </c>
      <c r="H225" s="8">
        <v>358765.08000000007</v>
      </c>
      <c r="I225" s="8">
        <f t="shared" si="250"/>
        <v>99.999743565443794</v>
      </c>
      <c r="J225" s="8">
        <v>0</v>
      </c>
      <c r="K225" s="8"/>
      <c r="L225" s="8">
        <f t="shared" si="275"/>
        <v>358765.08000000007</v>
      </c>
      <c r="M225" s="8">
        <f t="shared" si="252"/>
        <v>99.999743565443794</v>
      </c>
      <c r="N225" s="8">
        <f t="shared" si="276"/>
        <v>0.91999999992549419</v>
      </c>
      <c r="O225" s="8">
        <f t="shared" si="277"/>
        <v>0</v>
      </c>
      <c r="P225" s="8"/>
      <c r="Q225" s="8"/>
      <c r="R225" s="8"/>
      <c r="S225" s="8">
        <f t="shared" si="233"/>
        <v>358765.08000000007</v>
      </c>
      <c r="T225" s="8">
        <f t="shared" si="247"/>
        <v>99.999743565443794</v>
      </c>
      <c r="U225" s="8">
        <f t="shared" si="248"/>
        <v>0.91999999992549419</v>
      </c>
      <c r="V225" s="8">
        <f t="shared" si="236"/>
        <v>358765.08000000007</v>
      </c>
      <c r="W225" s="25">
        <f t="shared" si="237"/>
        <v>0</v>
      </c>
      <c r="X225" s="29">
        <v>5504</v>
      </c>
      <c r="Y225" s="25"/>
    </row>
    <row r="226" spans="1:25" ht="14.25" customHeight="1" x14ac:dyDescent="0.2">
      <c r="A226" s="7" t="s">
        <v>408</v>
      </c>
      <c r="B226" s="20" t="s">
        <v>1079</v>
      </c>
      <c r="C226" s="28"/>
      <c r="D226" s="6" t="s">
        <v>90</v>
      </c>
      <c r="E226" s="6" t="s">
        <v>500</v>
      </c>
      <c r="F226" s="19" t="s">
        <v>671</v>
      </c>
      <c r="G226" s="21"/>
      <c r="H226" s="8">
        <v>0</v>
      </c>
      <c r="I226" s="8" t="e">
        <f t="shared" si="250"/>
        <v>#DIV/0!</v>
      </c>
      <c r="J226" s="8">
        <v>0</v>
      </c>
      <c r="K226" s="8"/>
      <c r="L226" s="8">
        <f t="shared" si="275"/>
        <v>0</v>
      </c>
      <c r="M226" s="8" t="e">
        <f t="shared" si="252"/>
        <v>#DIV/0!</v>
      </c>
      <c r="N226" s="8">
        <f t="shared" si="276"/>
        <v>0</v>
      </c>
      <c r="O226" s="8">
        <f t="shared" si="277"/>
        <v>0</v>
      </c>
      <c r="P226" s="8"/>
      <c r="Q226" s="8"/>
      <c r="R226" s="8"/>
      <c r="S226" s="8">
        <f t="shared" si="233"/>
        <v>0</v>
      </c>
      <c r="T226" s="8" t="e">
        <f t="shared" si="247"/>
        <v>#DIV/0!</v>
      </c>
      <c r="U226" s="8">
        <f t="shared" si="248"/>
        <v>0</v>
      </c>
      <c r="V226" s="8">
        <f t="shared" si="236"/>
        <v>0</v>
      </c>
      <c r="W226" s="25">
        <f t="shared" si="237"/>
        <v>0</v>
      </c>
      <c r="X226" s="29">
        <v>5512</v>
      </c>
      <c r="Y226" s="25"/>
    </row>
    <row r="227" spans="1:25" ht="14.25" customHeight="1" x14ac:dyDescent="0.2">
      <c r="A227" s="7" t="s">
        <v>408</v>
      </c>
      <c r="B227" s="20" t="s">
        <v>1079</v>
      </c>
      <c r="C227" s="28"/>
      <c r="D227" s="6" t="s">
        <v>90</v>
      </c>
      <c r="E227" s="6" t="s">
        <v>672</v>
      </c>
      <c r="F227" s="19" t="s">
        <v>875</v>
      </c>
      <c r="G227" s="21">
        <v>9166</v>
      </c>
      <c r="H227" s="8">
        <v>9165.2800000000007</v>
      </c>
      <c r="I227" s="8">
        <f t="shared" si="250"/>
        <v>99.992144883264245</v>
      </c>
      <c r="J227" s="8">
        <v>0</v>
      </c>
      <c r="K227" s="8"/>
      <c r="L227" s="8">
        <f t="shared" si="275"/>
        <v>9165.2800000000007</v>
      </c>
      <c r="M227" s="8">
        <f t="shared" si="252"/>
        <v>99.992144883264245</v>
      </c>
      <c r="N227" s="8">
        <f t="shared" si="276"/>
        <v>0.71999999999934516</v>
      </c>
      <c r="O227" s="8">
        <f t="shared" si="277"/>
        <v>0</v>
      </c>
      <c r="P227" s="8"/>
      <c r="Q227" s="8"/>
      <c r="R227" s="8"/>
      <c r="S227" s="8">
        <f t="shared" si="233"/>
        <v>9165.2800000000007</v>
      </c>
      <c r="T227" s="8">
        <f t="shared" si="247"/>
        <v>99.992144883264245</v>
      </c>
      <c r="U227" s="8">
        <f t="shared" si="248"/>
        <v>0.71999999999934516</v>
      </c>
      <c r="V227" s="8">
        <f t="shared" si="236"/>
        <v>9165.2800000000007</v>
      </c>
      <c r="W227" s="25">
        <f t="shared" si="237"/>
        <v>0</v>
      </c>
      <c r="X227" s="29">
        <v>5502</v>
      </c>
      <c r="Y227" s="25"/>
    </row>
    <row r="228" spans="1:25" ht="14.25" customHeight="1" x14ac:dyDescent="0.2">
      <c r="A228" s="7" t="s">
        <v>408</v>
      </c>
      <c r="B228" s="20" t="s">
        <v>1079</v>
      </c>
      <c r="C228" s="28"/>
      <c r="D228" s="6" t="s">
        <v>90</v>
      </c>
      <c r="E228" s="6" t="s">
        <v>876</v>
      </c>
      <c r="F228" s="19" t="s">
        <v>2047</v>
      </c>
      <c r="G228" s="21">
        <v>92200</v>
      </c>
      <c r="H228" s="8">
        <v>92199.56</v>
      </c>
      <c r="I228" s="8">
        <f t="shared" si="250"/>
        <v>99.999522776572675</v>
      </c>
      <c r="J228" s="8">
        <v>0</v>
      </c>
      <c r="K228" s="8"/>
      <c r="L228" s="8">
        <f t="shared" si="275"/>
        <v>92199.56</v>
      </c>
      <c r="M228" s="8">
        <f t="shared" si="252"/>
        <v>99.999522776572675</v>
      </c>
      <c r="N228" s="8">
        <f t="shared" si="276"/>
        <v>0.44000000000232831</v>
      </c>
      <c r="O228" s="8">
        <f t="shared" si="277"/>
        <v>0</v>
      </c>
      <c r="P228" s="8"/>
      <c r="Q228" s="8"/>
      <c r="R228" s="8"/>
      <c r="S228" s="8">
        <f t="shared" si="233"/>
        <v>92199.56</v>
      </c>
      <c r="T228" s="8">
        <f t="shared" si="247"/>
        <v>99.999522776572675</v>
      </c>
      <c r="U228" s="8">
        <f t="shared" si="248"/>
        <v>0.44000000000232831</v>
      </c>
      <c r="V228" s="8">
        <f t="shared" si="236"/>
        <v>92199.56</v>
      </c>
      <c r="W228" s="25">
        <f t="shared" si="237"/>
        <v>0</v>
      </c>
      <c r="X228" s="29">
        <v>0</v>
      </c>
      <c r="Y228" s="25"/>
    </row>
    <row r="229" spans="1:25" ht="14.25" customHeight="1" x14ac:dyDescent="0.2">
      <c r="A229" s="7" t="s">
        <v>408</v>
      </c>
      <c r="B229" s="20" t="s">
        <v>1079</v>
      </c>
      <c r="C229" s="28"/>
      <c r="D229" s="6" t="s">
        <v>90</v>
      </c>
      <c r="E229" s="6" t="s">
        <v>877</v>
      </c>
      <c r="F229" s="30" t="s">
        <v>878</v>
      </c>
      <c r="G229" s="21">
        <v>100009</v>
      </c>
      <c r="H229" s="8">
        <v>100008.72</v>
      </c>
      <c r="I229" s="8">
        <f t="shared" ref="I229:I237" si="278">H229/G229*100</f>
        <v>99.999720025197732</v>
      </c>
      <c r="J229" s="8">
        <v>0</v>
      </c>
      <c r="K229" s="8"/>
      <c r="L229" s="8">
        <f t="shared" ref="L229:L300" si="279">H229+J229+K229</f>
        <v>100008.72</v>
      </c>
      <c r="M229" s="8">
        <f t="shared" ref="M229:M237" si="280">L229/G229*100</f>
        <v>99.999720025197732</v>
      </c>
      <c r="N229" s="8">
        <f t="shared" ref="N229:N300" si="281">G229-L229</f>
        <v>0.27999999999883585</v>
      </c>
      <c r="O229" s="8">
        <f t="shared" ref="O229:O300" si="282">J229+K229</f>
        <v>0</v>
      </c>
      <c r="P229" s="8"/>
      <c r="Q229" s="8"/>
      <c r="R229" s="8"/>
      <c r="S229" s="8">
        <f t="shared" si="233"/>
        <v>100008.72</v>
      </c>
      <c r="T229" s="8">
        <f t="shared" si="247"/>
        <v>99.999720025197732</v>
      </c>
      <c r="U229" s="8">
        <f t="shared" si="248"/>
        <v>0.27999999999883585</v>
      </c>
      <c r="V229" s="8">
        <f t="shared" si="236"/>
        <v>100008.72</v>
      </c>
      <c r="W229" s="25">
        <f t="shared" si="237"/>
        <v>0</v>
      </c>
      <c r="X229" s="29">
        <v>452800</v>
      </c>
      <c r="Y229" s="25"/>
    </row>
    <row r="230" spans="1:25" ht="14.25" customHeight="1" x14ac:dyDescent="0.2">
      <c r="A230" s="7" t="s">
        <v>408</v>
      </c>
      <c r="B230" s="20">
        <v>1551</v>
      </c>
      <c r="C230" s="28"/>
      <c r="D230" s="6" t="s">
        <v>90</v>
      </c>
      <c r="E230" s="6" t="s">
        <v>879</v>
      </c>
      <c r="F230" s="30" t="s">
        <v>2094</v>
      </c>
      <c r="G230" s="21">
        <v>22201</v>
      </c>
      <c r="H230" s="8">
        <v>22201</v>
      </c>
      <c r="I230" s="8">
        <f t="shared" si="278"/>
        <v>100</v>
      </c>
      <c r="J230" s="8">
        <v>0</v>
      </c>
      <c r="K230" s="8"/>
      <c r="L230" s="8">
        <f t="shared" si="279"/>
        <v>22201</v>
      </c>
      <c r="M230" s="8">
        <f t="shared" si="280"/>
        <v>100</v>
      </c>
      <c r="N230" s="8">
        <f t="shared" si="281"/>
        <v>0</v>
      </c>
      <c r="O230" s="8">
        <f t="shared" si="282"/>
        <v>0</v>
      </c>
      <c r="P230" s="8"/>
      <c r="Q230" s="8"/>
      <c r="R230" s="8"/>
      <c r="S230" s="8">
        <f t="shared" si="233"/>
        <v>22201</v>
      </c>
      <c r="T230" s="8">
        <f t="shared" si="247"/>
        <v>100</v>
      </c>
      <c r="U230" s="8">
        <f t="shared" si="248"/>
        <v>0</v>
      </c>
      <c r="V230" s="8">
        <f t="shared" si="236"/>
        <v>22201</v>
      </c>
      <c r="W230" s="25">
        <f t="shared" si="237"/>
        <v>0</v>
      </c>
      <c r="X230" s="29">
        <v>452800</v>
      </c>
      <c r="Y230" s="25"/>
    </row>
    <row r="231" spans="1:25" ht="14.25" customHeight="1" x14ac:dyDescent="0.2">
      <c r="A231" s="7" t="s">
        <v>408</v>
      </c>
      <c r="B231" s="20" t="s">
        <v>1079</v>
      </c>
      <c r="C231" s="28"/>
      <c r="D231" s="6" t="s">
        <v>90</v>
      </c>
      <c r="E231" s="6" t="s">
        <v>880</v>
      </c>
      <c r="F231" s="30" t="s">
        <v>2099</v>
      </c>
      <c r="G231" s="21">
        <v>4656</v>
      </c>
      <c r="H231" s="8">
        <v>4655.45</v>
      </c>
      <c r="I231" s="8">
        <f t="shared" si="278"/>
        <v>99.988187285223361</v>
      </c>
      <c r="J231" s="8">
        <v>0</v>
      </c>
      <c r="K231" s="8"/>
      <c r="L231" s="8">
        <f t="shared" si="279"/>
        <v>4655.45</v>
      </c>
      <c r="M231" s="8">
        <f t="shared" si="280"/>
        <v>99.988187285223361</v>
      </c>
      <c r="N231" s="8">
        <f t="shared" si="281"/>
        <v>0.5500000000001819</v>
      </c>
      <c r="O231" s="8">
        <f t="shared" si="282"/>
        <v>0</v>
      </c>
      <c r="P231" s="8"/>
      <c r="Q231" s="8"/>
      <c r="R231" s="8"/>
      <c r="S231" s="8">
        <f t="shared" si="233"/>
        <v>4655.45</v>
      </c>
      <c r="T231" s="8">
        <f t="shared" si="247"/>
        <v>99.988187285223361</v>
      </c>
      <c r="U231" s="8">
        <f t="shared" si="248"/>
        <v>0.5500000000001819</v>
      </c>
      <c r="V231" s="8">
        <f t="shared" si="236"/>
        <v>4655.45</v>
      </c>
      <c r="W231" s="25">
        <f t="shared" si="237"/>
        <v>0</v>
      </c>
      <c r="X231" s="29">
        <v>452800</v>
      </c>
      <c r="Y231" s="25"/>
    </row>
    <row r="232" spans="1:25" ht="14.25" customHeight="1" x14ac:dyDescent="0.2">
      <c r="A232" s="7" t="s">
        <v>408</v>
      </c>
      <c r="B232" s="20" t="s">
        <v>1079</v>
      </c>
      <c r="C232" s="28"/>
      <c r="D232" s="6" t="s">
        <v>90</v>
      </c>
      <c r="E232" s="6" t="s">
        <v>609</v>
      </c>
      <c r="F232" s="30" t="s">
        <v>1075</v>
      </c>
      <c r="G232" s="21"/>
      <c r="H232" s="8">
        <v>0</v>
      </c>
      <c r="I232" s="8" t="e">
        <f t="shared" si="278"/>
        <v>#DIV/0!</v>
      </c>
      <c r="J232" s="8">
        <v>0</v>
      </c>
      <c r="K232" s="8"/>
      <c r="L232" s="8">
        <f t="shared" si="279"/>
        <v>0</v>
      </c>
      <c r="M232" s="8" t="e">
        <f t="shared" si="280"/>
        <v>#DIV/0!</v>
      </c>
      <c r="N232" s="8">
        <f t="shared" si="281"/>
        <v>0</v>
      </c>
      <c r="O232" s="8">
        <f t="shared" si="282"/>
        <v>0</v>
      </c>
      <c r="P232" s="8"/>
      <c r="Q232" s="8"/>
      <c r="R232" s="8"/>
      <c r="S232" s="8">
        <f t="shared" si="233"/>
        <v>0</v>
      </c>
      <c r="T232" s="8" t="e">
        <f t="shared" si="247"/>
        <v>#DIV/0!</v>
      </c>
      <c r="U232" s="8">
        <f t="shared" si="248"/>
        <v>0</v>
      </c>
      <c r="V232" s="8">
        <f t="shared" si="236"/>
        <v>0</v>
      </c>
      <c r="W232" s="25">
        <f t="shared" si="237"/>
        <v>0</v>
      </c>
      <c r="X232" s="29">
        <v>452800</v>
      </c>
      <c r="Y232" s="25"/>
    </row>
    <row r="233" spans="1:25" ht="14.25" customHeight="1" x14ac:dyDescent="0.2">
      <c r="A233" s="7" t="s">
        <v>408</v>
      </c>
      <c r="B233" s="20" t="s">
        <v>1079</v>
      </c>
      <c r="C233" s="28"/>
      <c r="D233" s="6" t="s">
        <v>90</v>
      </c>
      <c r="E233" s="6" t="s">
        <v>610</v>
      </c>
      <c r="F233" s="19" t="s">
        <v>1163</v>
      </c>
      <c r="G233" s="21"/>
      <c r="H233" s="8">
        <v>0</v>
      </c>
      <c r="I233" s="8" t="e">
        <f t="shared" si="278"/>
        <v>#DIV/0!</v>
      </c>
      <c r="J233" s="8">
        <v>0</v>
      </c>
      <c r="K233" s="8"/>
      <c r="L233" s="8">
        <f t="shared" si="279"/>
        <v>0</v>
      </c>
      <c r="M233" s="8" t="e">
        <f t="shared" si="280"/>
        <v>#DIV/0!</v>
      </c>
      <c r="N233" s="8">
        <f t="shared" si="281"/>
        <v>0</v>
      </c>
      <c r="O233" s="8">
        <f t="shared" si="282"/>
        <v>0</v>
      </c>
      <c r="P233" s="8"/>
      <c r="Q233" s="8"/>
      <c r="R233" s="8"/>
      <c r="S233" s="8">
        <f t="shared" si="233"/>
        <v>0</v>
      </c>
      <c r="T233" s="8" t="e">
        <f t="shared" si="247"/>
        <v>#DIV/0!</v>
      </c>
      <c r="U233" s="8">
        <f t="shared" si="248"/>
        <v>0</v>
      </c>
      <c r="V233" s="8">
        <f t="shared" si="236"/>
        <v>0</v>
      </c>
      <c r="W233" s="25">
        <f t="shared" si="237"/>
        <v>0</v>
      </c>
      <c r="X233" s="29">
        <v>452800</v>
      </c>
      <c r="Y233" s="25"/>
    </row>
    <row r="234" spans="1:25" ht="14.25" customHeight="1" x14ac:dyDescent="0.2">
      <c r="A234" s="7" t="s">
        <v>408</v>
      </c>
      <c r="B234" s="20" t="s">
        <v>1079</v>
      </c>
      <c r="C234" s="28"/>
      <c r="D234" s="6" t="s">
        <v>90</v>
      </c>
      <c r="E234" s="6" t="s">
        <v>1164</v>
      </c>
      <c r="F234" s="19" t="s">
        <v>1165</v>
      </c>
      <c r="G234" s="8"/>
      <c r="H234" s="8">
        <v>0</v>
      </c>
      <c r="I234" s="8" t="e">
        <f t="shared" si="278"/>
        <v>#DIV/0!</v>
      </c>
      <c r="J234" s="8">
        <v>0</v>
      </c>
      <c r="K234" s="8"/>
      <c r="L234" s="8">
        <f t="shared" si="279"/>
        <v>0</v>
      </c>
      <c r="M234" s="8" t="e">
        <f t="shared" si="280"/>
        <v>#DIV/0!</v>
      </c>
      <c r="N234" s="8">
        <f t="shared" si="281"/>
        <v>0</v>
      </c>
      <c r="O234" s="8">
        <f t="shared" si="282"/>
        <v>0</v>
      </c>
      <c r="P234" s="8"/>
      <c r="Q234" s="8"/>
      <c r="R234" s="8"/>
      <c r="S234" s="8">
        <f t="shared" si="233"/>
        <v>0</v>
      </c>
      <c r="T234" s="8" t="e">
        <f t="shared" si="247"/>
        <v>#DIV/0!</v>
      </c>
      <c r="U234" s="8">
        <f t="shared" si="248"/>
        <v>0</v>
      </c>
      <c r="V234" s="8">
        <f t="shared" si="236"/>
        <v>0</v>
      </c>
      <c r="W234" s="25">
        <f t="shared" si="237"/>
        <v>0</v>
      </c>
      <c r="X234" s="29">
        <v>65018</v>
      </c>
      <c r="Y234" s="25"/>
    </row>
    <row r="235" spans="1:25" ht="14.25" customHeight="1" x14ac:dyDescent="0.2">
      <c r="A235" s="7" t="s">
        <v>408</v>
      </c>
      <c r="B235" s="20" t="s">
        <v>1079</v>
      </c>
      <c r="C235" s="28"/>
      <c r="D235" s="6" t="s">
        <v>90</v>
      </c>
      <c r="E235" s="6" t="s">
        <v>1166</v>
      </c>
      <c r="F235" s="19" t="s">
        <v>1167</v>
      </c>
      <c r="G235" s="8"/>
      <c r="H235" s="8">
        <v>0</v>
      </c>
      <c r="I235" s="8" t="e">
        <f t="shared" si="278"/>
        <v>#DIV/0!</v>
      </c>
      <c r="J235" s="8">
        <v>0</v>
      </c>
      <c r="K235" s="8"/>
      <c r="L235" s="8">
        <f t="shared" si="279"/>
        <v>0</v>
      </c>
      <c r="M235" s="8" t="e">
        <f t="shared" si="280"/>
        <v>#DIV/0!</v>
      </c>
      <c r="N235" s="8">
        <f t="shared" si="281"/>
        <v>0</v>
      </c>
      <c r="O235" s="8">
        <f t="shared" si="282"/>
        <v>0</v>
      </c>
      <c r="P235" s="8"/>
      <c r="Q235" s="8"/>
      <c r="R235" s="8"/>
      <c r="S235" s="8">
        <f t="shared" si="233"/>
        <v>0</v>
      </c>
      <c r="T235" s="8" t="e">
        <f t="shared" si="247"/>
        <v>#DIV/0!</v>
      </c>
      <c r="U235" s="8">
        <f t="shared" si="248"/>
        <v>0</v>
      </c>
      <c r="V235" s="8">
        <f t="shared" si="236"/>
        <v>0</v>
      </c>
      <c r="W235" s="25">
        <f t="shared" si="237"/>
        <v>0</v>
      </c>
      <c r="X235" s="29">
        <v>65018</v>
      </c>
      <c r="Y235" s="25"/>
    </row>
    <row r="236" spans="1:25" ht="14.25" customHeight="1" x14ac:dyDescent="0.2">
      <c r="A236" s="7" t="s">
        <v>408</v>
      </c>
      <c r="B236" s="20" t="s">
        <v>1079</v>
      </c>
      <c r="C236" s="28"/>
      <c r="D236" s="6" t="s">
        <v>90</v>
      </c>
      <c r="E236" s="6" t="s">
        <v>1168</v>
      </c>
      <c r="F236" s="19" t="s">
        <v>1031</v>
      </c>
      <c r="G236" s="8">
        <v>2000</v>
      </c>
      <c r="H236" s="8">
        <v>1872</v>
      </c>
      <c r="I236" s="8">
        <f t="shared" si="278"/>
        <v>93.600000000000009</v>
      </c>
      <c r="J236" s="8">
        <v>0</v>
      </c>
      <c r="K236" s="8"/>
      <c r="L236" s="8">
        <f t="shared" si="279"/>
        <v>1872</v>
      </c>
      <c r="M236" s="8">
        <f t="shared" si="280"/>
        <v>93.600000000000009</v>
      </c>
      <c r="N236" s="8">
        <f t="shared" si="281"/>
        <v>128</v>
      </c>
      <c r="O236" s="8">
        <f t="shared" si="282"/>
        <v>0</v>
      </c>
      <c r="P236" s="8"/>
      <c r="Q236" s="8"/>
      <c r="R236" s="8"/>
      <c r="S236" s="8">
        <f t="shared" si="233"/>
        <v>1872</v>
      </c>
      <c r="T236" s="8">
        <f t="shared" si="247"/>
        <v>93.600000000000009</v>
      </c>
      <c r="U236" s="8">
        <f t="shared" si="248"/>
        <v>128</v>
      </c>
      <c r="V236" s="8">
        <f t="shared" si="236"/>
        <v>1872</v>
      </c>
      <c r="W236" s="25">
        <f t="shared" si="237"/>
        <v>0</v>
      </c>
      <c r="X236" s="29">
        <v>65018</v>
      </c>
      <c r="Y236" s="25"/>
    </row>
    <row r="237" spans="1:25" ht="14.25" customHeight="1" x14ac:dyDescent="0.2">
      <c r="A237" s="7" t="s">
        <v>408</v>
      </c>
      <c r="B237" s="20" t="s">
        <v>1135</v>
      </c>
      <c r="C237" s="28"/>
      <c r="D237" s="6" t="s">
        <v>90</v>
      </c>
      <c r="E237" s="6" t="s">
        <v>104</v>
      </c>
      <c r="F237" s="19" t="s">
        <v>103</v>
      </c>
      <c r="G237" s="21">
        <v>88512</v>
      </c>
      <c r="H237" s="8">
        <v>19255.400000000001</v>
      </c>
      <c r="I237" s="8">
        <f t="shared" si="278"/>
        <v>21.754564352856111</v>
      </c>
      <c r="J237" s="8">
        <v>4868.5200000000004</v>
      </c>
      <c r="K237" s="8"/>
      <c r="L237" s="8">
        <f t="shared" ref="L237" si="283">H237+J237+K237</f>
        <v>24123.920000000002</v>
      </c>
      <c r="M237" s="8">
        <f t="shared" si="280"/>
        <v>27.254971077368044</v>
      </c>
      <c r="N237" s="8">
        <f t="shared" ref="N237" si="284">G237-L237</f>
        <v>64388.08</v>
      </c>
      <c r="O237" s="8">
        <f t="shared" ref="O237" si="285">J237+K237</f>
        <v>4868.5200000000004</v>
      </c>
      <c r="P237" s="8"/>
      <c r="Q237" s="8"/>
      <c r="R237" s="8"/>
      <c r="S237" s="8">
        <f t="shared" si="233"/>
        <v>24123.920000000002</v>
      </c>
      <c r="T237" s="8">
        <f t="shared" si="247"/>
        <v>27.254971077368044</v>
      </c>
      <c r="U237" s="8">
        <f t="shared" si="248"/>
        <v>64388.08</v>
      </c>
      <c r="V237" s="8">
        <f t="shared" si="236"/>
        <v>24123.920000000002</v>
      </c>
      <c r="W237" s="25">
        <f t="shared" si="237"/>
        <v>0</v>
      </c>
      <c r="X237" s="29"/>
      <c r="Y237" s="25"/>
    </row>
    <row r="238" spans="1:25" ht="14.25" customHeight="1" x14ac:dyDescent="0.2">
      <c r="A238" s="7" t="s">
        <v>408</v>
      </c>
      <c r="B238" s="20" t="s">
        <v>1135</v>
      </c>
      <c r="C238" s="28"/>
      <c r="D238" s="6" t="s">
        <v>90</v>
      </c>
      <c r="E238" s="6" t="s">
        <v>2097</v>
      </c>
      <c r="F238" s="19" t="s">
        <v>2098</v>
      </c>
      <c r="G238" s="21">
        <v>15000</v>
      </c>
      <c r="H238" s="8">
        <v>15000</v>
      </c>
      <c r="I238" s="8">
        <f t="shared" ref="I238:I323" si="286">H238/G238*100</f>
        <v>100</v>
      </c>
      <c r="J238" s="8">
        <v>0</v>
      </c>
      <c r="K238" s="8"/>
      <c r="L238" s="8">
        <f t="shared" si="279"/>
        <v>15000</v>
      </c>
      <c r="M238" s="8">
        <f t="shared" ref="M238:M323" si="287">L238/G238*100</f>
        <v>100</v>
      </c>
      <c r="N238" s="8">
        <f t="shared" si="281"/>
        <v>0</v>
      </c>
      <c r="O238" s="8">
        <f t="shared" si="282"/>
        <v>0</v>
      </c>
      <c r="P238" s="8"/>
      <c r="Q238" s="8"/>
      <c r="R238" s="8"/>
      <c r="S238" s="8">
        <f t="shared" si="233"/>
        <v>15000</v>
      </c>
      <c r="T238" s="8">
        <f t="shared" si="247"/>
        <v>100</v>
      </c>
      <c r="U238" s="8">
        <f t="shared" si="248"/>
        <v>0</v>
      </c>
      <c r="V238" s="8">
        <f t="shared" si="236"/>
        <v>15000</v>
      </c>
      <c r="W238" s="25">
        <f t="shared" si="237"/>
        <v>0</v>
      </c>
      <c r="X238" s="29"/>
      <c r="Y238" s="25"/>
    </row>
    <row r="239" spans="1:25" ht="14.25" customHeight="1" x14ac:dyDescent="0.2">
      <c r="A239" s="7" t="s">
        <v>408</v>
      </c>
      <c r="B239" s="20" t="s">
        <v>1135</v>
      </c>
      <c r="C239" s="28"/>
      <c r="D239" s="6" t="s">
        <v>90</v>
      </c>
      <c r="E239" s="6" t="s">
        <v>1206</v>
      </c>
      <c r="F239" s="19" t="s">
        <v>2067</v>
      </c>
      <c r="G239" s="200">
        <v>1384344</v>
      </c>
      <c r="H239" s="8">
        <v>1220280.58</v>
      </c>
      <c r="I239" s="8">
        <f t="shared" ref="I239" si="288">H239/G239*100</f>
        <v>88.148652358084405</v>
      </c>
      <c r="J239" s="8">
        <v>143985.24</v>
      </c>
      <c r="K239" s="8"/>
      <c r="L239" s="8">
        <f t="shared" ref="L239" si="289">H239+J239+K239</f>
        <v>1364265.82</v>
      </c>
      <c r="M239" s="8">
        <f t="shared" ref="M239" si="290">L239/G239*100</f>
        <v>98.549624948712179</v>
      </c>
      <c r="N239" s="8">
        <f t="shared" ref="N239" si="291">G239-L239</f>
        <v>20078.179999999935</v>
      </c>
      <c r="O239" s="8">
        <f t="shared" ref="O239" si="292">J239+K239</f>
        <v>143985.24</v>
      </c>
      <c r="P239" s="8"/>
      <c r="Q239" s="8"/>
      <c r="R239" s="8"/>
      <c r="S239" s="8">
        <f t="shared" si="233"/>
        <v>1364265.82</v>
      </c>
      <c r="T239" s="8">
        <f t="shared" si="247"/>
        <v>98.549624948712179</v>
      </c>
      <c r="U239" s="8">
        <f t="shared" si="248"/>
        <v>20078.179999999935</v>
      </c>
      <c r="V239" s="8">
        <f t="shared" si="236"/>
        <v>1364265.82</v>
      </c>
      <c r="W239" s="25">
        <f t="shared" si="237"/>
        <v>0</v>
      </c>
      <c r="X239" s="29"/>
      <c r="Y239" s="25"/>
    </row>
    <row r="240" spans="1:25" ht="14.25" customHeight="1" x14ac:dyDescent="0.2">
      <c r="A240" s="7" t="s">
        <v>408</v>
      </c>
      <c r="B240" s="20" t="s">
        <v>1135</v>
      </c>
      <c r="C240" s="28"/>
      <c r="D240" s="6" t="s">
        <v>90</v>
      </c>
      <c r="E240" s="6" t="s">
        <v>1206</v>
      </c>
      <c r="F240" s="19" t="s">
        <v>2069</v>
      </c>
      <c r="G240" s="200"/>
      <c r="H240" s="8">
        <v>8466</v>
      </c>
      <c r="I240" s="8" t="e">
        <f t="shared" si="286"/>
        <v>#DIV/0!</v>
      </c>
      <c r="J240" s="8">
        <v>3128</v>
      </c>
      <c r="K240" s="8"/>
      <c r="L240" s="8">
        <f t="shared" si="279"/>
        <v>11594</v>
      </c>
      <c r="M240" s="8" t="e">
        <f t="shared" si="287"/>
        <v>#DIV/0!</v>
      </c>
      <c r="N240" s="8">
        <f t="shared" si="281"/>
        <v>-11594</v>
      </c>
      <c r="O240" s="8">
        <f t="shared" si="282"/>
        <v>3128</v>
      </c>
      <c r="P240" s="8"/>
      <c r="Q240" s="8"/>
      <c r="R240" s="8"/>
      <c r="S240" s="8">
        <f t="shared" si="233"/>
        <v>11594</v>
      </c>
      <c r="T240" s="8" t="e">
        <f t="shared" si="247"/>
        <v>#DIV/0!</v>
      </c>
      <c r="U240" s="8">
        <f t="shared" si="248"/>
        <v>-11594</v>
      </c>
      <c r="V240" s="8">
        <f t="shared" si="236"/>
        <v>11594</v>
      </c>
      <c r="W240" s="25">
        <f t="shared" si="237"/>
        <v>0</v>
      </c>
      <c r="X240" s="29"/>
      <c r="Y240" s="25"/>
    </row>
    <row r="241" spans="1:25" ht="14.25" customHeight="1" x14ac:dyDescent="0.2">
      <c r="A241" s="7" t="s">
        <v>408</v>
      </c>
      <c r="B241" s="20" t="s">
        <v>1135</v>
      </c>
      <c r="C241" s="28"/>
      <c r="D241" s="6" t="s">
        <v>90</v>
      </c>
      <c r="E241" s="6" t="s">
        <v>1207</v>
      </c>
      <c r="F241" s="19" t="s">
        <v>2233</v>
      </c>
      <c r="G241" s="21">
        <v>5000</v>
      </c>
      <c r="H241" s="8">
        <v>0</v>
      </c>
      <c r="I241" s="8">
        <f t="shared" ref="I241" si="293">H241/G241*100</f>
        <v>0</v>
      </c>
      <c r="J241" s="8">
        <v>4920</v>
      </c>
      <c r="K241" s="8"/>
      <c r="L241" s="8">
        <f t="shared" ref="L241" si="294">H241+J241+K241</f>
        <v>4920</v>
      </c>
      <c r="M241" s="8">
        <f t="shared" ref="M241" si="295">L241/G241*100</f>
        <v>98.4</v>
      </c>
      <c r="N241" s="8">
        <f t="shared" ref="N241" si="296">G241-L241</f>
        <v>80</v>
      </c>
      <c r="O241" s="8">
        <f t="shared" ref="O241" si="297">J241+K241</f>
        <v>4920</v>
      </c>
      <c r="P241" s="8"/>
      <c r="Q241" s="8"/>
      <c r="R241" s="8"/>
      <c r="S241" s="8">
        <f t="shared" si="233"/>
        <v>4920</v>
      </c>
      <c r="T241" s="8">
        <f t="shared" si="247"/>
        <v>98.4</v>
      </c>
      <c r="U241" s="8">
        <f t="shared" si="248"/>
        <v>80</v>
      </c>
      <c r="V241" s="8">
        <f t="shared" si="236"/>
        <v>4920</v>
      </c>
      <c r="W241" s="25">
        <f t="shared" si="237"/>
        <v>0</v>
      </c>
      <c r="X241" s="29">
        <v>601</v>
      </c>
      <c r="Y241" s="25"/>
    </row>
    <row r="242" spans="1:25" ht="14.25" customHeight="1" x14ac:dyDescent="0.2">
      <c r="A242" s="7" t="s">
        <v>408</v>
      </c>
      <c r="B242" s="20" t="s">
        <v>1079</v>
      </c>
      <c r="C242" s="28"/>
      <c r="D242" s="6" t="s">
        <v>90</v>
      </c>
      <c r="E242" s="6" t="s">
        <v>1208</v>
      </c>
      <c r="F242" s="19" t="s">
        <v>890</v>
      </c>
      <c r="G242" s="21">
        <v>9500</v>
      </c>
      <c r="H242" s="8">
        <v>7707.49</v>
      </c>
      <c r="I242" s="8">
        <f t="shared" si="286"/>
        <v>81.131473684210519</v>
      </c>
      <c r="J242" s="8">
        <v>1676.4</v>
      </c>
      <c r="K242" s="8"/>
      <c r="L242" s="8">
        <f t="shared" si="279"/>
        <v>9383.89</v>
      </c>
      <c r="M242" s="8">
        <f t="shared" si="287"/>
        <v>98.777789473684209</v>
      </c>
      <c r="N242" s="8">
        <f t="shared" si="281"/>
        <v>116.11000000000058</v>
      </c>
      <c r="O242" s="8">
        <f t="shared" si="282"/>
        <v>1676.4</v>
      </c>
      <c r="P242" s="8"/>
      <c r="Q242" s="8"/>
      <c r="R242" s="8"/>
      <c r="S242" s="8">
        <f t="shared" si="233"/>
        <v>9383.89</v>
      </c>
      <c r="T242" s="8">
        <f t="shared" si="247"/>
        <v>98.777789473684209</v>
      </c>
      <c r="U242" s="8">
        <f t="shared" si="248"/>
        <v>116.11000000000058</v>
      </c>
      <c r="V242" s="8">
        <f t="shared" si="236"/>
        <v>9383.89</v>
      </c>
      <c r="W242" s="25">
        <f t="shared" si="237"/>
        <v>0</v>
      </c>
      <c r="X242" s="29"/>
      <c r="Y242" s="25"/>
    </row>
    <row r="243" spans="1:25" ht="14.25" customHeight="1" x14ac:dyDescent="0.2">
      <c r="A243" s="7" t="s">
        <v>408</v>
      </c>
      <c r="B243" s="197" t="s">
        <v>1079</v>
      </c>
      <c r="C243" s="198"/>
      <c r="D243" s="199" t="s">
        <v>90</v>
      </c>
      <c r="E243" s="199" t="s">
        <v>891</v>
      </c>
      <c r="F243" s="196" t="s">
        <v>669</v>
      </c>
      <c r="G243" s="195">
        <v>36567</v>
      </c>
      <c r="H243" s="8">
        <v>36488.85</v>
      </c>
      <c r="I243" s="8">
        <f t="shared" si="286"/>
        <v>99.786282713922375</v>
      </c>
      <c r="J243" s="8">
        <v>136.18</v>
      </c>
      <c r="K243" s="8"/>
      <c r="L243" s="8">
        <f t="shared" si="279"/>
        <v>36625.03</v>
      </c>
      <c r="M243" s="8">
        <f t="shared" si="287"/>
        <v>100.15869499822243</v>
      </c>
      <c r="N243" s="8">
        <f t="shared" si="281"/>
        <v>-58.029999999998836</v>
      </c>
      <c r="O243" s="8">
        <f t="shared" si="282"/>
        <v>136.18</v>
      </c>
      <c r="P243" s="8"/>
      <c r="Q243" s="8"/>
      <c r="R243" s="8"/>
      <c r="S243" s="8">
        <f t="shared" si="233"/>
        <v>36625.03</v>
      </c>
      <c r="T243" s="8">
        <f t="shared" si="247"/>
        <v>100.15869499822243</v>
      </c>
      <c r="U243" s="8">
        <f t="shared" si="248"/>
        <v>-58.029999999998836</v>
      </c>
      <c r="V243" s="8">
        <f t="shared" si="236"/>
        <v>36625.03</v>
      </c>
      <c r="W243" s="25">
        <f t="shared" si="237"/>
        <v>0</v>
      </c>
      <c r="X243" s="29"/>
      <c r="Y243" s="25"/>
    </row>
    <row r="244" spans="1:25" ht="14.25" customHeight="1" x14ac:dyDescent="0.2">
      <c r="A244" s="7" t="s">
        <v>408</v>
      </c>
      <c r="B244" s="20" t="s">
        <v>1079</v>
      </c>
      <c r="C244" s="28"/>
      <c r="D244" s="6" t="s">
        <v>90</v>
      </c>
      <c r="E244" s="6" t="s">
        <v>678</v>
      </c>
      <c r="F244" s="19" t="s">
        <v>679</v>
      </c>
      <c r="G244" s="21">
        <v>6668</v>
      </c>
      <c r="H244" s="8">
        <v>6667.7500000000009</v>
      </c>
      <c r="I244" s="8">
        <f t="shared" si="286"/>
        <v>99.996250749850049</v>
      </c>
      <c r="J244" s="8">
        <v>0</v>
      </c>
      <c r="K244" s="8"/>
      <c r="L244" s="8">
        <f t="shared" si="279"/>
        <v>6667.7500000000009</v>
      </c>
      <c r="M244" s="8">
        <f t="shared" si="287"/>
        <v>99.996250749850049</v>
      </c>
      <c r="N244" s="8">
        <f t="shared" si="281"/>
        <v>0.24999999999909051</v>
      </c>
      <c r="O244" s="8">
        <f t="shared" si="282"/>
        <v>0</v>
      </c>
      <c r="P244" s="8"/>
      <c r="Q244" s="8"/>
      <c r="R244" s="8"/>
      <c r="S244" s="8">
        <f t="shared" si="233"/>
        <v>6667.7500000000009</v>
      </c>
      <c r="T244" s="8">
        <f t="shared" si="247"/>
        <v>99.996250749850049</v>
      </c>
      <c r="U244" s="8">
        <f t="shared" si="248"/>
        <v>0.24999999999909051</v>
      </c>
      <c r="V244" s="8">
        <f t="shared" si="236"/>
        <v>6667.7500000000009</v>
      </c>
      <c r="W244" s="25">
        <f t="shared" si="237"/>
        <v>0</v>
      </c>
      <c r="X244" s="29">
        <v>0</v>
      </c>
      <c r="Y244" s="25"/>
    </row>
    <row r="245" spans="1:25" ht="14.25" customHeight="1" x14ac:dyDescent="0.2">
      <c r="A245" s="7" t="s">
        <v>1317</v>
      </c>
      <c r="B245" s="20">
        <v>5512</v>
      </c>
      <c r="C245" s="28"/>
      <c r="D245" s="6" t="s">
        <v>1269</v>
      </c>
      <c r="E245" s="6" t="s">
        <v>680</v>
      </c>
      <c r="F245" s="19" t="s">
        <v>1615</v>
      </c>
      <c r="G245" s="21">
        <v>3200</v>
      </c>
      <c r="H245" s="8">
        <v>3200</v>
      </c>
      <c r="I245" s="8">
        <f t="shared" si="286"/>
        <v>100</v>
      </c>
      <c r="J245" s="8">
        <v>0</v>
      </c>
      <c r="K245" s="8"/>
      <c r="L245" s="8">
        <f t="shared" si="279"/>
        <v>3200</v>
      </c>
      <c r="M245" s="8">
        <f t="shared" si="287"/>
        <v>100</v>
      </c>
      <c r="N245" s="8">
        <f t="shared" si="281"/>
        <v>0</v>
      </c>
      <c r="O245" s="8">
        <f t="shared" si="282"/>
        <v>0</v>
      </c>
      <c r="P245" s="8"/>
      <c r="Q245" s="8"/>
      <c r="R245" s="8"/>
      <c r="S245" s="8">
        <f t="shared" si="233"/>
        <v>3200</v>
      </c>
      <c r="T245" s="8">
        <f t="shared" si="247"/>
        <v>100</v>
      </c>
      <c r="U245" s="8">
        <f t="shared" si="248"/>
        <v>0</v>
      </c>
      <c r="V245" s="8">
        <f t="shared" si="236"/>
        <v>3200</v>
      </c>
      <c r="W245" s="25">
        <f t="shared" si="237"/>
        <v>0</v>
      </c>
      <c r="X245" s="29">
        <v>0</v>
      </c>
      <c r="Y245" s="25"/>
    </row>
    <row r="246" spans="1:25" ht="14.25" customHeight="1" x14ac:dyDescent="0.2">
      <c r="A246" s="7" t="s">
        <v>1317</v>
      </c>
      <c r="B246" s="20">
        <v>5512</v>
      </c>
      <c r="C246" s="28"/>
      <c r="D246" s="6" t="s">
        <v>1269</v>
      </c>
      <c r="E246" s="6" t="s">
        <v>1616</v>
      </c>
      <c r="F246" s="19" t="s">
        <v>1617</v>
      </c>
      <c r="G246" s="21">
        <v>24816</v>
      </c>
      <c r="H246" s="8">
        <v>26830.83</v>
      </c>
      <c r="I246" s="8">
        <f t="shared" si="286"/>
        <v>108.11907640232108</v>
      </c>
      <c r="J246" s="8">
        <v>-2015</v>
      </c>
      <c r="K246" s="8"/>
      <c r="L246" s="8">
        <f t="shared" si="279"/>
        <v>24815.83</v>
      </c>
      <c r="M246" s="8">
        <f t="shared" si="287"/>
        <v>99.99931495809156</v>
      </c>
      <c r="N246" s="8">
        <f t="shared" si="281"/>
        <v>0.16999999999825377</v>
      </c>
      <c r="O246" s="8">
        <f t="shared" si="282"/>
        <v>-2015</v>
      </c>
      <c r="P246" s="8"/>
      <c r="Q246" s="8"/>
      <c r="R246" s="8"/>
      <c r="S246" s="8">
        <f t="shared" si="233"/>
        <v>24815.83</v>
      </c>
      <c r="T246" s="8">
        <f t="shared" si="247"/>
        <v>99.99931495809156</v>
      </c>
      <c r="U246" s="8">
        <f t="shared" si="248"/>
        <v>0.16999999999825377</v>
      </c>
      <c r="V246" s="8">
        <f t="shared" si="236"/>
        <v>24815.83</v>
      </c>
      <c r="W246" s="25">
        <f t="shared" si="237"/>
        <v>0</v>
      </c>
      <c r="X246" s="29"/>
      <c r="Y246" s="25"/>
    </row>
    <row r="247" spans="1:25" ht="14.25" customHeight="1" x14ac:dyDescent="0.2">
      <c r="A247" s="7" t="s">
        <v>1317</v>
      </c>
      <c r="B247" s="20">
        <v>5512</v>
      </c>
      <c r="C247" s="28"/>
      <c r="D247" s="6" t="s">
        <v>1269</v>
      </c>
      <c r="E247" s="6" t="s">
        <v>1618</v>
      </c>
      <c r="F247" s="19" t="s">
        <v>1619</v>
      </c>
      <c r="G247" s="21">
        <v>9092</v>
      </c>
      <c r="H247" s="8">
        <v>9091.17</v>
      </c>
      <c r="I247" s="8">
        <f t="shared" si="286"/>
        <v>99.990871095468549</v>
      </c>
      <c r="J247" s="8">
        <v>0</v>
      </c>
      <c r="K247" s="8"/>
      <c r="L247" s="8">
        <f t="shared" si="279"/>
        <v>9091.17</v>
      </c>
      <c r="M247" s="8">
        <f t="shared" si="287"/>
        <v>99.990871095468549</v>
      </c>
      <c r="N247" s="8">
        <f t="shared" si="281"/>
        <v>0.82999999999992724</v>
      </c>
      <c r="O247" s="8">
        <f t="shared" si="282"/>
        <v>0</v>
      </c>
      <c r="P247" s="8"/>
      <c r="Q247" s="8"/>
      <c r="R247" s="8"/>
      <c r="S247" s="8">
        <f t="shared" si="233"/>
        <v>9091.17</v>
      </c>
      <c r="T247" s="8">
        <f t="shared" si="247"/>
        <v>99.990871095468549</v>
      </c>
      <c r="U247" s="8">
        <f t="shared" si="248"/>
        <v>0.82999999999992724</v>
      </c>
      <c r="V247" s="8">
        <f t="shared" si="236"/>
        <v>9091.17</v>
      </c>
      <c r="W247" s="25">
        <f t="shared" si="237"/>
        <v>0</v>
      </c>
      <c r="X247" s="29">
        <v>0</v>
      </c>
      <c r="Y247" s="25"/>
    </row>
    <row r="248" spans="1:25" ht="14.25" customHeight="1" x14ac:dyDescent="0.2">
      <c r="A248" s="7" t="s">
        <v>1317</v>
      </c>
      <c r="B248" s="20" t="s">
        <v>629</v>
      </c>
      <c r="C248" s="28"/>
      <c r="D248" s="6" t="s">
        <v>1318</v>
      </c>
      <c r="E248" s="6" t="s">
        <v>1620</v>
      </c>
      <c r="F248" s="19" t="s">
        <v>1641</v>
      </c>
      <c r="G248" s="176">
        <v>2193</v>
      </c>
      <c r="H248" s="8">
        <v>2077.06</v>
      </c>
      <c r="I248" s="8">
        <f t="shared" si="286"/>
        <v>94.713178294573638</v>
      </c>
      <c r="J248" s="8">
        <v>31.88</v>
      </c>
      <c r="K248" s="8"/>
      <c r="L248" s="8">
        <f t="shared" si="279"/>
        <v>2108.94</v>
      </c>
      <c r="M248" s="8">
        <f t="shared" si="287"/>
        <v>96.166894664842687</v>
      </c>
      <c r="N248" s="8">
        <f t="shared" si="281"/>
        <v>84.059999999999945</v>
      </c>
      <c r="O248" s="8">
        <f t="shared" si="282"/>
        <v>31.88</v>
      </c>
      <c r="P248" s="8"/>
      <c r="Q248" s="8"/>
      <c r="R248" s="8"/>
      <c r="S248" s="8">
        <f t="shared" ref="S248:S306" si="298">L248+P248+Q248+R248</f>
        <v>2108.94</v>
      </c>
      <c r="T248" s="8">
        <f t="shared" si="247"/>
        <v>96.166894664842687</v>
      </c>
      <c r="U248" s="8">
        <f t="shared" si="248"/>
        <v>84.059999999999945</v>
      </c>
      <c r="V248" s="8">
        <f t="shared" ref="V248:V306" si="299">H248+J248</f>
        <v>2108.94</v>
      </c>
      <c r="W248" s="25">
        <f t="shared" ref="W248:W306" si="300">K248+P248</f>
        <v>0</v>
      </c>
      <c r="X248" s="29">
        <v>0</v>
      </c>
      <c r="Y248" s="25"/>
    </row>
    <row r="249" spans="1:25" ht="14.25" customHeight="1" x14ac:dyDescent="0.2">
      <c r="A249" s="7" t="s">
        <v>1317</v>
      </c>
      <c r="B249" s="20" t="s">
        <v>629</v>
      </c>
      <c r="C249" s="28"/>
      <c r="D249" s="6" t="s">
        <v>1318</v>
      </c>
      <c r="E249" s="6" t="s">
        <v>1620</v>
      </c>
      <c r="F249" s="19" t="s">
        <v>358</v>
      </c>
      <c r="G249" s="12">
        <v>2760</v>
      </c>
      <c r="H249" s="8">
        <v>2530</v>
      </c>
      <c r="I249" s="8">
        <f t="shared" si="286"/>
        <v>91.666666666666657</v>
      </c>
      <c r="J249" s="8">
        <v>230</v>
      </c>
      <c r="K249" s="8"/>
      <c r="L249" s="8">
        <f t="shared" si="279"/>
        <v>2760</v>
      </c>
      <c r="M249" s="8">
        <f t="shared" si="287"/>
        <v>100</v>
      </c>
      <c r="N249" s="8">
        <f t="shared" si="281"/>
        <v>0</v>
      </c>
      <c r="O249" s="8">
        <f t="shared" si="282"/>
        <v>230</v>
      </c>
      <c r="P249" s="8"/>
      <c r="Q249" s="8"/>
      <c r="R249" s="73">
        <f>0*230</f>
        <v>0</v>
      </c>
      <c r="S249" s="8">
        <f t="shared" si="298"/>
        <v>2760</v>
      </c>
      <c r="T249" s="8">
        <f t="shared" si="247"/>
        <v>100</v>
      </c>
      <c r="U249" s="8">
        <f t="shared" si="248"/>
        <v>0</v>
      </c>
      <c r="V249" s="8">
        <f t="shared" si="299"/>
        <v>2760</v>
      </c>
      <c r="W249" s="25">
        <f t="shared" si="300"/>
        <v>0</v>
      </c>
      <c r="X249" s="29">
        <v>5512</v>
      </c>
      <c r="Y249" s="25"/>
    </row>
    <row r="250" spans="1:25" ht="14.25" customHeight="1" x14ac:dyDescent="0.2">
      <c r="A250" s="7" t="s">
        <v>1317</v>
      </c>
      <c r="B250" s="20" t="s">
        <v>629</v>
      </c>
      <c r="C250" s="28"/>
      <c r="D250" s="6" t="s">
        <v>1318</v>
      </c>
      <c r="E250" s="6" t="s">
        <v>1642</v>
      </c>
      <c r="F250" s="19" t="s">
        <v>485</v>
      </c>
      <c r="G250" s="8">
        <v>7829</v>
      </c>
      <c r="H250" s="8">
        <v>6051.8300000000008</v>
      </c>
      <c r="I250" s="8">
        <f t="shared" si="286"/>
        <v>77.300166049303868</v>
      </c>
      <c r="J250" s="8">
        <v>434.06</v>
      </c>
      <c r="K250" s="8"/>
      <c r="L250" s="8">
        <f t="shared" si="279"/>
        <v>6485.8900000000012</v>
      </c>
      <c r="M250" s="8">
        <f t="shared" si="287"/>
        <v>82.844424575296998</v>
      </c>
      <c r="N250" s="8">
        <f t="shared" si="281"/>
        <v>1343.1099999999988</v>
      </c>
      <c r="O250" s="8">
        <f t="shared" si="282"/>
        <v>434.06</v>
      </c>
      <c r="P250" s="8"/>
      <c r="Q250" s="8"/>
      <c r="R250" s="8"/>
      <c r="S250" s="8">
        <f t="shared" si="298"/>
        <v>6485.8900000000012</v>
      </c>
      <c r="T250" s="8">
        <f t="shared" si="247"/>
        <v>82.844424575296998</v>
      </c>
      <c r="U250" s="8">
        <f t="shared" si="248"/>
        <v>1343.1099999999988</v>
      </c>
      <c r="V250" s="8">
        <f t="shared" si="299"/>
        <v>6485.8900000000012</v>
      </c>
      <c r="W250" s="25">
        <f t="shared" si="300"/>
        <v>0</v>
      </c>
      <c r="X250" s="29">
        <v>5512</v>
      </c>
      <c r="Y250" s="25"/>
    </row>
    <row r="251" spans="1:25" ht="14.25" customHeight="1" x14ac:dyDescent="0.2">
      <c r="A251" s="7" t="s">
        <v>1317</v>
      </c>
      <c r="B251" s="20">
        <v>5515</v>
      </c>
      <c r="C251" s="28" t="s">
        <v>706</v>
      </c>
      <c r="D251" s="6" t="s">
        <v>1318</v>
      </c>
      <c r="E251" s="6" t="s">
        <v>1642</v>
      </c>
      <c r="F251" s="19" t="s">
        <v>1900</v>
      </c>
      <c r="G251" s="8">
        <v>1380</v>
      </c>
      <c r="H251" s="8">
        <v>1379.99</v>
      </c>
      <c r="I251" s="8">
        <f t="shared" ref="I251:I252" si="301">H251/G251*100</f>
        <v>99.999275362318841</v>
      </c>
      <c r="J251" s="8">
        <v>0</v>
      </c>
      <c r="K251" s="8"/>
      <c r="L251" s="8">
        <f t="shared" ref="L251:L252" si="302">H251+J251+K251</f>
        <v>1379.99</v>
      </c>
      <c r="M251" s="8">
        <f t="shared" ref="M251:M252" si="303">L251/G251*100</f>
        <v>99.999275362318841</v>
      </c>
      <c r="N251" s="8">
        <f t="shared" ref="N251:N252" si="304">G251-L251</f>
        <v>9.9999999999909051E-3</v>
      </c>
      <c r="O251" s="8">
        <f t="shared" ref="O251:O252" si="305">J251+K251</f>
        <v>0</v>
      </c>
      <c r="P251" s="8"/>
      <c r="Q251" s="8"/>
      <c r="R251" s="8"/>
      <c r="S251" s="8">
        <f t="shared" si="298"/>
        <v>1379.99</v>
      </c>
      <c r="T251" s="8">
        <f t="shared" si="247"/>
        <v>99.999275362318841</v>
      </c>
      <c r="U251" s="8">
        <f t="shared" si="248"/>
        <v>9.9999999999909051E-3</v>
      </c>
      <c r="V251" s="8">
        <f t="shared" si="299"/>
        <v>1379.99</v>
      </c>
      <c r="W251" s="25">
        <f t="shared" si="300"/>
        <v>0</v>
      </c>
      <c r="X251" s="29">
        <v>5512</v>
      </c>
      <c r="Y251" s="25"/>
    </row>
    <row r="252" spans="1:25" ht="14.25" customHeight="1" x14ac:dyDescent="0.2">
      <c r="A252" s="7" t="s">
        <v>1317</v>
      </c>
      <c r="B252" s="20">
        <v>5503</v>
      </c>
      <c r="C252" s="28"/>
      <c r="D252" s="6" t="s">
        <v>1318</v>
      </c>
      <c r="E252" s="6" t="s">
        <v>1642</v>
      </c>
      <c r="F252" s="19" t="s">
        <v>1898</v>
      </c>
      <c r="G252" s="8">
        <v>233</v>
      </c>
      <c r="H252" s="8">
        <v>233</v>
      </c>
      <c r="I252" s="8">
        <f t="shared" si="301"/>
        <v>100</v>
      </c>
      <c r="J252" s="8">
        <v>0</v>
      </c>
      <c r="K252" s="8"/>
      <c r="L252" s="8">
        <f t="shared" si="302"/>
        <v>233</v>
      </c>
      <c r="M252" s="8">
        <f t="shared" si="303"/>
        <v>100</v>
      </c>
      <c r="N252" s="8">
        <f t="shared" si="304"/>
        <v>0</v>
      </c>
      <c r="O252" s="8">
        <f t="shared" si="305"/>
        <v>0</v>
      </c>
      <c r="P252" s="8"/>
      <c r="Q252" s="8"/>
      <c r="R252" s="8"/>
      <c r="S252" s="8">
        <f t="shared" si="298"/>
        <v>233</v>
      </c>
      <c r="T252" s="8">
        <f t="shared" si="247"/>
        <v>100</v>
      </c>
      <c r="U252" s="8">
        <f t="shared" si="248"/>
        <v>0</v>
      </c>
      <c r="V252" s="8">
        <f t="shared" si="299"/>
        <v>233</v>
      </c>
      <c r="W252" s="25">
        <f t="shared" si="300"/>
        <v>0</v>
      </c>
      <c r="X252" s="29">
        <v>5512</v>
      </c>
      <c r="Y252" s="25"/>
    </row>
    <row r="253" spans="1:25" ht="14.25" customHeight="1" x14ac:dyDescent="0.2">
      <c r="A253" s="7" t="s">
        <v>1317</v>
      </c>
      <c r="B253" s="20">
        <v>5504</v>
      </c>
      <c r="C253" s="28"/>
      <c r="D253" s="6" t="s">
        <v>1318</v>
      </c>
      <c r="E253" s="6" t="s">
        <v>1642</v>
      </c>
      <c r="F253" s="19" t="s">
        <v>1978</v>
      </c>
      <c r="G253" s="8">
        <v>360</v>
      </c>
      <c r="H253" s="8">
        <v>360</v>
      </c>
      <c r="I253" s="8">
        <f t="shared" si="286"/>
        <v>100</v>
      </c>
      <c r="J253" s="8">
        <v>0</v>
      </c>
      <c r="K253" s="8"/>
      <c r="L253" s="8">
        <f t="shared" si="279"/>
        <v>360</v>
      </c>
      <c r="M253" s="8">
        <f t="shared" si="287"/>
        <v>100</v>
      </c>
      <c r="N253" s="8">
        <f t="shared" si="281"/>
        <v>0</v>
      </c>
      <c r="O253" s="8">
        <f t="shared" si="282"/>
        <v>0</v>
      </c>
      <c r="P253" s="8"/>
      <c r="Q253" s="8"/>
      <c r="R253" s="8"/>
      <c r="S253" s="8">
        <f t="shared" si="298"/>
        <v>360</v>
      </c>
      <c r="T253" s="8">
        <f t="shared" si="247"/>
        <v>100</v>
      </c>
      <c r="U253" s="8">
        <f t="shared" si="248"/>
        <v>0</v>
      </c>
      <c r="V253" s="8">
        <f t="shared" si="299"/>
        <v>360</v>
      </c>
      <c r="W253" s="25">
        <f t="shared" si="300"/>
        <v>0</v>
      </c>
      <c r="X253" s="29">
        <v>5512</v>
      </c>
      <c r="Y253" s="25"/>
    </row>
    <row r="254" spans="1:25" ht="14.25" customHeight="1" x14ac:dyDescent="0.2">
      <c r="A254" s="7" t="s">
        <v>1317</v>
      </c>
      <c r="B254" s="20">
        <v>5059</v>
      </c>
      <c r="C254" s="28"/>
      <c r="D254" s="6" t="s">
        <v>1318</v>
      </c>
      <c r="E254" s="6" t="s">
        <v>1642</v>
      </c>
      <c r="F254" s="35" t="s">
        <v>1716</v>
      </c>
      <c r="G254" s="21">
        <v>81</v>
      </c>
      <c r="H254" s="8">
        <v>80.180000000000007</v>
      </c>
      <c r="I254" s="8">
        <f t="shared" si="286"/>
        <v>98.987654320987659</v>
      </c>
      <c r="J254" s="8">
        <v>0</v>
      </c>
      <c r="K254" s="8"/>
      <c r="L254" s="8">
        <f t="shared" si="279"/>
        <v>80.180000000000007</v>
      </c>
      <c r="M254" s="8">
        <f t="shared" si="287"/>
        <v>98.987654320987659</v>
      </c>
      <c r="N254" s="8">
        <f t="shared" si="281"/>
        <v>0.81999999999999318</v>
      </c>
      <c r="O254" s="8">
        <f t="shared" si="282"/>
        <v>0</v>
      </c>
      <c r="P254" s="8"/>
      <c r="Q254" s="8"/>
      <c r="R254" s="8"/>
      <c r="S254" s="8">
        <f t="shared" si="298"/>
        <v>80.180000000000007</v>
      </c>
      <c r="T254" s="8">
        <f t="shared" si="247"/>
        <v>98.987654320987659</v>
      </c>
      <c r="U254" s="8">
        <f t="shared" si="248"/>
        <v>0.81999999999999318</v>
      </c>
      <c r="V254" s="8">
        <f t="shared" si="299"/>
        <v>80.180000000000007</v>
      </c>
      <c r="W254" s="25">
        <f t="shared" si="300"/>
        <v>0</v>
      </c>
      <c r="X254" s="29">
        <v>601</v>
      </c>
      <c r="Y254" s="25"/>
    </row>
    <row r="255" spans="1:25" ht="14.25" customHeight="1" x14ac:dyDescent="0.2">
      <c r="A255" s="7" t="s">
        <v>1317</v>
      </c>
      <c r="B255" s="20">
        <v>5061</v>
      </c>
      <c r="C255" s="28"/>
      <c r="D255" s="6" t="s">
        <v>1318</v>
      </c>
      <c r="E255" s="6" t="s">
        <v>1642</v>
      </c>
      <c r="F255" s="35" t="s">
        <v>1717</v>
      </c>
      <c r="G255" s="21">
        <v>34</v>
      </c>
      <c r="H255" s="8">
        <v>33.489999999999995</v>
      </c>
      <c r="I255" s="8">
        <f t="shared" si="286"/>
        <v>98.499999999999986</v>
      </c>
      <c r="J255" s="8">
        <v>0</v>
      </c>
      <c r="K255" s="8"/>
      <c r="L255" s="8">
        <f t="shared" si="279"/>
        <v>33.489999999999995</v>
      </c>
      <c r="M255" s="8">
        <f t="shared" si="287"/>
        <v>98.499999999999986</v>
      </c>
      <c r="N255" s="8">
        <f t="shared" si="281"/>
        <v>0.51000000000000512</v>
      </c>
      <c r="O255" s="8">
        <f t="shared" si="282"/>
        <v>0</v>
      </c>
      <c r="P255" s="8"/>
      <c r="Q255" s="8"/>
      <c r="R255" s="8"/>
      <c r="S255" s="8">
        <f t="shared" si="298"/>
        <v>33.489999999999995</v>
      </c>
      <c r="T255" s="8">
        <f t="shared" si="247"/>
        <v>98.499999999999986</v>
      </c>
      <c r="U255" s="8">
        <f t="shared" si="248"/>
        <v>0.51000000000000512</v>
      </c>
      <c r="V255" s="8">
        <f t="shared" si="299"/>
        <v>33.489999999999995</v>
      </c>
      <c r="W255" s="25">
        <f t="shared" si="300"/>
        <v>0</v>
      </c>
      <c r="X255" s="29">
        <v>601</v>
      </c>
      <c r="Y255" s="25"/>
    </row>
    <row r="256" spans="1:25" ht="14.25" customHeight="1" x14ac:dyDescent="0.2">
      <c r="A256" s="7" t="s">
        <v>1317</v>
      </c>
      <c r="B256" s="20">
        <v>5062</v>
      </c>
      <c r="C256" s="28"/>
      <c r="D256" s="6" t="s">
        <v>1318</v>
      </c>
      <c r="E256" s="6" t="s">
        <v>1642</v>
      </c>
      <c r="F256" s="35" t="s">
        <v>1718</v>
      </c>
      <c r="G256" s="21">
        <v>22</v>
      </c>
      <c r="H256" s="8">
        <v>21.31</v>
      </c>
      <c r="I256" s="8">
        <f t="shared" si="286"/>
        <v>96.86363636363636</v>
      </c>
      <c r="J256" s="8">
        <v>0</v>
      </c>
      <c r="K256" s="8"/>
      <c r="L256" s="8">
        <f t="shared" si="279"/>
        <v>21.31</v>
      </c>
      <c r="M256" s="8">
        <f t="shared" si="287"/>
        <v>96.86363636363636</v>
      </c>
      <c r="N256" s="8">
        <f t="shared" si="281"/>
        <v>0.69000000000000128</v>
      </c>
      <c r="O256" s="8">
        <f t="shared" si="282"/>
        <v>0</v>
      </c>
      <c r="P256" s="8"/>
      <c r="Q256" s="8"/>
      <c r="R256" s="8"/>
      <c r="S256" s="8">
        <f t="shared" si="298"/>
        <v>21.31</v>
      </c>
      <c r="T256" s="8">
        <f t="shared" si="247"/>
        <v>96.86363636363636</v>
      </c>
      <c r="U256" s="8">
        <f t="shared" si="248"/>
        <v>0.69000000000000128</v>
      </c>
      <c r="V256" s="8">
        <f t="shared" si="299"/>
        <v>21.31</v>
      </c>
      <c r="W256" s="25">
        <f t="shared" si="300"/>
        <v>0</v>
      </c>
      <c r="X256" s="29">
        <v>601</v>
      </c>
      <c r="Y256" s="25"/>
    </row>
    <row r="257" spans="1:25" ht="14.25" customHeight="1" x14ac:dyDescent="0.2">
      <c r="A257" s="7" t="s">
        <v>1317</v>
      </c>
      <c r="B257" s="20" t="s">
        <v>629</v>
      </c>
      <c r="C257" s="28"/>
      <c r="D257" s="6" t="s">
        <v>1318</v>
      </c>
      <c r="E257" s="6" t="s">
        <v>486</v>
      </c>
      <c r="F257" s="19" t="s">
        <v>487</v>
      </c>
      <c r="G257" s="21">
        <v>5676</v>
      </c>
      <c r="H257" s="8">
        <v>4677.6000000000004</v>
      </c>
      <c r="I257" s="8">
        <f t="shared" si="286"/>
        <v>82.410147991543354</v>
      </c>
      <c r="J257" s="8">
        <v>912</v>
      </c>
      <c r="K257" s="8"/>
      <c r="L257" s="8">
        <f t="shared" si="279"/>
        <v>5589.6</v>
      </c>
      <c r="M257" s="8">
        <f t="shared" si="287"/>
        <v>98.477801268498951</v>
      </c>
      <c r="N257" s="8">
        <f t="shared" si="281"/>
        <v>86.399999999999636</v>
      </c>
      <c r="O257" s="8">
        <f t="shared" si="282"/>
        <v>912</v>
      </c>
      <c r="P257" s="8"/>
      <c r="Q257" s="8"/>
      <c r="R257" s="8"/>
      <c r="S257" s="8">
        <f t="shared" si="298"/>
        <v>5589.6</v>
      </c>
      <c r="T257" s="8">
        <f t="shared" si="247"/>
        <v>98.477801268498951</v>
      </c>
      <c r="U257" s="8">
        <f t="shared" si="248"/>
        <v>86.399999999999636</v>
      </c>
      <c r="V257" s="8">
        <f t="shared" si="299"/>
        <v>5589.6</v>
      </c>
      <c r="W257" s="25">
        <f t="shared" si="300"/>
        <v>0</v>
      </c>
      <c r="X257" s="29">
        <v>5512</v>
      </c>
      <c r="Y257" s="25"/>
    </row>
    <row r="258" spans="1:25" ht="14.25" customHeight="1" x14ac:dyDescent="0.2">
      <c r="A258" s="7" t="s">
        <v>1317</v>
      </c>
      <c r="B258" s="20" t="s">
        <v>629</v>
      </c>
      <c r="C258" s="28"/>
      <c r="D258" s="6" t="s">
        <v>1318</v>
      </c>
      <c r="E258" s="6" t="s">
        <v>488</v>
      </c>
      <c r="F258" s="19" t="s">
        <v>489</v>
      </c>
      <c r="G258" s="8">
        <v>11940</v>
      </c>
      <c r="H258" s="8">
        <v>10746</v>
      </c>
      <c r="I258" s="8">
        <f>H258/G258*100</f>
        <v>90</v>
      </c>
      <c r="J258" s="8">
        <v>1194</v>
      </c>
      <c r="K258" s="8"/>
      <c r="L258" s="8">
        <f>H258+J258+K258</f>
        <v>11940</v>
      </c>
      <c r="M258" s="8">
        <f>L258/G258*100</f>
        <v>100</v>
      </c>
      <c r="N258" s="8">
        <f>G258-L258</f>
        <v>0</v>
      </c>
      <c r="O258" s="8">
        <f>J258+K258</f>
        <v>1194</v>
      </c>
      <c r="P258" s="8"/>
      <c r="Q258" s="8"/>
      <c r="R258" s="73">
        <f>0*1194</f>
        <v>0</v>
      </c>
      <c r="S258" s="8">
        <f t="shared" si="298"/>
        <v>11940</v>
      </c>
      <c r="T258" s="8">
        <f t="shared" si="247"/>
        <v>100</v>
      </c>
      <c r="U258" s="8">
        <f t="shared" si="248"/>
        <v>0</v>
      </c>
      <c r="V258" s="8">
        <f t="shared" si="299"/>
        <v>11940</v>
      </c>
      <c r="W258" s="25">
        <f t="shared" si="300"/>
        <v>0</v>
      </c>
      <c r="X258" s="29">
        <v>5512</v>
      </c>
      <c r="Y258" s="25"/>
    </row>
    <row r="259" spans="1:25" ht="14.25" customHeight="1" x14ac:dyDescent="0.2">
      <c r="A259" s="7" t="s">
        <v>1317</v>
      </c>
      <c r="B259" s="20" t="s">
        <v>629</v>
      </c>
      <c r="C259" s="28"/>
      <c r="D259" s="6" t="s">
        <v>1318</v>
      </c>
      <c r="E259" s="6" t="s">
        <v>490</v>
      </c>
      <c r="F259" s="19" t="s">
        <v>491</v>
      </c>
      <c r="G259" s="8">
        <v>8564</v>
      </c>
      <c r="H259" s="8">
        <v>7499.84</v>
      </c>
      <c r="I259" s="8">
        <f t="shared" ref="I259" si="306">H259/G259*100</f>
        <v>87.574030826716481</v>
      </c>
      <c r="J259" s="8">
        <v>399.20000000000005</v>
      </c>
      <c r="K259" s="8"/>
      <c r="L259" s="8">
        <f t="shared" ref="L259" si="307">H259+J259+K259</f>
        <v>7899.04</v>
      </c>
      <c r="M259" s="8">
        <f t="shared" ref="M259" si="308">L259/G259*100</f>
        <v>92.23540401681457</v>
      </c>
      <c r="N259" s="8">
        <f t="shared" ref="N259" si="309">G259-L259</f>
        <v>664.96</v>
      </c>
      <c r="O259" s="8">
        <f t="shared" ref="O259" si="310">J259+K259</f>
        <v>399.20000000000005</v>
      </c>
      <c r="P259" s="8"/>
      <c r="Q259" s="8"/>
      <c r="R259" s="8"/>
      <c r="S259" s="8">
        <f t="shared" si="298"/>
        <v>7899.04</v>
      </c>
      <c r="T259" s="8">
        <f t="shared" si="247"/>
        <v>92.23540401681457</v>
      </c>
      <c r="U259" s="8">
        <f t="shared" si="248"/>
        <v>664.96</v>
      </c>
      <c r="V259" s="8">
        <f t="shared" si="299"/>
        <v>7899.04</v>
      </c>
      <c r="W259" s="25">
        <f t="shared" si="300"/>
        <v>0</v>
      </c>
      <c r="X259" s="29">
        <v>5512</v>
      </c>
      <c r="Y259" s="25"/>
    </row>
    <row r="260" spans="1:25" ht="14.25" customHeight="1" x14ac:dyDescent="0.2">
      <c r="A260" s="7" t="s">
        <v>1317</v>
      </c>
      <c r="B260" s="20">
        <v>5503</v>
      </c>
      <c r="C260" s="28" t="s">
        <v>495</v>
      </c>
      <c r="D260" s="6" t="s">
        <v>1318</v>
      </c>
      <c r="E260" s="6" t="s">
        <v>490</v>
      </c>
      <c r="F260" s="19" t="s">
        <v>1951</v>
      </c>
      <c r="G260" s="8">
        <v>60</v>
      </c>
      <c r="H260" s="8">
        <v>60</v>
      </c>
      <c r="I260" s="8">
        <f t="shared" si="286"/>
        <v>100</v>
      </c>
      <c r="J260" s="8">
        <v>0</v>
      </c>
      <c r="K260" s="8"/>
      <c r="L260" s="8">
        <f t="shared" si="279"/>
        <v>60</v>
      </c>
      <c r="M260" s="8">
        <f t="shared" si="287"/>
        <v>100</v>
      </c>
      <c r="N260" s="8">
        <f t="shared" si="281"/>
        <v>0</v>
      </c>
      <c r="O260" s="8">
        <f t="shared" si="282"/>
        <v>0</v>
      </c>
      <c r="P260" s="8"/>
      <c r="Q260" s="8"/>
      <c r="R260" s="8"/>
      <c r="S260" s="8">
        <f t="shared" si="298"/>
        <v>60</v>
      </c>
      <c r="T260" s="8">
        <f t="shared" ref="T260:T319" si="311">S260/G260*100</f>
        <v>100</v>
      </c>
      <c r="U260" s="8">
        <f t="shared" ref="U260:U319" si="312">G260-S260</f>
        <v>0</v>
      </c>
      <c r="V260" s="8">
        <f t="shared" si="299"/>
        <v>60</v>
      </c>
      <c r="W260" s="25">
        <f t="shared" si="300"/>
        <v>0</v>
      </c>
      <c r="X260" s="29">
        <v>5512</v>
      </c>
      <c r="Y260" s="25"/>
    </row>
    <row r="261" spans="1:25" ht="14.25" customHeight="1" x14ac:dyDescent="0.2">
      <c r="A261" s="7" t="s">
        <v>1317</v>
      </c>
      <c r="B261" s="20">
        <v>5059</v>
      </c>
      <c r="C261" s="28"/>
      <c r="D261" s="6" t="s">
        <v>1318</v>
      </c>
      <c r="E261" s="6" t="s">
        <v>490</v>
      </c>
      <c r="F261" s="35" t="s">
        <v>1716</v>
      </c>
      <c r="G261" s="21">
        <v>28</v>
      </c>
      <c r="H261" s="8">
        <v>27.1</v>
      </c>
      <c r="I261" s="8">
        <f t="shared" ref="I261" si="313">H261/G261*100</f>
        <v>96.785714285714292</v>
      </c>
      <c r="J261" s="8">
        <v>0</v>
      </c>
      <c r="K261" s="8"/>
      <c r="L261" s="8">
        <f t="shared" ref="L261" si="314">H261+J261+K261</f>
        <v>27.1</v>
      </c>
      <c r="M261" s="8">
        <f t="shared" ref="M261" si="315">L261/G261*100</f>
        <v>96.785714285714292</v>
      </c>
      <c r="N261" s="8">
        <f t="shared" ref="N261" si="316">G261-L261</f>
        <v>0.89999999999999858</v>
      </c>
      <c r="O261" s="8">
        <f t="shared" ref="O261" si="317">J261+K261</f>
        <v>0</v>
      </c>
      <c r="P261" s="8"/>
      <c r="Q261" s="8"/>
      <c r="R261" s="8"/>
      <c r="S261" s="8">
        <f t="shared" si="298"/>
        <v>27.1</v>
      </c>
      <c r="T261" s="8">
        <f t="shared" si="311"/>
        <v>96.785714285714292</v>
      </c>
      <c r="U261" s="8">
        <f t="shared" si="312"/>
        <v>0.89999999999999858</v>
      </c>
      <c r="V261" s="8">
        <f t="shared" si="299"/>
        <v>27.1</v>
      </c>
      <c r="W261" s="25">
        <f t="shared" si="300"/>
        <v>0</v>
      </c>
      <c r="X261" s="29">
        <v>601</v>
      </c>
      <c r="Y261" s="25"/>
    </row>
    <row r="262" spans="1:25" ht="14.25" customHeight="1" x14ac:dyDescent="0.2">
      <c r="A262" s="7" t="s">
        <v>1317</v>
      </c>
      <c r="B262" s="20">
        <v>5061</v>
      </c>
      <c r="C262" s="28"/>
      <c r="D262" s="6" t="s">
        <v>1318</v>
      </c>
      <c r="E262" s="6" t="s">
        <v>490</v>
      </c>
      <c r="F262" s="35" t="s">
        <v>1717</v>
      </c>
      <c r="G262" s="21">
        <v>12</v>
      </c>
      <c r="H262" s="8">
        <v>11.32</v>
      </c>
      <c r="I262" s="8">
        <f t="shared" si="286"/>
        <v>94.333333333333343</v>
      </c>
      <c r="J262" s="8">
        <v>0</v>
      </c>
      <c r="K262" s="8"/>
      <c r="L262" s="8">
        <f t="shared" si="279"/>
        <v>11.32</v>
      </c>
      <c r="M262" s="8">
        <f t="shared" si="287"/>
        <v>94.333333333333343</v>
      </c>
      <c r="N262" s="8">
        <f t="shared" si="281"/>
        <v>0.67999999999999972</v>
      </c>
      <c r="O262" s="8">
        <f t="shared" si="282"/>
        <v>0</v>
      </c>
      <c r="P262" s="8"/>
      <c r="Q262" s="8"/>
      <c r="R262" s="8"/>
      <c r="S262" s="8">
        <f t="shared" si="298"/>
        <v>11.32</v>
      </c>
      <c r="T262" s="8">
        <f t="shared" si="311"/>
        <v>94.333333333333343</v>
      </c>
      <c r="U262" s="8">
        <f t="shared" si="312"/>
        <v>0.67999999999999972</v>
      </c>
      <c r="V262" s="8">
        <f t="shared" si="299"/>
        <v>11.32</v>
      </c>
      <c r="W262" s="25">
        <f t="shared" si="300"/>
        <v>0</v>
      </c>
      <c r="X262" s="29">
        <v>601</v>
      </c>
      <c r="Y262" s="25"/>
    </row>
    <row r="263" spans="1:25" ht="14.25" customHeight="1" x14ac:dyDescent="0.2">
      <c r="A263" s="7" t="s">
        <v>1317</v>
      </c>
      <c r="B263" s="20">
        <v>5062</v>
      </c>
      <c r="C263" s="28"/>
      <c r="D263" s="6" t="s">
        <v>1318</v>
      </c>
      <c r="E263" s="6" t="s">
        <v>490</v>
      </c>
      <c r="F263" s="35" t="s">
        <v>1718</v>
      </c>
      <c r="G263" s="21">
        <v>8</v>
      </c>
      <c r="H263" s="8">
        <v>7.2</v>
      </c>
      <c r="I263" s="8">
        <f t="shared" ref="I263:I267" si="318">H263/G263*100</f>
        <v>90</v>
      </c>
      <c r="J263" s="8">
        <v>0</v>
      </c>
      <c r="K263" s="8"/>
      <c r="L263" s="8">
        <f t="shared" ref="L263:L267" si="319">H263+J263+K263</f>
        <v>7.2</v>
      </c>
      <c r="M263" s="8">
        <f t="shared" ref="M263:M267" si="320">L263/G263*100</f>
        <v>90</v>
      </c>
      <c r="N263" s="8">
        <f t="shared" ref="N263:N267" si="321">G263-L263</f>
        <v>0.79999999999999982</v>
      </c>
      <c r="O263" s="8">
        <f t="shared" ref="O263:O267" si="322">J263+K263</f>
        <v>0</v>
      </c>
      <c r="P263" s="8"/>
      <c r="Q263" s="8"/>
      <c r="R263" s="8"/>
      <c r="S263" s="8">
        <f t="shared" si="298"/>
        <v>7.2</v>
      </c>
      <c r="T263" s="8">
        <f t="shared" si="311"/>
        <v>90</v>
      </c>
      <c r="U263" s="8">
        <f t="shared" si="312"/>
        <v>0.79999999999999982</v>
      </c>
      <c r="V263" s="8">
        <f t="shared" si="299"/>
        <v>7.2</v>
      </c>
      <c r="W263" s="25">
        <f t="shared" si="300"/>
        <v>0</v>
      </c>
      <c r="X263" s="29">
        <v>601</v>
      </c>
      <c r="Y263" s="25"/>
    </row>
    <row r="264" spans="1:25" ht="14.25" customHeight="1" x14ac:dyDescent="0.2">
      <c r="A264" s="7" t="s">
        <v>1317</v>
      </c>
      <c r="B264" s="20">
        <v>5005</v>
      </c>
      <c r="C264" s="28"/>
      <c r="D264" s="6" t="s">
        <v>1318</v>
      </c>
      <c r="E264" s="6" t="s">
        <v>490</v>
      </c>
      <c r="F264" s="19" t="s">
        <v>1940</v>
      </c>
      <c r="G264" s="8">
        <v>80</v>
      </c>
      <c r="H264" s="8">
        <v>79.11</v>
      </c>
      <c r="I264" s="8">
        <f t="shared" si="318"/>
        <v>98.887499999999989</v>
      </c>
      <c r="J264" s="8">
        <v>0</v>
      </c>
      <c r="K264" s="8"/>
      <c r="L264" s="8">
        <f t="shared" si="319"/>
        <v>79.11</v>
      </c>
      <c r="M264" s="8">
        <f t="shared" si="320"/>
        <v>98.887499999999989</v>
      </c>
      <c r="N264" s="8">
        <f t="shared" si="321"/>
        <v>0.89000000000000057</v>
      </c>
      <c r="O264" s="8">
        <f t="shared" si="322"/>
        <v>0</v>
      </c>
      <c r="P264" s="8"/>
      <c r="Q264" s="8"/>
      <c r="R264" s="8"/>
      <c r="S264" s="8">
        <f t="shared" si="298"/>
        <v>79.11</v>
      </c>
      <c r="T264" s="8">
        <f t="shared" si="311"/>
        <v>98.887499999999989</v>
      </c>
      <c r="U264" s="8">
        <f t="shared" si="312"/>
        <v>0.89000000000000057</v>
      </c>
      <c r="V264" s="8">
        <f t="shared" si="299"/>
        <v>79.11</v>
      </c>
      <c r="W264" s="25">
        <f t="shared" si="300"/>
        <v>0</v>
      </c>
      <c r="X264" s="29">
        <v>5512</v>
      </c>
      <c r="Y264" s="25"/>
    </row>
    <row r="265" spans="1:25" ht="14.25" customHeight="1" x14ac:dyDescent="0.2">
      <c r="A265" s="7" t="s">
        <v>1317</v>
      </c>
      <c r="B265" s="20">
        <v>5063</v>
      </c>
      <c r="C265" s="28"/>
      <c r="D265" s="6" t="s">
        <v>1318</v>
      </c>
      <c r="E265" s="6" t="s">
        <v>490</v>
      </c>
      <c r="F265" s="35" t="s">
        <v>605</v>
      </c>
      <c r="G265" s="21">
        <v>27</v>
      </c>
      <c r="H265" s="8">
        <v>26.11</v>
      </c>
      <c r="I265" s="8">
        <f t="shared" si="318"/>
        <v>96.703703703703709</v>
      </c>
      <c r="J265" s="8">
        <v>0</v>
      </c>
      <c r="K265" s="8"/>
      <c r="L265" s="8">
        <f t="shared" si="319"/>
        <v>26.11</v>
      </c>
      <c r="M265" s="8">
        <f t="shared" si="320"/>
        <v>96.703703703703709</v>
      </c>
      <c r="N265" s="8">
        <f t="shared" si="321"/>
        <v>0.89000000000000057</v>
      </c>
      <c r="O265" s="8">
        <f t="shared" si="322"/>
        <v>0</v>
      </c>
      <c r="P265" s="8"/>
      <c r="Q265" s="8"/>
      <c r="R265" s="8"/>
      <c r="S265" s="8">
        <f t="shared" si="298"/>
        <v>26.11</v>
      </c>
      <c r="T265" s="8">
        <f t="shared" si="311"/>
        <v>96.703703703703709</v>
      </c>
      <c r="U265" s="8">
        <f t="shared" si="312"/>
        <v>0.89000000000000057</v>
      </c>
      <c r="V265" s="8">
        <f t="shared" si="299"/>
        <v>26.11</v>
      </c>
      <c r="W265" s="25">
        <f t="shared" si="300"/>
        <v>0</v>
      </c>
      <c r="X265" s="29">
        <v>601</v>
      </c>
      <c r="Y265" s="25"/>
    </row>
    <row r="266" spans="1:25" ht="14.25" customHeight="1" x14ac:dyDescent="0.2">
      <c r="A266" s="7" t="s">
        <v>1317</v>
      </c>
      <c r="B266" s="20" t="s">
        <v>516</v>
      </c>
      <c r="C266" s="28"/>
      <c r="D266" s="6" t="s">
        <v>1318</v>
      </c>
      <c r="E266" s="6" t="s">
        <v>490</v>
      </c>
      <c r="F266" s="35" t="s">
        <v>1996</v>
      </c>
      <c r="G266" s="21">
        <v>1</v>
      </c>
      <c r="H266" s="8">
        <v>0.79</v>
      </c>
      <c r="I266" s="8">
        <f t="shared" ref="I266" si="323">H266/G266*100</f>
        <v>79</v>
      </c>
      <c r="J266" s="8">
        <v>0</v>
      </c>
      <c r="K266" s="8"/>
      <c r="L266" s="8">
        <f t="shared" ref="L266" si="324">H266+J266+K266</f>
        <v>0.79</v>
      </c>
      <c r="M266" s="8">
        <f t="shared" ref="M266" si="325">L266/G266*100</f>
        <v>79</v>
      </c>
      <c r="N266" s="8">
        <f t="shared" ref="N266" si="326">G266-L266</f>
        <v>0.20999999999999996</v>
      </c>
      <c r="O266" s="8">
        <f t="shared" ref="O266" si="327">J266+K266</f>
        <v>0</v>
      </c>
      <c r="P266" s="8"/>
      <c r="Q266" s="8"/>
      <c r="R266" s="8"/>
      <c r="S266" s="8">
        <f t="shared" si="298"/>
        <v>0.79</v>
      </c>
      <c r="T266" s="8">
        <f t="shared" si="311"/>
        <v>79</v>
      </c>
      <c r="U266" s="8">
        <f t="shared" si="312"/>
        <v>0.20999999999999996</v>
      </c>
      <c r="V266" s="8">
        <f t="shared" si="299"/>
        <v>0.79</v>
      </c>
      <c r="W266" s="25">
        <f t="shared" si="300"/>
        <v>0</v>
      </c>
      <c r="X266" s="29">
        <v>601</v>
      </c>
      <c r="Y266" s="25"/>
    </row>
    <row r="267" spans="1:25" ht="14.25" customHeight="1" x14ac:dyDescent="0.2">
      <c r="A267" s="7" t="s">
        <v>1317</v>
      </c>
      <c r="B267" s="20" t="s">
        <v>629</v>
      </c>
      <c r="C267" s="28"/>
      <c r="D267" s="6" t="s">
        <v>1318</v>
      </c>
      <c r="E267" s="6" t="s">
        <v>1560</v>
      </c>
      <c r="F267" s="19" t="s">
        <v>1561</v>
      </c>
      <c r="G267" s="21">
        <v>22671</v>
      </c>
      <c r="H267" s="8">
        <v>22670.559999999998</v>
      </c>
      <c r="I267" s="8">
        <f t="shared" si="318"/>
        <v>99.998059194565741</v>
      </c>
      <c r="J267" s="8">
        <v>0</v>
      </c>
      <c r="K267" s="8"/>
      <c r="L267" s="8">
        <f t="shared" si="319"/>
        <v>22670.559999999998</v>
      </c>
      <c r="M267" s="8">
        <f t="shared" si="320"/>
        <v>99.998059194565741</v>
      </c>
      <c r="N267" s="8">
        <f t="shared" si="321"/>
        <v>0.44000000000232831</v>
      </c>
      <c r="O267" s="8">
        <f t="shared" si="322"/>
        <v>0</v>
      </c>
      <c r="P267" s="8"/>
      <c r="Q267" s="8"/>
      <c r="R267" s="8"/>
      <c r="S267" s="8">
        <f t="shared" si="298"/>
        <v>22670.559999999998</v>
      </c>
      <c r="T267" s="8">
        <f t="shared" si="311"/>
        <v>99.998059194565741</v>
      </c>
      <c r="U267" s="8">
        <f t="shared" si="312"/>
        <v>0.44000000000232831</v>
      </c>
      <c r="V267" s="8">
        <f t="shared" si="299"/>
        <v>22670.559999999998</v>
      </c>
      <c r="W267" s="25">
        <f t="shared" si="300"/>
        <v>0</v>
      </c>
      <c r="X267" s="29">
        <v>5512</v>
      </c>
      <c r="Y267" s="25"/>
    </row>
    <row r="268" spans="1:25" ht="14.25" customHeight="1" x14ac:dyDescent="0.2">
      <c r="A268" s="7" t="s">
        <v>1317</v>
      </c>
      <c r="B268" s="20">
        <v>5005</v>
      </c>
      <c r="C268" s="28"/>
      <c r="D268" s="6" t="s">
        <v>1318</v>
      </c>
      <c r="E268" s="6" t="s">
        <v>1560</v>
      </c>
      <c r="F268" s="35" t="s">
        <v>1940</v>
      </c>
      <c r="G268" s="21">
        <v>4383</v>
      </c>
      <c r="H268" s="8">
        <v>4383</v>
      </c>
      <c r="I268" s="8">
        <f t="shared" ref="I268:I270" si="328">H268/G268*100</f>
        <v>100</v>
      </c>
      <c r="J268" s="8">
        <v>0</v>
      </c>
      <c r="K268" s="8"/>
      <c r="L268" s="8">
        <f t="shared" ref="L268:L270" si="329">H268+J268+K268</f>
        <v>4383</v>
      </c>
      <c r="M268" s="8">
        <f t="shared" ref="M268:M270" si="330">L268/G268*100</f>
        <v>100</v>
      </c>
      <c r="N268" s="8">
        <f t="shared" ref="N268:N270" si="331">G268-L268</f>
        <v>0</v>
      </c>
      <c r="O268" s="8">
        <f t="shared" ref="O268:O270" si="332">J268+K268</f>
        <v>0</v>
      </c>
      <c r="P268" s="8"/>
      <c r="Q268" s="8"/>
      <c r="R268" s="8"/>
      <c r="S268" s="8">
        <f t="shared" si="298"/>
        <v>4383</v>
      </c>
      <c r="T268" s="8">
        <f t="shared" si="311"/>
        <v>100</v>
      </c>
      <c r="U268" s="8">
        <f t="shared" si="312"/>
        <v>0</v>
      </c>
      <c r="V268" s="8">
        <f t="shared" si="299"/>
        <v>4383</v>
      </c>
      <c r="W268" s="25">
        <f t="shared" si="300"/>
        <v>0</v>
      </c>
      <c r="X268" s="29">
        <v>601</v>
      </c>
      <c r="Y268" s="25"/>
    </row>
    <row r="269" spans="1:25" ht="14.25" customHeight="1" x14ac:dyDescent="0.2">
      <c r="A269" s="7" t="s">
        <v>1317</v>
      </c>
      <c r="B269" s="20">
        <v>5063</v>
      </c>
      <c r="C269" s="28"/>
      <c r="D269" s="6" t="s">
        <v>1318</v>
      </c>
      <c r="E269" s="6" t="s">
        <v>1560</v>
      </c>
      <c r="F269" s="35" t="s">
        <v>624</v>
      </c>
      <c r="G269" s="21">
        <v>1447</v>
      </c>
      <c r="H269" s="8">
        <v>1446.39</v>
      </c>
      <c r="I269" s="8">
        <f t="shared" si="328"/>
        <v>99.957843814789229</v>
      </c>
      <c r="J269" s="8">
        <v>0</v>
      </c>
      <c r="K269" s="8"/>
      <c r="L269" s="8">
        <f t="shared" si="329"/>
        <v>1446.39</v>
      </c>
      <c r="M269" s="8">
        <f t="shared" si="330"/>
        <v>99.957843814789229</v>
      </c>
      <c r="N269" s="8">
        <f t="shared" si="331"/>
        <v>0.60999999999989996</v>
      </c>
      <c r="O269" s="8">
        <f t="shared" si="332"/>
        <v>0</v>
      </c>
      <c r="P269" s="8"/>
      <c r="Q269" s="8"/>
      <c r="R269" s="8"/>
      <c r="S269" s="8">
        <f t="shared" si="298"/>
        <v>1446.39</v>
      </c>
      <c r="T269" s="8">
        <f t="shared" si="311"/>
        <v>99.957843814789229</v>
      </c>
      <c r="U269" s="8">
        <f t="shared" si="312"/>
        <v>0.60999999999989996</v>
      </c>
      <c r="V269" s="8">
        <f t="shared" si="299"/>
        <v>1446.39</v>
      </c>
      <c r="W269" s="25">
        <f t="shared" si="300"/>
        <v>0</v>
      </c>
      <c r="X269" s="29">
        <v>601</v>
      </c>
      <c r="Y269" s="25"/>
    </row>
    <row r="270" spans="1:25" ht="14.25" customHeight="1" x14ac:dyDescent="0.2">
      <c r="A270" s="7" t="s">
        <v>1317</v>
      </c>
      <c r="B270" s="20">
        <v>5064</v>
      </c>
      <c r="C270" s="28"/>
      <c r="D270" s="6" t="s">
        <v>1318</v>
      </c>
      <c r="E270" s="6" t="s">
        <v>1560</v>
      </c>
      <c r="F270" s="35" t="s">
        <v>1996</v>
      </c>
      <c r="G270" s="21">
        <v>44</v>
      </c>
      <c r="H270" s="8">
        <v>43.83</v>
      </c>
      <c r="I270" s="8">
        <f t="shared" si="328"/>
        <v>99.61363636363636</v>
      </c>
      <c r="J270" s="8">
        <v>0</v>
      </c>
      <c r="K270" s="8"/>
      <c r="L270" s="8">
        <f t="shared" si="329"/>
        <v>43.83</v>
      </c>
      <c r="M270" s="8">
        <f t="shared" si="330"/>
        <v>99.61363636363636</v>
      </c>
      <c r="N270" s="8">
        <f t="shared" si="331"/>
        <v>0.17000000000000171</v>
      </c>
      <c r="O270" s="8">
        <f t="shared" si="332"/>
        <v>0</v>
      </c>
      <c r="P270" s="8"/>
      <c r="Q270" s="8"/>
      <c r="R270" s="8"/>
      <c r="S270" s="8">
        <f t="shared" si="298"/>
        <v>43.83</v>
      </c>
      <c r="T270" s="8">
        <f t="shared" si="311"/>
        <v>99.61363636363636</v>
      </c>
      <c r="U270" s="8">
        <f t="shared" si="312"/>
        <v>0.17000000000000171</v>
      </c>
      <c r="V270" s="8">
        <f t="shared" si="299"/>
        <v>43.83</v>
      </c>
      <c r="W270" s="25">
        <f t="shared" si="300"/>
        <v>0</v>
      </c>
      <c r="X270" s="29">
        <v>601</v>
      </c>
      <c r="Y270" s="25"/>
    </row>
    <row r="271" spans="1:25" ht="14.25" customHeight="1" x14ac:dyDescent="0.2">
      <c r="A271" s="7" t="s">
        <v>1317</v>
      </c>
      <c r="B271" s="20">
        <v>5503</v>
      </c>
      <c r="C271" s="28"/>
      <c r="D271" s="6" t="s">
        <v>1318</v>
      </c>
      <c r="E271" s="6" t="s">
        <v>1560</v>
      </c>
      <c r="F271" s="19" t="s">
        <v>1997</v>
      </c>
      <c r="G271" s="21">
        <v>7415</v>
      </c>
      <c r="H271" s="8">
        <v>7414.51</v>
      </c>
      <c r="I271" s="8">
        <f t="shared" si="286"/>
        <v>99.993391773432236</v>
      </c>
      <c r="J271" s="8">
        <v>0</v>
      </c>
      <c r="K271" s="8"/>
      <c r="L271" s="8">
        <f t="shared" si="279"/>
        <v>7414.51</v>
      </c>
      <c r="M271" s="8">
        <f t="shared" si="287"/>
        <v>99.993391773432236</v>
      </c>
      <c r="N271" s="8">
        <f t="shared" si="281"/>
        <v>0.48999999999978172</v>
      </c>
      <c r="O271" s="8">
        <f t="shared" si="282"/>
        <v>0</v>
      </c>
      <c r="P271" s="8"/>
      <c r="Q271" s="8"/>
      <c r="R271" s="8"/>
      <c r="S271" s="8">
        <f t="shared" si="298"/>
        <v>7414.51</v>
      </c>
      <c r="T271" s="8">
        <f t="shared" si="311"/>
        <v>99.993391773432236</v>
      </c>
      <c r="U271" s="8">
        <f t="shared" si="312"/>
        <v>0.48999999999978172</v>
      </c>
      <c r="V271" s="8">
        <f t="shared" si="299"/>
        <v>7414.51</v>
      </c>
      <c r="W271" s="25">
        <f t="shared" si="300"/>
        <v>0</v>
      </c>
      <c r="X271" s="29">
        <v>5512</v>
      </c>
      <c r="Y271" s="25"/>
    </row>
    <row r="272" spans="1:25" ht="14.25" customHeight="1" x14ac:dyDescent="0.2">
      <c r="A272" s="7" t="s">
        <v>1317</v>
      </c>
      <c r="B272" s="20" t="s">
        <v>629</v>
      </c>
      <c r="C272" s="28"/>
      <c r="D272" s="6" t="s">
        <v>1318</v>
      </c>
      <c r="E272" s="6" t="s">
        <v>1562</v>
      </c>
      <c r="F272" s="19" t="s">
        <v>1563</v>
      </c>
      <c r="G272" s="21">
        <v>1747</v>
      </c>
      <c r="H272" s="8">
        <v>1746.96</v>
      </c>
      <c r="I272" s="8">
        <f t="shared" ref="I272" si="333">H272/G272*100</f>
        <v>99.997710360618214</v>
      </c>
      <c r="J272" s="8">
        <v>0</v>
      </c>
      <c r="K272" s="8"/>
      <c r="L272" s="8">
        <f t="shared" ref="L272" si="334">H272+J272+K272</f>
        <v>1746.96</v>
      </c>
      <c r="M272" s="8">
        <f t="shared" ref="M272" si="335">L272/G272*100</f>
        <v>99.997710360618214</v>
      </c>
      <c r="N272" s="8">
        <f t="shared" ref="N272" si="336">G272-L272</f>
        <v>3.999999999996362E-2</v>
      </c>
      <c r="O272" s="8">
        <f t="shared" ref="O272" si="337">J272+K272</f>
        <v>0</v>
      </c>
      <c r="P272" s="8"/>
      <c r="Q272" s="8"/>
      <c r="R272" s="8"/>
      <c r="S272" s="8">
        <f t="shared" si="298"/>
        <v>1746.96</v>
      </c>
      <c r="T272" s="8">
        <f t="shared" si="311"/>
        <v>99.997710360618214</v>
      </c>
      <c r="U272" s="8">
        <f t="shared" si="312"/>
        <v>3.999999999996362E-2</v>
      </c>
      <c r="V272" s="8">
        <f t="shared" si="299"/>
        <v>1746.96</v>
      </c>
      <c r="W272" s="25">
        <f t="shared" si="300"/>
        <v>0</v>
      </c>
      <c r="X272" s="29">
        <v>5512</v>
      </c>
      <c r="Y272" s="25"/>
    </row>
    <row r="273" spans="1:25" ht="14.25" customHeight="1" x14ac:dyDescent="0.2">
      <c r="A273" s="7" t="s">
        <v>1317</v>
      </c>
      <c r="B273" s="20" t="s">
        <v>1323</v>
      </c>
      <c r="C273" s="28" t="s">
        <v>1154</v>
      </c>
      <c r="D273" s="6" t="s">
        <v>1318</v>
      </c>
      <c r="E273" s="6" t="s">
        <v>1564</v>
      </c>
      <c r="F273" s="19" t="s">
        <v>1535</v>
      </c>
      <c r="G273" s="21">
        <v>6391</v>
      </c>
      <c r="H273" s="8">
        <v>6391</v>
      </c>
      <c r="I273" s="8">
        <f t="shared" si="286"/>
        <v>100</v>
      </c>
      <c r="J273" s="8">
        <v>0</v>
      </c>
      <c r="K273" s="8"/>
      <c r="L273" s="8">
        <f t="shared" si="279"/>
        <v>6391</v>
      </c>
      <c r="M273" s="8">
        <f t="shared" si="287"/>
        <v>100</v>
      </c>
      <c r="N273" s="8">
        <f t="shared" si="281"/>
        <v>0</v>
      </c>
      <c r="O273" s="8">
        <f t="shared" si="282"/>
        <v>0</v>
      </c>
      <c r="P273" s="8"/>
      <c r="Q273" s="8"/>
      <c r="R273" s="221"/>
      <c r="S273" s="8">
        <f t="shared" si="298"/>
        <v>6391</v>
      </c>
      <c r="T273" s="8">
        <f t="shared" si="311"/>
        <v>100</v>
      </c>
      <c r="U273" s="8">
        <f t="shared" si="312"/>
        <v>0</v>
      </c>
      <c r="V273" s="8">
        <f t="shared" si="299"/>
        <v>6391</v>
      </c>
      <c r="W273" s="25">
        <f t="shared" si="300"/>
        <v>0</v>
      </c>
      <c r="X273" s="29">
        <v>5512</v>
      </c>
      <c r="Y273" s="25"/>
    </row>
    <row r="274" spans="1:25" ht="14.25" customHeight="1" x14ac:dyDescent="0.2">
      <c r="A274" s="7" t="s">
        <v>1317</v>
      </c>
      <c r="B274" s="20" t="s">
        <v>629</v>
      </c>
      <c r="C274" s="28"/>
      <c r="D274" s="6" t="s">
        <v>1318</v>
      </c>
      <c r="E274" s="6" t="s">
        <v>1503</v>
      </c>
      <c r="F274" s="19" t="s">
        <v>1480</v>
      </c>
      <c r="G274" s="21"/>
      <c r="H274" s="8">
        <v>0</v>
      </c>
      <c r="I274" s="8" t="e">
        <f t="shared" si="286"/>
        <v>#DIV/0!</v>
      </c>
      <c r="J274" s="8">
        <v>0</v>
      </c>
      <c r="K274" s="8"/>
      <c r="L274" s="8">
        <f t="shared" si="279"/>
        <v>0</v>
      </c>
      <c r="M274" s="8" t="e">
        <f t="shared" si="287"/>
        <v>#DIV/0!</v>
      </c>
      <c r="N274" s="8">
        <f t="shared" si="281"/>
        <v>0</v>
      </c>
      <c r="O274" s="8">
        <f t="shared" si="282"/>
        <v>0</v>
      </c>
      <c r="P274" s="8"/>
      <c r="Q274" s="8"/>
      <c r="R274" s="8"/>
      <c r="S274" s="8">
        <f t="shared" si="298"/>
        <v>0</v>
      </c>
      <c r="T274" s="8" t="e">
        <f t="shared" si="311"/>
        <v>#DIV/0!</v>
      </c>
      <c r="U274" s="8">
        <f t="shared" si="312"/>
        <v>0</v>
      </c>
      <c r="V274" s="8">
        <f t="shared" si="299"/>
        <v>0</v>
      </c>
      <c r="W274" s="25">
        <f t="shared" si="300"/>
        <v>0</v>
      </c>
      <c r="X274" s="29">
        <v>5512</v>
      </c>
      <c r="Y274" s="25"/>
    </row>
    <row r="275" spans="1:25" ht="14.25" customHeight="1" x14ac:dyDescent="0.2">
      <c r="A275" s="7" t="s">
        <v>1317</v>
      </c>
      <c r="B275" s="20" t="s">
        <v>629</v>
      </c>
      <c r="C275" s="28"/>
      <c r="D275" s="6" t="s">
        <v>1318</v>
      </c>
      <c r="E275" s="6" t="s">
        <v>1481</v>
      </c>
      <c r="F275" s="19" t="s">
        <v>1482</v>
      </c>
      <c r="G275" s="21">
        <v>1841</v>
      </c>
      <c r="H275" s="8">
        <v>1687.1800000000003</v>
      </c>
      <c r="I275" s="8">
        <f t="shared" si="286"/>
        <v>91.644758283541577</v>
      </c>
      <c r="J275" s="8">
        <v>153.38</v>
      </c>
      <c r="K275" s="8"/>
      <c r="L275" s="8">
        <f t="shared" si="279"/>
        <v>1840.5600000000004</v>
      </c>
      <c r="M275" s="8">
        <f t="shared" si="287"/>
        <v>99.976099945681725</v>
      </c>
      <c r="N275" s="8">
        <f t="shared" si="281"/>
        <v>0.43999999999959982</v>
      </c>
      <c r="O275" s="8">
        <f t="shared" si="282"/>
        <v>153.38</v>
      </c>
      <c r="P275" s="8"/>
      <c r="Q275" s="8"/>
      <c r="R275" s="221">
        <f>0*153.38</f>
        <v>0</v>
      </c>
      <c r="S275" s="8">
        <f t="shared" si="298"/>
        <v>1840.5600000000004</v>
      </c>
      <c r="T275" s="8">
        <f t="shared" si="311"/>
        <v>99.976099945681725</v>
      </c>
      <c r="U275" s="8">
        <f t="shared" si="312"/>
        <v>0.43999999999959982</v>
      </c>
      <c r="V275" s="8">
        <f t="shared" si="299"/>
        <v>1840.5600000000004</v>
      </c>
      <c r="W275" s="25">
        <f t="shared" si="300"/>
        <v>0</v>
      </c>
      <c r="X275" s="29">
        <v>5512</v>
      </c>
      <c r="Y275" s="25"/>
    </row>
    <row r="276" spans="1:25" ht="14.25" customHeight="1" x14ac:dyDescent="0.2">
      <c r="A276" s="7" t="s">
        <v>1317</v>
      </c>
      <c r="B276" s="20" t="s">
        <v>493</v>
      </c>
      <c r="C276" s="28"/>
      <c r="D276" s="6" t="s">
        <v>1318</v>
      </c>
      <c r="E276" s="6" t="s">
        <v>1483</v>
      </c>
      <c r="F276" s="19" t="s">
        <v>1917</v>
      </c>
      <c r="G276" s="21">
        <v>720</v>
      </c>
      <c r="H276" s="8">
        <v>720</v>
      </c>
      <c r="I276" s="8">
        <f t="shared" si="286"/>
        <v>100</v>
      </c>
      <c r="J276" s="8">
        <v>0</v>
      </c>
      <c r="K276" s="8"/>
      <c r="L276" s="8">
        <f t="shared" si="279"/>
        <v>720</v>
      </c>
      <c r="M276" s="8">
        <f t="shared" si="287"/>
        <v>100</v>
      </c>
      <c r="N276" s="8">
        <f t="shared" si="281"/>
        <v>0</v>
      </c>
      <c r="O276" s="8">
        <f t="shared" si="282"/>
        <v>0</v>
      </c>
      <c r="P276" s="8"/>
      <c r="Q276" s="8"/>
      <c r="R276" s="8"/>
      <c r="S276" s="8">
        <f t="shared" si="298"/>
        <v>720</v>
      </c>
      <c r="T276" s="8">
        <f t="shared" si="311"/>
        <v>100</v>
      </c>
      <c r="U276" s="8">
        <f t="shared" si="312"/>
        <v>0</v>
      </c>
      <c r="V276" s="8">
        <f t="shared" si="299"/>
        <v>720</v>
      </c>
      <c r="W276" s="25">
        <f t="shared" si="300"/>
        <v>0</v>
      </c>
      <c r="X276" s="29">
        <v>5512</v>
      </c>
      <c r="Y276" s="25"/>
    </row>
    <row r="277" spans="1:25" ht="14.25" customHeight="1" x14ac:dyDescent="0.2">
      <c r="A277" s="7" t="s">
        <v>1317</v>
      </c>
      <c r="B277" s="20" t="s">
        <v>629</v>
      </c>
      <c r="C277" s="28"/>
      <c r="D277" s="6" t="s">
        <v>1318</v>
      </c>
      <c r="E277" s="6" t="s">
        <v>1484</v>
      </c>
      <c r="F277" s="19" t="s">
        <v>1485</v>
      </c>
      <c r="G277" s="8">
        <v>2876</v>
      </c>
      <c r="H277" s="8">
        <v>2876</v>
      </c>
      <c r="I277" s="8">
        <f t="shared" si="286"/>
        <v>100</v>
      </c>
      <c r="J277" s="8">
        <v>0</v>
      </c>
      <c r="K277" s="8"/>
      <c r="L277" s="8">
        <f t="shared" si="279"/>
        <v>2876</v>
      </c>
      <c r="M277" s="8">
        <f t="shared" si="287"/>
        <v>100</v>
      </c>
      <c r="N277" s="8">
        <f t="shared" si="281"/>
        <v>0</v>
      </c>
      <c r="O277" s="8">
        <f t="shared" si="282"/>
        <v>0</v>
      </c>
      <c r="P277" s="8"/>
      <c r="Q277" s="8"/>
      <c r="R277" s="8"/>
      <c r="S277" s="8">
        <f t="shared" si="298"/>
        <v>2876</v>
      </c>
      <c r="T277" s="8">
        <f t="shared" si="311"/>
        <v>100</v>
      </c>
      <c r="U277" s="8">
        <f t="shared" si="312"/>
        <v>0</v>
      </c>
      <c r="V277" s="8">
        <f t="shared" si="299"/>
        <v>2876</v>
      </c>
      <c r="W277" s="25">
        <f t="shared" si="300"/>
        <v>0</v>
      </c>
      <c r="X277" s="29">
        <v>5512</v>
      </c>
      <c r="Y277" s="25"/>
    </row>
    <row r="278" spans="1:25" ht="14.25" customHeight="1" x14ac:dyDescent="0.2">
      <c r="A278" s="7" t="s">
        <v>1317</v>
      </c>
      <c r="B278" s="20" t="s">
        <v>629</v>
      </c>
      <c r="C278" s="28"/>
      <c r="D278" s="6" t="s">
        <v>1318</v>
      </c>
      <c r="E278" s="6" t="s">
        <v>1486</v>
      </c>
      <c r="F278" s="19" t="s">
        <v>1487</v>
      </c>
      <c r="G278" s="8">
        <v>7874</v>
      </c>
      <c r="H278" s="8">
        <v>6873.4899999999989</v>
      </c>
      <c r="I278" s="8">
        <f t="shared" ref="I278:I280" si="338">H278/G278*100</f>
        <v>87.293497586995159</v>
      </c>
      <c r="J278" s="8">
        <v>848.96</v>
      </c>
      <c r="K278" s="8"/>
      <c r="L278" s="8">
        <f t="shared" ref="L278:L280" si="339">H278+J278+K278</f>
        <v>7722.4499999999989</v>
      </c>
      <c r="M278" s="8">
        <f t="shared" ref="M278:M280" si="340">L278/G278*100</f>
        <v>98.075311150622298</v>
      </c>
      <c r="N278" s="8">
        <f t="shared" ref="N278:N280" si="341">G278-L278</f>
        <v>151.55000000000109</v>
      </c>
      <c r="O278" s="8">
        <f t="shared" ref="O278:O280" si="342">J278+K278</f>
        <v>848.96</v>
      </c>
      <c r="P278" s="8"/>
      <c r="Q278" s="8"/>
      <c r="R278" s="8"/>
      <c r="S278" s="8">
        <f t="shared" si="298"/>
        <v>7722.4499999999989</v>
      </c>
      <c r="T278" s="8">
        <f t="shared" si="311"/>
        <v>98.075311150622298</v>
      </c>
      <c r="U278" s="8">
        <f t="shared" si="312"/>
        <v>151.55000000000109</v>
      </c>
      <c r="V278" s="8">
        <f t="shared" si="299"/>
        <v>7722.4499999999989</v>
      </c>
      <c r="W278" s="25">
        <f t="shared" si="300"/>
        <v>0</v>
      </c>
      <c r="X278" s="29">
        <v>0</v>
      </c>
      <c r="Y278" s="25"/>
    </row>
    <row r="279" spans="1:25" ht="14.25" customHeight="1" x14ac:dyDescent="0.2">
      <c r="A279" s="7" t="s">
        <v>1317</v>
      </c>
      <c r="B279" s="20">
        <v>5059</v>
      </c>
      <c r="C279" s="28"/>
      <c r="D279" s="6" t="s">
        <v>1318</v>
      </c>
      <c r="E279" s="6" t="s">
        <v>1486</v>
      </c>
      <c r="F279" s="35" t="s">
        <v>1716</v>
      </c>
      <c r="G279" s="21">
        <v>41</v>
      </c>
      <c r="H279" s="8">
        <v>41</v>
      </c>
      <c r="I279" s="8">
        <f t="shared" ref="I279" si="343">H279/G279*100</f>
        <v>100</v>
      </c>
      <c r="J279" s="8">
        <v>0</v>
      </c>
      <c r="K279" s="8"/>
      <c r="L279" s="8">
        <f t="shared" ref="L279" si="344">H279+J279+K279</f>
        <v>41</v>
      </c>
      <c r="M279" s="8">
        <f t="shared" ref="M279" si="345">L279/G279*100</f>
        <v>100</v>
      </c>
      <c r="N279" s="8">
        <f t="shared" ref="N279" si="346">G279-L279</f>
        <v>0</v>
      </c>
      <c r="O279" s="8">
        <f t="shared" ref="O279" si="347">J279+K279</f>
        <v>0</v>
      </c>
      <c r="P279" s="8"/>
      <c r="Q279" s="8"/>
      <c r="R279" s="8"/>
      <c r="S279" s="8">
        <f t="shared" si="298"/>
        <v>41</v>
      </c>
      <c r="T279" s="8">
        <f t="shared" si="311"/>
        <v>100</v>
      </c>
      <c r="U279" s="8">
        <f t="shared" si="312"/>
        <v>0</v>
      </c>
      <c r="V279" s="8">
        <f t="shared" si="299"/>
        <v>41</v>
      </c>
      <c r="W279" s="25">
        <f t="shared" si="300"/>
        <v>0</v>
      </c>
      <c r="X279" s="29">
        <v>0</v>
      </c>
      <c r="Y279" s="25"/>
    </row>
    <row r="280" spans="1:25" ht="14.25" customHeight="1" x14ac:dyDescent="0.2">
      <c r="A280" s="7" t="s">
        <v>1317</v>
      </c>
      <c r="B280" s="20">
        <v>5061</v>
      </c>
      <c r="C280" s="28"/>
      <c r="D280" s="6" t="s">
        <v>1318</v>
      </c>
      <c r="E280" s="6" t="s">
        <v>1486</v>
      </c>
      <c r="F280" s="35" t="s">
        <v>1717</v>
      </c>
      <c r="G280" s="21">
        <v>18</v>
      </c>
      <c r="H280" s="8">
        <v>17.13</v>
      </c>
      <c r="I280" s="8">
        <f t="shared" si="338"/>
        <v>95.166666666666671</v>
      </c>
      <c r="J280" s="8">
        <v>0</v>
      </c>
      <c r="K280" s="8"/>
      <c r="L280" s="8">
        <f t="shared" si="339"/>
        <v>17.13</v>
      </c>
      <c r="M280" s="8">
        <f t="shared" si="340"/>
        <v>95.166666666666671</v>
      </c>
      <c r="N280" s="8">
        <f t="shared" si="341"/>
        <v>0.87000000000000099</v>
      </c>
      <c r="O280" s="8">
        <f t="shared" si="342"/>
        <v>0</v>
      </c>
      <c r="P280" s="8"/>
      <c r="Q280" s="8"/>
      <c r="R280" s="8"/>
      <c r="S280" s="8">
        <f t="shared" si="298"/>
        <v>17.13</v>
      </c>
      <c r="T280" s="8">
        <f t="shared" si="311"/>
        <v>95.166666666666671</v>
      </c>
      <c r="U280" s="8">
        <f t="shared" si="312"/>
        <v>0.87000000000000099</v>
      </c>
      <c r="V280" s="8">
        <f t="shared" si="299"/>
        <v>17.13</v>
      </c>
      <c r="W280" s="25">
        <f t="shared" si="300"/>
        <v>0</v>
      </c>
      <c r="X280" s="29">
        <v>0</v>
      </c>
      <c r="Y280" s="25"/>
    </row>
    <row r="281" spans="1:25" ht="14.25" customHeight="1" x14ac:dyDescent="0.2">
      <c r="A281" s="7" t="s">
        <v>1317</v>
      </c>
      <c r="B281" s="20">
        <v>5062</v>
      </c>
      <c r="C281" s="28"/>
      <c r="D281" s="6" t="s">
        <v>1318</v>
      </c>
      <c r="E281" s="6" t="s">
        <v>1486</v>
      </c>
      <c r="F281" s="35" t="s">
        <v>1718</v>
      </c>
      <c r="G281" s="21">
        <v>11</v>
      </c>
      <c r="H281" s="8">
        <v>10.9</v>
      </c>
      <c r="I281" s="8">
        <f t="shared" si="286"/>
        <v>99.090909090909093</v>
      </c>
      <c r="J281" s="8">
        <v>0</v>
      </c>
      <c r="K281" s="8"/>
      <c r="L281" s="8">
        <f t="shared" si="279"/>
        <v>10.9</v>
      </c>
      <c r="M281" s="8">
        <f t="shared" si="287"/>
        <v>99.090909090909093</v>
      </c>
      <c r="N281" s="8">
        <f t="shared" si="281"/>
        <v>9.9999999999999645E-2</v>
      </c>
      <c r="O281" s="8">
        <f t="shared" si="282"/>
        <v>0</v>
      </c>
      <c r="P281" s="8"/>
      <c r="Q281" s="8"/>
      <c r="R281" s="8"/>
      <c r="S281" s="8">
        <f t="shared" si="298"/>
        <v>10.9</v>
      </c>
      <c r="T281" s="8">
        <f t="shared" si="311"/>
        <v>99.090909090909093</v>
      </c>
      <c r="U281" s="8">
        <f t="shared" si="312"/>
        <v>9.9999999999999645E-2</v>
      </c>
      <c r="V281" s="8">
        <f t="shared" si="299"/>
        <v>10.9</v>
      </c>
      <c r="W281" s="25">
        <f t="shared" si="300"/>
        <v>0</v>
      </c>
      <c r="X281" s="29">
        <v>0</v>
      </c>
      <c r="Y281" s="25"/>
    </row>
    <row r="282" spans="1:25" ht="14.25" customHeight="1" x14ac:dyDescent="0.2">
      <c r="A282" s="7" t="s">
        <v>1317</v>
      </c>
      <c r="B282" s="20" t="s">
        <v>629</v>
      </c>
      <c r="C282" s="28"/>
      <c r="D282" s="6" t="s">
        <v>1318</v>
      </c>
      <c r="E282" s="6" t="s">
        <v>124</v>
      </c>
      <c r="F282" s="19" t="s">
        <v>998</v>
      </c>
      <c r="G282" s="8">
        <v>8425</v>
      </c>
      <c r="H282" s="8">
        <v>8424.2200000000012</v>
      </c>
      <c r="I282" s="8">
        <f t="shared" si="286"/>
        <v>99.99074183976262</v>
      </c>
      <c r="J282" s="8">
        <v>0</v>
      </c>
      <c r="K282" s="8"/>
      <c r="L282" s="8">
        <f t="shared" si="279"/>
        <v>8424.2200000000012</v>
      </c>
      <c r="M282" s="8">
        <f t="shared" si="287"/>
        <v>99.99074183976262</v>
      </c>
      <c r="N282" s="8">
        <f t="shared" si="281"/>
        <v>0.77999999999883585</v>
      </c>
      <c r="O282" s="8">
        <f t="shared" si="282"/>
        <v>0</v>
      </c>
      <c r="P282" s="8"/>
      <c r="Q282" s="8"/>
      <c r="R282" s="8"/>
      <c r="S282" s="8">
        <f t="shared" ref="S282" si="348">L282+P282+Q282+R282</f>
        <v>8424.2200000000012</v>
      </c>
      <c r="T282" s="8">
        <f t="shared" ref="T282" si="349">S282/G282*100</f>
        <v>99.99074183976262</v>
      </c>
      <c r="U282" s="8">
        <f t="shared" ref="U282" si="350">G282-S282</f>
        <v>0.77999999999883585</v>
      </c>
      <c r="V282" s="8">
        <f t="shared" ref="V282" si="351">H282+J282</f>
        <v>8424.2200000000012</v>
      </c>
      <c r="W282" s="25">
        <f t="shared" ref="W282" si="352">K282+P282</f>
        <v>0</v>
      </c>
      <c r="X282" s="29">
        <v>0</v>
      </c>
      <c r="Y282" s="25"/>
    </row>
    <row r="283" spans="1:25" ht="14.25" customHeight="1" x14ac:dyDescent="0.2">
      <c r="A283" s="7" t="s">
        <v>1317</v>
      </c>
      <c r="B283" s="20">
        <v>5503</v>
      </c>
      <c r="C283" s="28"/>
      <c r="D283" s="6" t="s">
        <v>1318</v>
      </c>
      <c r="E283" s="6" t="s">
        <v>124</v>
      </c>
      <c r="F283" s="19" t="s">
        <v>2187</v>
      </c>
      <c r="G283" s="8">
        <v>4063</v>
      </c>
      <c r="H283" s="8">
        <v>4062.15</v>
      </c>
      <c r="I283" s="8">
        <f t="shared" ref="I283" si="353">H283/G283*100</f>
        <v>99.979079497907946</v>
      </c>
      <c r="J283" s="8">
        <v>0</v>
      </c>
      <c r="K283" s="8"/>
      <c r="L283" s="8">
        <f t="shared" ref="L283" si="354">H283+J283+K283</f>
        <v>4062.15</v>
      </c>
      <c r="M283" s="8">
        <f t="shared" ref="M283" si="355">L283/G283*100</f>
        <v>99.979079497907946</v>
      </c>
      <c r="N283" s="8">
        <f t="shared" ref="N283" si="356">G283-L283</f>
        <v>0.84999999999990905</v>
      </c>
      <c r="O283" s="8">
        <f t="shared" ref="O283" si="357">J283+K283</f>
        <v>0</v>
      </c>
      <c r="P283" s="8"/>
      <c r="Q283" s="8"/>
      <c r="R283" s="8"/>
      <c r="S283" s="8">
        <f t="shared" si="298"/>
        <v>4062.15</v>
      </c>
      <c r="T283" s="8">
        <f t="shared" si="311"/>
        <v>99.979079497907946</v>
      </c>
      <c r="U283" s="8">
        <f t="shared" si="312"/>
        <v>0.84999999999990905</v>
      </c>
      <c r="V283" s="8">
        <f t="shared" si="299"/>
        <v>4062.15</v>
      </c>
      <c r="W283" s="25">
        <f t="shared" si="300"/>
        <v>0</v>
      </c>
      <c r="X283" s="29">
        <v>0</v>
      </c>
      <c r="Y283" s="25"/>
    </row>
    <row r="284" spans="1:25" ht="14.25" customHeight="1" x14ac:dyDescent="0.2">
      <c r="A284" s="7" t="s">
        <v>1317</v>
      </c>
      <c r="B284" s="20">
        <v>5059</v>
      </c>
      <c r="C284" s="28"/>
      <c r="D284" s="6" t="s">
        <v>1318</v>
      </c>
      <c r="E284" s="6" t="s">
        <v>124</v>
      </c>
      <c r="F284" s="35" t="s">
        <v>1716</v>
      </c>
      <c r="G284" s="21">
        <v>242</v>
      </c>
      <c r="H284" s="8">
        <v>241.88</v>
      </c>
      <c r="I284" s="8">
        <f t="shared" ref="I284:I287" si="358">H284/G284*100</f>
        <v>99.950413223140487</v>
      </c>
      <c r="J284" s="8">
        <v>0</v>
      </c>
      <c r="K284" s="8"/>
      <c r="L284" s="8">
        <f t="shared" ref="L284:L287" si="359">H284+J284+K284</f>
        <v>241.88</v>
      </c>
      <c r="M284" s="8">
        <f t="shared" ref="M284:M287" si="360">L284/G284*100</f>
        <v>99.950413223140487</v>
      </c>
      <c r="N284" s="8">
        <f t="shared" ref="N284:N287" si="361">G284-L284</f>
        <v>0.12000000000000455</v>
      </c>
      <c r="O284" s="8">
        <f t="shared" ref="O284:O287" si="362">J284+K284</f>
        <v>0</v>
      </c>
      <c r="P284" s="8"/>
      <c r="Q284" s="8"/>
      <c r="R284" s="8"/>
      <c r="S284" s="8">
        <f t="shared" si="298"/>
        <v>241.88</v>
      </c>
      <c r="T284" s="8">
        <f t="shared" si="311"/>
        <v>99.950413223140487</v>
      </c>
      <c r="U284" s="8">
        <f t="shared" si="312"/>
        <v>0.12000000000000455</v>
      </c>
      <c r="V284" s="8">
        <f t="shared" si="299"/>
        <v>241.88</v>
      </c>
      <c r="W284" s="25">
        <f t="shared" si="300"/>
        <v>0</v>
      </c>
      <c r="X284" s="29">
        <v>0</v>
      </c>
      <c r="Y284" s="25"/>
    </row>
    <row r="285" spans="1:25" ht="14.25" customHeight="1" x14ac:dyDescent="0.2">
      <c r="A285" s="7" t="s">
        <v>1317</v>
      </c>
      <c r="B285" s="20">
        <v>5061</v>
      </c>
      <c r="C285" s="28"/>
      <c r="D285" s="6" t="s">
        <v>1318</v>
      </c>
      <c r="E285" s="6" t="s">
        <v>124</v>
      </c>
      <c r="F285" s="35" t="s">
        <v>1717</v>
      </c>
      <c r="G285" s="21">
        <v>102</v>
      </c>
      <c r="H285" s="8">
        <v>101.04</v>
      </c>
      <c r="I285" s="8">
        <f t="shared" si="358"/>
        <v>99.058823529411768</v>
      </c>
      <c r="J285" s="8">
        <v>0</v>
      </c>
      <c r="K285" s="8"/>
      <c r="L285" s="8">
        <f t="shared" si="359"/>
        <v>101.04</v>
      </c>
      <c r="M285" s="8">
        <f t="shared" si="360"/>
        <v>99.058823529411768</v>
      </c>
      <c r="N285" s="8">
        <f t="shared" si="361"/>
        <v>0.95999999999999375</v>
      </c>
      <c r="O285" s="8">
        <f t="shared" si="362"/>
        <v>0</v>
      </c>
      <c r="P285" s="8"/>
      <c r="Q285" s="8"/>
      <c r="R285" s="8"/>
      <c r="S285" s="8">
        <f t="shared" si="298"/>
        <v>101.04</v>
      </c>
      <c r="T285" s="8">
        <f t="shared" si="311"/>
        <v>99.058823529411768</v>
      </c>
      <c r="U285" s="8">
        <f t="shared" si="312"/>
        <v>0.95999999999999375</v>
      </c>
      <c r="V285" s="8">
        <f t="shared" si="299"/>
        <v>101.04</v>
      </c>
      <c r="W285" s="25">
        <f t="shared" si="300"/>
        <v>0</v>
      </c>
      <c r="X285" s="29">
        <v>0</v>
      </c>
      <c r="Y285" s="25"/>
    </row>
    <row r="286" spans="1:25" ht="14.25" customHeight="1" x14ac:dyDescent="0.2">
      <c r="A286" s="7" t="s">
        <v>1317</v>
      </c>
      <c r="B286" s="20">
        <v>5062</v>
      </c>
      <c r="C286" s="28"/>
      <c r="D286" s="6" t="s">
        <v>1318</v>
      </c>
      <c r="E286" s="6" t="s">
        <v>124</v>
      </c>
      <c r="F286" s="35" t="s">
        <v>1718</v>
      </c>
      <c r="G286" s="21">
        <v>65</v>
      </c>
      <c r="H286" s="8">
        <v>64.3</v>
      </c>
      <c r="I286" s="8">
        <f t="shared" si="358"/>
        <v>98.92307692307692</v>
      </c>
      <c r="J286" s="8">
        <v>0</v>
      </c>
      <c r="K286" s="8"/>
      <c r="L286" s="8">
        <f t="shared" si="359"/>
        <v>64.3</v>
      </c>
      <c r="M286" s="8">
        <f t="shared" si="360"/>
        <v>98.92307692307692</v>
      </c>
      <c r="N286" s="8">
        <f t="shared" si="361"/>
        <v>0.70000000000000284</v>
      </c>
      <c r="O286" s="8">
        <f t="shared" si="362"/>
        <v>0</v>
      </c>
      <c r="P286" s="8"/>
      <c r="Q286" s="8"/>
      <c r="R286" s="8"/>
      <c r="S286" s="8">
        <f t="shared" si="298"/>
        <v>64.3</v>
      </c>
      <c r="T286" s="8">
        <f t="shared" si="311"/>
        <v>98.92307692307692</v>
      </c>
      <c r="U286" s="8">
        <f t="shared" si="312"/>
        <v>0.70000000000000284</v>
      </c>
      <c r="V286" s="8">
        <f t="shared" si="299"/>
        <v>64.3</v>
      </c>
      <c r="W286" s="25">
        <f t="shared" si="300"/>
        <v>0</v>
      </c>
      <c r="X286" s="29">
        <v>0</v>
      </c>
      <c r="Y286" s="25"/>
    </row>
    <row r="287" spans="1:25" ht="14.25" customHeight="1" x14ac:dyDescent="0.2">
      <c r="A287" s="7" t="s">
        <v>1317</v>
      </c>
      <c r="B287" s="20">
        <v>5525</v>
      </c>
      <c r="C287" s="28"/>
      <c r="D287" s="6" t="s">
        <v>1318</v>
      </c>
      <c r="E287" s="6" t="s">
        <v>124</v>
      </c>
      <c r="F287" s="19" t="s">
        <v>998</v>
      </c>
      <c r="G287" s="8">
        <v>0</v>
      </c>
      <c r="H287" s="8">
        <v>0</v>
      </c>
      <c r="I287" s="8" t="e">
        <f t="shared" si="358"/>
        <v>#DIV/0!</v>
      </c>
      <c r="J287" s="8">
        <v>0</v>
      </c>
      <c r="K287" s="8"/>
      <c r="L287" s="8">
        <f t="shared" si="359"/>
        <v>0</v>
      </c>
      <c r="M287" s="8" t="e">
        <f t="shared" si="360"/>
        <v>#DIV/0!</v>
      </c>
      <c r="N287" s="8">
        <f t="shared" si="361"/>
        <v>0</v>
      </c>
      <c r="O287" s="8">
        <f t="shared" si="362"/>
        <v>0</v>
      </c>
      <c r="P287" s="8"/>
      <c r="Q287" s="8"/>
      <c r="R287" s="8"/>
      <c r="S287" s="8">
        <f t="shared" si="298"/>
        <v>0</v>
      </c>
      <c r="T287" s="8" t="e">
        <f t="shared" si="311"/>
        <v>#DIV/0!</v>
      </c>
      <c r="U287" s="8">
        <f t="shared" si="312"/>
        <v>0</v>
      </c>
      <c r="V287" s="8">
        <f t="shared" si="299"/>
        <v>0</v>
      </c>
      <c r="W287" s="25">
        <f t="shared" si="300"/>
        <v>0</v>
      </c>
      <c r="X287" s="29">
        <v>0</v>
      </c>
      <c r="Y287" s="25"/>
    </row>
    <row r="288" spans="1:25" ht="14.25" customHeight="1" x14ac:dyDescent="0.2">
      <c r="A288" s="7" t="s">
        <v>1317</v>
      </c>
      <c r="B288" s="20" t="s">
        <v>629</v>
      </c>
      <c r="C288" s="28"/>
      <c r="D288" s="6" t="s">
        <v>1318</v>
      </c>
      <c r="E288" s="6" t="s">
        <v>150</v>
      </c>
      <c r="F288" s="19" t="s">
        <v>431</v>
      </c>
      <c r="G288" s="21">
        <v>384</v>
      </c>
      <c r="H288" s="8">
        <v>384</v>
      </c>
      <c r="I288" s="8">
        <f t="shared" si="286"/>
        <v>100</v>
      </c>
      <c r="J288" s="8">
        <v>0</v>
      </c>
      <c r="K288" s="8"/>
      <c r="L288" s="8">
        <f t="shared" si="279"/>
        <v>384</v>
      </c>
      <c r="M288" s="8">
        <f t="shared" si="287"/>
        <v>100</v>
      </c>
      <c r="N288" s="8">
        <f t="shared" si="281"/>
        <v>0</v>
      </c>
      <c r="O288" s="8">
        <f t="shared" si="282"/>
        <v>0</v>
      </c>
      <c r="P288" s="8"/>
      <c r="Q288" s="8"/>
      <c r="R288" s="8"/>
      <c r="S288" s="8">
        <f t="shared" si="298"/>
        <v>384</v>
      </c>
      <c r="T288" s="8">
        <f t="shared" si="311"/>
        <v>100</v>
      </c>
      <c r="U288" s="8">
        <f t="shared" si="312"/>
        <v>0</v>
      </c>
      <c r="V288" s="8">
        <f t="shared" si="299"/>
        <v>384</v>
      </c>
      <c r="W288" s="25">
        <f t="shared" si="300"/>
        <v>0</v>
      </c>
      <c r="X288" s="29">
        <v>0</v>
      </c>
      <c r="Y288" s="25"/>
    </row>
    <row r="289" spans="1:25" ht="14.25" customHeight="1" x14ac:dyDescent="0.2">
      <c r="A289" s="7" t="s">
        <v>121</v>
      </c>
      <c r="B289" s="20">
        <v>5511</v>
      </c>
      <c r="C289" s="28"/>
      <c r="D289" s="6" t="s">
        <v>1275</v>
      </c>
      <c r="E289" s="6" t="s">
        <v>122</v>
      </c>
      <c r="F289" s="19" t="s">
        <v>123</v>
      </c>
      <c r="G289" s="21">
        <v>2882</v>
      </c>
      <c r="H289" s="8">
        <v>2881.39</v>
      </c>
      <c r="I289" s="8">
        <f>H289/G289*100</f>
        <v>99.978834142956273</v>
      </c>
      <c r="J289" s="8">
        <v>0</v>
      </c>
      <c r="K289" s="8"/>
      <c r="L289" s="8">
        <f>H289+J289+K289</f>
        <v>2881.39</v>
      </c>
      <c r="M289" s="8">
        <f>L289/G289*100</f>
        <v>99.978834142956273</v>
      </c>
      <c r="N289" s="8">
        <f>G289-L289</f>
        <v>0.61000000000012733</v>
      </c>
      <c r="O289" s="8">
        <f>J289+K289</f>
        <v>0</v>
      </c>
      <c r="P289" s="8"/>
      <c r="Q289" s="8"/>
      <c r="R289" s="8"/>
      <c r="S289" s="8">
        <f t="shared" si="298"/>
        <v>2881.39</v>
      </c>
      <c r="T289" s="8">
        <f t="shared" si="311"/>
        <v>99.978834142956273</v>
      </c>
      <c r="U289" s="8">
        <f t="shared" si="312"/>
        <v>0.61000000000012733</v>
      </c>
      <c r="V289" s="8">
        <f t="shared" si="299"/>
        <v>2881.39</v>
      </c>
      <c r="W289" s="25">
        <f t="shared" si="300"/>
        <v>0</v>
      </c>
      <c r="X289" s="29">
        <v>0</v>
      </c>
      <c r="Y289" s="25"/>
    </row>
    <row r="290" spans="1:25" ht="14.25" customHeight="1" x14ac:dyDescent="0.2">
      <c r="A290" s="7" t="s">
        <v>121</v>
      </c>
      <c r="B290" s="20">
        <v>4139</v>
      </c>
      <c r="C290" s="28"/>
      <c r="D290" s="6" t="s">
        <v>1269</v>
      </c>
      <c r="E290" s="6" t="s">
        <v>151</v>
      </c>
      <c r="F290" s="19" t="s">
        <v>152</v>
      </c>
      <c r="G290" s="8">
        <v>6000</v>
      </c>
      <c r="H290" s="8">
        <v>6000</v>
      </c>
      <c r="I290" s="8">
        <f>H290/G290*100</f>
        <v>100</v>
      </c>
      <c r="J290" s="8">
        <v>0</v>
      </c>
      <c r="K290" s="8"/>
      <c r="L290" s="8">
        <f>H290+J290+K290</f>
        <v>6000</v>
      </c>
      <c r="M290" s="8">
        <f>L290/G290*100</f>
        <v>100</v>
      </c>
      <c r="N290" s="8">
        <f>G290-L290</f>
        <v>0</v>
      </c>
      <c r="O290" s="8">
        <f>J290+K290</f>
        <v>0</v>
      </c>
      <c r="P290" s="8"/>
      <c r="Q290" s="8"/>
      <c r="R290" s="8"/>
      <c r="S290" s="8">
        <f>L290+P290+Q290+R290</f>
        <v>6000</v>
      </c>
      <c r="T290" s="8">
        <f>S290/G290*100</f>
        <v>100</v>
      </c>
      <c r="U290" s="8">
        <f>G290-S290</f>
        <v>0</v>
      </c>
      <c r="V290" s="8">
        <f>H290+J290</f>
        <v>6000</v>
      </c>
      <c r="W290" s="25">
        <f>K290+P290</f>
        <v>0</v>
      </c>
      <c r="X290" s="29">
        <v>0</v>
      </c>
      <c r="Y290" s="25"/>
    </row>
    <row r="291" spans="1:25" ht="14.25" customHeight="1" x14ac:dyDescent="0.2">
      <c r="A291" s="7" t="s">
        <v>121</v>
      </c>
      <c r="B291" s="20">
        <v>4500</v>
      </c>
      <c r="C291" s="28"/>
      <c r="D291" s="6" t="s">
        <v>1269</v>
      </c>
      <c r="E291" s="6" t="s">
        <v>151</v>
      </c>
      <c r="F291" s="19" t="s">
        <v>152</v>
      </c>
      <c r="G291" s="8">
        <v>1000</v>
      </c>
      <c r="H291" s="8">
        <v>1000</v>
      </c>
      <c r="I291" s="8">
        <f t="shared" ref="I291" si="363">H291/G291*100</f>
        <v>100</v>
      </c>
      <c r="J291" s="8">
        <v>0</v>
      </c>
      <c r="K291" s="8"/>
      <c r="L291" s="8">
        <f t="shared" ref="L291" si="364">H291+J291+K291</f>
        <v>1000</v>
      </c>
      <c r="M291" s="8">
        <f t="shared" ref="M291" si="365">L291/G291*100</f>
        <v>100</v>
      </c>
      <c r="N291" s="8">
        <f t="shared" ref="N291" si="366">G291-L291</f>
        <v>0</v>
      </c>
      <c r="O291" s="8">
        <f t="shared" ref="O291" si="367">J291+K291</f>
        <v>0</v>
      </c>
      <c r="P291" s="8"/>
      <c r="Q291" s="8"/>
      <c r="R291" s="8"/>
      <c r="S291" s="8">
        <f>L291+P291+Q291+R291</f>
        <v>1000</v>
      </c>
      <c r="T291" s="8">
        <f>S291/G291*100</f>
        <v>100</v>
      </c>
      <c r="U291" s="8">
        <f>G291-S291</f>
        <v>0</v>
      </c>
      <c r="V291" s="8">
        <f>H291+J291</f>
        <v>1000</v>
      </c>
      <c r="W291" s="25">
        <f>K291+P291</f>
        <v>0</v>
      </c>
      <c r="X291" s="29">
        <v>1551</v>
      </c>
      <c r="Y291" s="25"/>
    </row>
    <row r="292" spans="1:25" ht="14.25" customHeight="1" x14ac:dyDescent="0.2">
      <c r="A292" s="7" t="s">
        <v>121</v>
      </c>
      <c r="B292" s="20">
        <v>5511</v>
      </c>
      <c r="C292" s="28" t="s">
        <v>519</v>
      </c>
      <c r="D292" s="6" t="s">
        <v>1269</v>
      </c>
      <c r="E292" s="6" t="s">
        <v>151</v>
      </c>
      <c r="F292" s="19" t="s">
        <v>152</v>
      </c>
      <c r="G292" s="8">
        <v>2967</v>
      </c>
      <c r="H292" s="8">
        <v>2599.9499999999998</v>
      </c>
      <c r="I292" s="8">
        <f t="shared" si="286"/>
        <v>87.628918099089987</v>
      </c>
      <c r="J292" s="8">
        <v>195.11</v>
      </c>
      <c r="K292" s="8"/>
      <c r="L292" s="8">
        <f t="shared" si="279"/>
        <v>2795.06</v>
      </c>
      <c r="M292" s="8">
        <f t="shared" si="287"/>
        <v>94.204920795416243</v>
      </c>
      <c r="N292" s="8">
        <f t="shared" si="281"/>
        <v>171.94000000000005</v>
      </c>
      <c r="O292" s="8">
        <f t="shared" si="282"/>
        <v>195.11</v>
      </c>
      <c r="P292" s="8"/>
      <c r="Q292" s="8"/>
      <c r="R292" s="8"/>
      <c r="S292" s="8">
        <f t="shared" si="298"/>
        <v>2795.06</v>
      </c>
      <c r="T292" s="8">
        <f t="shared" si="311"/>
        <v>94.204920795416243</v>
      </c>
      <c r="U292" s="8">
        <f t="shared" si="312"/>
        <v>171.94000000000005</v>
      </c>
      <c r="V292" s="8">
        <f t="shared" si="299"/>
        <v>2795.06</v>
      </c>
      <c r="W292" s="25">
        <f t="shared" si="300"/>
        <v>0</v>
      </c>
      <c r="X292" s="29">
        <v>0</v>
      </c>
      <c r="Y292" s="25"/>
    </row>
    <row r="293" spans="1:25" ht="14.25" customHeight="1" x14ac:dyDescent="0.2">
      <c r="A293" s="7" t="s">
        <v>121</v>
      </c>
      <c r="B293" s="20">
        <v>5511</v>
      </c>
      <c r="C293" s="28" t="s">
        <v>519</v>
      </c>
      <c r="D293" s="6" t="s">
        <v>1269</v>
      </c>
      <c r="E293" s="6" t="s">
        <v>153</v>
      </c>
      <c r="F293" s="19" t="s">
        <v>268</v>
      </c>
      <c r="G293" s="8">
        <v>1164</v>
      </c>
      <c r="H293" s="8">
        <v>1108.55</v>
      </c>
      <c r="I293" s="8">
        <f t="shared" si="286"/>
        <v>95.236254295532646</v>
      </c>
      <c r="J293" s="8">
        <v>49.2</v>
      </c>
      <c r="K293" s="8"/>
      <c r="L293" s="8">
        <f t="shared" si="279"/>
        <v>1157.75</v>
      </c>
      <c r="M293" s="8">
        <f t="shared" si="287"/>
        <v>99.463058419243993</v>
      </c>
      <c r="N293" s="8">
        <f t="shared" si="281"/>
        <v>6.25</v>
      </c>
      <c r="O293" s="8">
        <f t="shared" si="282"/>
        <v>49.2</v>
      </c>
      <c r="P293" s="8"/>
      <c r="Q293" s="8"/>
      <c r="R293" s="8"/>
      <c r="S293" s="8">
        <f t="shared" si="298"/>
        <v>1157.75</v>
      </c>
      <c r="T293" s="8">
        <f t="shared" si="311"/>
        <v>99.463058419243993</v>
      </c>
      <c r="U293" s="8">
        <f t="shared" si="312"/>
        <v>6.25</v>
      </c>
      <c r="V293" s="8">
        <f t="shared" si="299"/>
        <v>1157.75</v>
      </c>
      <c r="W293" s="25">
        <f t="shared" si="300"/>
        <v>0</v>
      </c>
      <c r="X293" s="29">
        <v>0</v>
      </c>
      <c r="Y293" s="25"/>
    </row>
    <row r="294" spans="1:25" ht="14.25" customHeight="1" x14ac:dyDescent="0.2">
      <c r="A294" s="7" t="s">
        <v>121</v>
      </c>
      <c r="B294" s="20">
        <v>5500</v>
      </c>
      <c r="C294" s="28"/>
      <c r="D294" s="6" t="s">
        <v>1269</v>
      </c>
      <c r="E294" s="6" t="s">
        <v>153</v>
      </c>
      <c r="F294" s="19" t="s">
        <v>2180</v>
      </c>
      <c r="G294" s="8">
        <v>6</v>
      </c>
      <c r="H294" s="8">
        <v>0</v>
      </c>
      <c r="I294" s="8">
        <f t="shared" ref="I294" si="368">H294/G294*100</f>
        <v>0</v>
      </c>
      <c r="J294" s="8">
        <v>0</v>
      </c>
      <c r="K294" s="8"/>
      <c r="L294" s="8">
        <f t="shared" ref="L294" si="369">H294+J294+K294</f>
        <v>0</v>
      </c>
      <c r="M294" s="8">
        <f t="shared" ref="M294" si="370">L294/G294*100</f>
        <v>0</v>
      </c>
      <c r="N294" s="8">
        <f t="shared" ref="N294" si="371">G294-L294</f>
        <v>6</v>
      </c>
      <c r="O294" s="8">
        <f t="shared" ref="O294" si="372">J294+K294</f>
        <v>0</v>
      </c>
      <c r="P294" s="8"/>
      <c r="Q294" s="8"/>
      <c r="R294" s="8"/>
      <c r="S294" s="8">
        <f t="shared" ref="S294" si="373">L294+P294+Q294+R294</f>
        <v>0</v>
      </c>
      <c r="T294" s="8">
        <f t="shared" ref="T294" si="374">S294/G294*100</f>
        <v>0</v>
      </c>
      <c r="U294" s="8">
        <f t="shared" ref="U294" si="375">G294-S294</f>
        <v>6</v>
      </c>
      <c r="V294" s="8">
        <f t="shared" ref="V294" si="376">H294+J294</f>
        <v>0</v>
      </c>
      <c r="W294" s="25">
        <f t="shared" ref="W294" si="377">K294+P294</f>
        <v>0</v>
      </c>
      <c r="X294" s="29">
        <v>0</v>
      </c>
      <c r="Y294" s="25"/>
    </row>
    <row r="295" spans="1:25" ht="14.25" customHeight="1" x14ac:dyDescent="0.2">
      <c r="A295" s="7" t="s">
        <v>121</v>
      </c>
      <c r="B295" s="20"/>
      <c r="C295" s="28"/>
      <c r="D295" s="6" t="s">
        <v>1269</v>
      </c>
      <c r="E295" s="6" t="s">
        <v>269</v>
      </c>
      <c r="F295" s="19"/>
      <c r="G295" s="8"/>
      <c r="H295" s="8">
        <v>0</v>
      </c>
      <c r="I295" s="8" t="e">
        <f t="shared" si="286"/>
        <v>#DIV/0!</v>
      </c>
      <c r="J295" s="8">
        <v>0</v>
      </c>
      <c r="K295" s="8"/>
      <c r="L295" s="8">
        <f t="shared" si="279"/>
        <v>0</v>
      </c>
      <c r="M295" s="8" t="e">
        <f t="shared" si="287"/>
        <v>#DIV/0!</v>
      </c>
      <c r="N295" s="8">
        <f t="shared" si="281"/>
        <v>0</v>
      </c>
      <c r="O295" s="8">
        <f t="shared" si="282"/>
        <v>0</v>
      </c>
      <c r="P295" s="8"/>
      <c r="Q295" s="8"/>
      <c r="R295" s="8"/>
      <c r="S295" s="8">
        <f t="shared" si="298"/>
        <v>0</v>
      </c>
      <c r="T295" s="8" t="e">
        <f t="shared" si="311"/>
        <v>#DIV/0!</v>
      </c>
      <c r="U295" s="8">
        <f t="shared" si="312"/>
        <v>0</v>
      </c>
      <c r="V295" s="8">
        <f t="shared" si="299"/>
        <v>0</v>
      </c>
      <c r="W295" s="25">
        <f t="shared" si="300"/>
        <v>0</v>
      </c>
      <c r="X295" s="29">
        <v>0</v>
      </c>
      <c r="Y295" s="25"/>
    </row>
    <row r="296" spans="1:25" ht="14.25" customHeight="1" x14ac:dyDescent="0.2">
      <c r="A296" s="7" t="s">
        <v>121</v>
      </c>
      <c r="B296" s="20"/>
      <c r="C296" s="28"/>
      <c r="D296" s="6" t="s">
        <v>1269</v>
      </c>
      <c r="E296" s="6" t="s">
        <v>270</v>
      </c>
      <c r="F296" s="19"/>
      <c r="G296" s="8"/>
      <c r="H296" s="8">
        <v>0</v>
      </c>
      <c r="I296" s="8" t="e">
        <f t="shared" si="286"/>
        <v>#DIV/0!</v>
      </c>
      <c r="J296" s="8">
        <v>0</v>
      </c>
      <c r="K296" s="8"/>
      <c r="L296" s="8">
        <f t="shared" si="279"/>
        <v>0</v>
      </c>
      <c r="M296" s="8" t="e">
        <f t="shared" si="287"/>
        <v>#DIV/0!</v>
      </c>
      <c r="N296" s="8">
        <f t="shared" si="281"/>
        <v>0</v>
      </c>
      <c r="O296" s="8">
        <f t="shared" si="282"/>
        <v>0</v>
      </c>
      <c r="P296" s="8"/>
      <c r="Q296" s="8"/>
      <c r="R296" s="8"/>
      <c r="S296" s="8">
        <f t="shared" si="298"/>
        <v>0</v>
      </c>
      <c r="T296" s="8" t="e">
        <f t="shared" si="311"/>
        <v>#DIV/0!</v>
      </c>
      <c r="U296" s="8">
        <f t="shared" si="312"/>
        <v>0</v>
      </c>
      <c r="V296" s="8">
        <f t="shared" si="299"/>
        <v>0</v>
      </c>
      <c r="W296" s="25">
        <f t="shared" si="300"/>
        <v>0</v>
      </c>
      <c r="X296" s="29">
        <v>1551</v>
      </c>
      <c r="Y296" s="25"/>
    </row>
    <row r="297" spans="1:25" ht="14.25" customHeight="1" x14ac:dyDescent="0.2">
      <c r="A297" s="7" t="s">
        <v>1078</v>
      </c>
      <c r="B297" s="20">
        <v>5512</v>
      </c>
      <c r="C297" s="28" t="s">
        <v>1943</v>
      </c>
      <c r="D297" s="6" t="s">
        <v>90</v>
      </c>
      <c r="E297" s="6" t="s">
        <v>271</v>
      </c>
      <c r="F297" s="19" t="s">
        <v>2178</v>
      </c>
      <c r="G297" s="21">
        <v>10000</v>
      </c>
      <c r="H297" s="8">
        <v>10000</v>
      </c>
      <c r="I297" s="8">
        <f t="shared" ref="I297" si="378">H297/G297*100</f>
        <v>100</v>
      </c>
      <c r="J297" s="8">
        <v>0</v>
      </c>
      <c r="K297" s="8"/>
      <c r="L297" s="8">
        <f t="shared" ref="L297" si="379">H297+J297+K297</f>
        <v>10000</v>
      </c>
      <c r="M297" s="8">
        <f t="shared" ref="M297" si="380">L297/G297*100</f>
        <v>100</v>
      </c>
      <c r="N297" s="8">
        <f t="shared" ref="N297" si="381">G297-L297</f>
        <v>0</v>
      </c>
      <c r="O297" s="8">
        <f t="shared" ref="O297" si="382">J297+K297</f>
        <v>0</v>
      </c>
      <c r="P297" s="8"/>
      <c r="Q297" s="8"/>
      <c r="R297" s="8"/>
      <c r="S297" s="8">
        <f t="shared" si="298"/>
        <v>10000</v>
      </c>
      <c r="T297" s="8">
        <f t="shared" si="311"/>
        <v>100</v>
      </c>
      <c r="U297" s="8">
        <f t="shared" si="312"/>
        <v>0</v>
      </c>
      <c r="V297" s="8">
        <f t="shared" si="299"/>
        <v>10000</v>
      </c>
      <c r="W297" s="25">
        <f t="shared" si="300"/>
        <v>0</v>
      </c>
      <c r="X297" s="29">
        <v>0</v>
      </c>
      <c r="Y297" s="25"/>
    </row>
    <row r="298" spans="1:25" ht="14.25" customHeight="1" x14ac:dyDescent="0.2">
      <c r="A298" s="7" t="s">
        <v>1155</v>
      </c>
      <c r="B298" s="20">
        <v>5512</v>
      </c>
      <c r="C298" s="28" t="s">
        <v>1943</v>
      </c>
      <c r="D298" s="6" t="s">
        <v>1271</v>
      </c>
      <c r="E298" s="6" t="s">
        <v>271</v>
      </c>
      <c r="F298" s="219" t="s">
        <v>1979</v>
      </c>
      <c r="G298" s="21"/>
      <c r="H298" s="8">
        <v>0</v>
      </c>
      <c r="I298" s="8" t="e">
        <f t="shared" si="286"/>
        <v>#DIV/0!</v>
      </c>
      <c r="J298" s="8">
        <v>0</v>
      </c>
      <c r="K298" s="8"/>
      <c r="L298" s="8">
        <f t="shared" si="279"/>
        <v>0</v>
      </c>
      <c r="M298" s="8" t="e">
        <f t="shared" si="287"/>
        <v>#DIV/0!</v>
      </c>
      <c r="N298" s="8">
        <f t="shared" si="281"/>
        <v>0</v>
      </c>
      <c r="O298" s="8">
        <f t="shared" si="282"/>
        <v>0</v>
      </c>
      <c r="P298" s="8"/>
      <c r="Q298" s="8"/>
      <c r="R298" s="8"/>
      <c r="S298" s="8">
        <f t="shared" si="298"/>
        <v>0</v>
      </c>
      <c r="T298" s="8" t="e">
        <f t="shared" si="311"/>
        <v>#DIV/0!</v>
      </c>
      <c r="U298" s="8">
        <f t="shared" si="312"/>
        <v>0</v>
      </c>
      <c r="V298" s="8">
        <f t="shared" si="299"/>
        <v>0</v>
      </c>
      <c r="W298" s="25">
        <f t="shared" si="300"/>
        <v>0</v>
      </c>
      <c r="X298" s="29">
        <v>0</v>
      </c>
      <c r="Y298" s="25"/>
    </row>
    <row r="299" spans="1:25" ht="14.25" customHeight="1" x14ac:dyDescent="0.2">
      <c r="A299" s="7" t="s">
        <v>1155</v>
      </c>
      <c r="B299" s="20"/>
      <c r="C299" s="28"/>
      <c r="D299" s="6" t="s">
        <v>1269</v>
      </c>
      <c r="E299" s="6" t="s">
        <v>272</v>
      </c>
      <c r="F299" s="19"/>
      <c r="G299" s="21"/>
      <c r="H299" s="8">
        <v>0</v>
      </c>
      <c r="I299" s="8" t="e">
        <f t="shared" si="286"/>
        <v>#DIV/0!</v>
      </c>
      <c r="J299" s="8">
        <v>0</v>
      </c>
      <c r="K299" s="8"/>
      <c r="L299" s="8">
        <f t="shared" si="279"/>
        <v>0</v>
      </c>
      <c r="M299" s="8" t="e">
        <f t="shared" si="287"/>
        <v>#DIV/0!</v>
      </c>
      <c r="N299" s="8">
        <f t="shared" si="281"/>
        <v>0</v>
      </c>
      <c r="O299" s="8">
        <f t="shared" si="282"/>
        <v>0</v>
      </c>
      <c r="P299" s="8"/>
      <c r="Q299" s="8"/>
      <c r="R299" s="8"/>
      <c r="S299" s="8">
        <f t="shared" si="298"/>
        <v>0</v>
      </c>
      <c r="T299" s="8" t="e">
        <f t="shared" si="311"/>
        <v>#DIV/0!</v>
      </c>
      <c r="U299" s="8">
        <f t="shared" si="312"/>
        <v>0</v>
      </c>
      <c r="V299" s="8">
        <f t="shared" si="299"/>
        <v>0</v>
      </c>
      <c r="W299" s="25">
        <f t="shared" si="300"/>
        <v>0</v>
      </c>
      <c r="X299" s="29">
        <v>0</v>
      </c>
      <c r="Y299" s="25"/>
    </row>
    <row r="300" spans="1:25" ht="14.25" customHeight="1" x14ac:dyDescent="0.2">
      <c r="A300" s="7" t="s">
        <v>1155</v>
      </c>
      <c r="B300" s="20"/>
      <c r="C300" s="28"/>
      <c r="D300" s="6" t="s">
        <v>90</v>
      </c>
      <c r="E300" s="6" t="s">
        <v>273</v>
      </c>
      <c r="F300" s="19"/>
      <c r="G300" s="8"/>
      <c r="H300" s="8">
        <v>0</v>
      </c>
      <c r="I300" s="8" t="e">
        <f t="shared" si="286"/>
        <v>#DIV/0!</v>
      </c>
      <c r="J300" s="8">
        <v>0</v>
      </c>
      <c r="K300" s="8"/>
      <c r="L300" s="8">
        <f t="shared" si="279"/>
        <v>0</v>
      </c>
      <c r="M300" s="8" t="e">
        <f t="shared" si="287"/>
        <v>#DIV/0!</v>
      </c>
      <c r="N300" s="8">
        <f t="shared" si="281"/>
        <v>0</v>
      </c>
      <c r="O300" s="8">
        <f t="shared" si="282"/>
        <v>0</v>
      </c>
      <c r="P300" s="8"/>
      <c r="Q300" s="8"/>
      <c r="R300" s="8"/>
      <c r="S300" s="8">
        <f t="shared" si="298"/>
        <v>0</v>
      </c>
      <c r="T300" s="8" t="e">
        <f t="shared" si="311"/>
        <v>#DIV/0!</v>
      </c>
      <c r="U300" s="8">
        <f t="shared" si="312"/>
        <v>0</v>
      </c>
      <c r="V300" s="8">
        <f t="shared" si="299"/>
        <v>0</v>
      </c>
      <c r="W300" s="25">
        <f t="shared" si="300"/>
        <v>0</v>
      </c>
      <c r="X300" s="29">
        <v>0</v>
      </c>
      <c r="Y300" s="25"/>
    </row>
    <row r="301" spans="1:25" ht="14.25" customHeight="1" x14ac:dyDescent="0.2">
      <c r="A301" s="7" t="s">
        <v>1155</v>
      </c>
      <c r="B301" s="20">
        <v>5512</v>
      </c>
      <c r="C301" s="28"/>
      <c r="D301" s="6" t="s">
        <v>90</v>
      </c>
      <c r="E301" s="6" t="s">
        <v>274</v>
      </c>
      <c r="F301" s="19" t="s">
        <v>852</v>
      </c>
      <c r="G301" s="8"/>
      <c r="H301" s="8">
        <v>0</v>
      </c>
      <c r="I301" s="8" t="e">
        <f t="shared" ref="I301" si="383">H301/G301*100</f>
        <v>#DIV/0!</v>
      </c>
      <c r="J301" s="8">
        <v>0</v>
      </c>
      <c r="K301" s="8"/>
      <c r="L301" s="8">
        <f t="shared" ref="L301" si="384">H301+J301+K301</f>
        <v>0</v>
      </c>
      <c r="M301" s="8" t="e">
        <f t="shared" ref="M301" si="385">L301/G301*100</f>
        <v>#DIV/0!</v>
      </c>
      <c r="N301" s="8">
        <f t="shared" ref="N301" si="386">G301-L301</f>
        <v>0</v>
      </c>
      <c r="O301" s="8">
        <f t="shared" ref="O301" si="387">J301+K301</f>
        <v>0</v>
      </c>
      <c r="P301" s="8"/>
      <c r="Q301" s="8"/>
      <c r="R301" s="8"/>
      <c r="S301" s="8">
        <f t="shared" si="298"/>
        <v>0</v>
      </c>
      <c r="T301" s="8" t="e">
        <f t="shared" si="311"/>
        <v>#DIV/0!</v>
      </c>
      <c r="U301" s="8">
        <f t="shared" si="312"/>
        <v>0</v>
      </c>
      <c r="V301" s="8">
        <f t="shared" si="299"/>
        <v>0</v>
      </c>
      <c r="W301" s="25">
        <f t="shared" si="300"/>
        <v>0</v>
      </c>
      <c r="X301" s="29">
        <v>0</v>
      </c>
      <c r="Y301" s="25"/>
    </row>
    <row r="302" spans="1:25" ht="14.25" customHeight="1" x14ac:dyDescent="0.2">
      <c r="A302" s="7" t="s">
        <v>1155</v>
      </c>
      <c r="B302" s="20">
        <v>1551</v>
      </c>
      <c r="C302" s="28"/>
      <c r="D302" s="6" t="s">
        <v>90</v>
      </c>
      <c r="E302" s="6" t="s">
        <v>275</v>
      </c>
      <c r="F302" s="19" t="s">
        <v>851</v>
      </c>
      <c r="G302" s="183"/>
      <c r="H302" s="8">
        <v>0</v>
      </c>
      <c r="I302" s="8" t="e">
        <f t="shared" si="286"/>
        <v>#DIV/0!</v>
      </c>
      <c r="J302" s="8">
        <v>0</v>
      </c>
      <c r="K302" s="8"/>
      <c r="L302" s="8">
        <f t="shared" ref="L302:L374" si="388">H302+J302+K302</f>
        <v>0</v>
      </c>
      <c r="M302" s="8" t="e">
        <f t="shared" si="287"/>
        <v>#DIV/0!</v>
      </c>
      <c r="N302" s="8">
        <f t="shared" ref="N302:N374" si="389">G302-L302</f>
        <v>0</v>
      </c>
      <c r="O302" s="8">
        <f t="shared" ref="O302:O374" si="390">J302+K302</f>
        <v>0</v>
      </c>
      <c r="P302" s="8"/>
      <c r="Q302" s="8"/>
      <c r="R302" s="8"/>
      <c r="S302" s="8">
        <f t="shared" si="298"/>
        <v>0</v>
      </c>
      <c r="T302" s="8" t="e">
        <f t="shared" si="311"/>
        <v>#DIV/0!</v>
      </c>
      <c r="U302" s="8">
        <f t="shared" si="312"/>
        <v>0</v>
      </c>
      <c r="V302" s="8">
        <f t="shared" si="299"/>
        <v>0</v>
      </c>
      <c r="W302" s="25">
        <f t="shared" si="300"/>
        <v>0</v>
      </c>
      <c r="X302" s="29">
        <v>0</v>
      </c>
      <c r="Y302" s="25"/>
    </row>
    <row r="303" spans="1:25" ht="14.25" customHeight="1" x14ac:dyDescent="0.2">
      <c r="A303" s="7" t="s">
        <v>1155</v>
      </c>
      <c r="B303" s="20">
        <v>1551</v>
      </c>
      <c r="C303" s="28"/>
      <c r="D303" s="6" t="s">
        <v>90</v>
      </c>
      <c r="E303" s="6" t="s">
        <v>275</v>
      </c>
      <c r="F303" s="19" t="s">
        <v>1722</v>
      </c>
      <c r="G303" s="183"/>
      <c r="H303" s="8">
        <v>0</v>
      </c>
      <c r="I303" s="8" t="e">
        <f t="shared" ref="I303" si="391">H303/G303*100</f>
        <v>#DIV/0!</v>
      </c>
      <c r="J303" s="8">
        <v>0</v>
      </c>
      <c r="K303" s="8"/>
      <c r="L303" s="8">
        <f t="shared" ref="L303" si="392">H303+J303+K303</f>
        <v>0</v>
      </c>
      <c r="M303" s="8" t="e">
        <f t="shared" ref="M303" si="393">L303/G303*100</f>
        <v>#DIV/0!</v>
      </c>
      <c r="N303" s="8">
        <f t="shared" ref="N303" si="394">G303-L303</f>
        <v>0</v>
      </c>
      <c r="O303" s="8">
        <f t="shared" ref="O303" si="395">J303+K303</f>
        <v>0</v>
      </c>
      <c r="P303" s="8"/>
      <c r="Q303" s="8"/>
      <c r="R303" s="8"/>
      <c r="S303" s="8">
        <f t="shared" si="298"/>
        <v>0</v>
      </c>
      <c r="T303" s="8" t="e">
        <f t="shared" si="311"/>
        <v>#DIV/0!</v>
      </c>
      <c r="U303" s="8">
        <f t="shared" si="312"/>
        <v>0</v>
      </c>
      <c r="V303" s="8">
        <f t="shared" si="299"/>
        <v>0</v>
      </c>
      <c r="W303" s="25">
        <f t="shared" si="300"/>
        <v>0</v>
      </c>
      <c r="X303" s="29">
        <v>551240</v>
      </c>
      <c r="Y303" s="25"/>
    </row>
    <row r="304" spans="1:25" ht="14.25" customHeight="1" x14ac:dyDescent="0.2">
      <c r="A304" s="7" t="s">
        <v>1155</v>
      </c>
      <c r="B304" s="20">
        <v>5512</v>
      </c>
      <c r="C304" s="28"/>
      <c r="D304" s="6" t="s">
        <v>90</v>
      </c>
      <c r="E304" s="6" t="s">
        <v>276</v>
      </c>
      <c r="F304" s="19" t="s">
        <v>277</v>
      </c>
      <c r="G304" s="8"/>
      <c r="H304" s="8">
        <v>0</v>
      </c>
      <c r="I304" s="8" t="e">
        <f>H304/G304*100</f>
        <v>#DIV/0!</v>
      </c>
      <c r="J304" s="8">
        <v>0</v>
      </c>
      <c r="K304" s="8"/>
      <c r="L304" s="8">
        <f t="shared" si="388"/>
        <v>0</v>
      </c>
      <c r="M304" s="8" t="e">
        <f>L304/G304*100</f>
        <v>#DIV/0!</v>
      </c>
      <c r="N304" s="8">
        <f>G304-L304</f>
        <v>0</v>
      </c>
      <c r="O304" s="8">
        <f t="shared" si="390"/>
        <v>0</v>
      </c>
      <c r="P304" s="8"/>
      <c r="Q304" s="8"/>
      <c r="R304" s="8"/>
      <c r="S304" s="8">
        <f t="shared" si="298"/>
        <v>0</v>
      </c>
      <c r="T304" s="8" t="e">
        <f t="shared" si="311"/>
        <v>#DIV/0!</v>
      </c>
      <c r="U304" s="8">
        <f t="shared" si="312"/>
        <v>0</v>
      </c>
      <c r="V304" s="8">
        <f t="shared" si="299"/>
        <v>0</v>
      </c>
      <c r="W304" s="25">
        <f t="shared" si="300"/>
        <v>0</v>
      </c>
      <c r="X304" s="29">
        <v>5512</v>
      </c>
      <c r="Y304" s="25"/>
    </row>
    <row r="305" spans="1:25" ht="14.25" customHeight="1" x14ac:dyDescent="0.2">
      <c r="A305" s="7" t="s">
        <v>1155</v>
      </c>
      <c r="B305" s="20"/>
      <c r="C305" s="28"/>
      <c r="D305" s="6" t="s">
        <v>90</v>
      </c>
      <c r="E305" s="6" t="s">
        <v>278</v>
      </c>
      <c r="F305" s="19"/>
      <c r="G305" s="8"/>
      <c r="H305" s="8">
        <v>0</v>
      </c>
      <c r="I305" s="8" t="e">
        <f t="shared" si="286"/>
        <v>#DIV/0!</v>
      </c>
      <c r="J305" s="8">
        <v>0</v>
      </c>
      <c r="K305" s="8"/>
      <c r="L305" s="8">
        <f t="shared" si="388"/>
        <v>0</v>
      </c>
      <c r="M305" s="8" t="e">
        <f t="shared" si="287"/>
        <v>#DIV/0!</v>
      </c>
      <c r="N305" s="8">
        <f t="shared" si="389"/>
        <v>0</v>
      </c>
      <c r="O305" s="8">
        <f t="shared" si="390"/>
        <v>0</v>
      </c>
      <c r="P305" s="8"/>
      <c r="Q305" s="8"/>
      <c r="R305" s="8"/>
      <c r="S305" s="8">
        <f t="shared" si="298"/>
        <v>0</v>
      </c>
      <c r="T305" s="8" t="e">
        <f t="shared" si="311"/>
        <v>#DIV/0!</v>
      </c>
      <c r="U305" s="8">
        <f t="shared" si="312"/>
        <v>0</v>
      </c>
      <c r="V305" s="8">
        <f t="shared" si="299"/>
        <v>0</v>
      </c>
      <c r="W305" s="25">
        <f t="shared" si="300"/>
        <v>0</v>
      </c>
      <c r="X305" s="29">
        <v>551290</v>
      </c>
      <c r="Y305" s="25"/>
    </row>
    <row r="306" spans="1:25" ht="14.25" customHeight="1" x14ac:dyDescent="0.2">
      <c r="A306" s="7" t="s">
        <v>1155</v>
      </c>
      <c r="B306" s="20" t="s">
        <v>629</v>
      </c>
      <c r="C306" s="28"/>
      <c r="D306" s="6" t="s">
        <v>90</v>
      </c>
      <c r="E306" s="6" t="s">
        <v>279</v>
      </c>
      <c r="F306" s="19" t="s">
        <v>280</v>
      </c>
      <c r="G306" s="8"/>
      <c r="H306" s="8">
        <v>0</v>
      </c>
      <c r="I306" s="8" t="e">
        <f t="shared" si="286"/>
        <v>#DIV/0!</v>
      </c>
      <c r="J306" s="8">
        <v>0</v>
      </c>
      <c r="K306" s="8"/>
      <c r="L306" s="8">
        <f t="shared" si="388"/>
        <v>0</v>
      </c>
      <c r="M306" s="8" t="e">
        <f t="shared" si="287"/>
        <v>#DIV/0!</v>
      </c>
      <c r="N306" s="8">
        <f t="shared" si="389"/>
        <v>0</v>
      </c>
      <c r="O306" s="8">
        <f t="shared" si="390"/>
        <v>0</v>
      </c>
      <c r="P306" s="8"/>
      <c r="Q306" s="8"/>
      <c r="R306" s="8"/>
      <c r="S306" s="8">
        <f t="shared" si="298"/>
        <v>0</v>
      </c>
      <c r="T306" s="8" t="e">
        <f t="shared" si="311"/>
        <v>#DIV/0!</v>
      </c>
      <c r="U306" s="8">
        <f t="shared" si="312"/>
        <v>0</v>
      </c>
      <c r="V306" s="8">
        <f t="shared" si="299"/>
        <v>0</v>
      </c>
      <c r="W306" s="25">
        <f t="shared" si="300"/>
        <v>0</v>
      </c>
      <c r="X306" s="29"/>
      <c r="Y306" s="25"/>
    </row>
    <row r="307" spans="1:25" ht="14.25" customHeight="1" x14ac:dyDescent="0.2">
      <c r="A307" s="7" t="s">
        <v>1155</v>
      </c>
      <c r="B307" s="20" t="s">
        <v>629</v>
      </c>
      <c r="C307" s="28"/>
      <c r="D307" s="6" t="s">
        <v>90</v>
      </c>
      <c r="E307" s="6" t="s">
        <v>281</v>
      </c>
      <c r="F307" s="19" t="s">
        <v>1511</v>
      </c>
      <c r="G307" s="8">
        <v>1587</v>
      </c>
      <c r="H307" s="8">
        <v>1408.96</v>
      </c>
      <c r="I307" s="8">
        <f t="shared" si="286"/>
        <v>88.781348456206672</v>
      </c>
      <c r="J307" s="8">
        <v>0</v>
      </c>
      <c r="K307" s="8"/>
      <c r="L307" s="8">
        <f t="shared" si="388"/>
        <v>1408.96</v>
      </c>
      <c r="M307" s="8">
        <f t="shared" si="287"/>
        <v>88.781348456206672</v>
      </c>
      <c r="N307" s="8">
        <f t="shared" si="389"/>
        <v>178.03999999999996</v>
      </c>
      <c r="O307" s="8">
        <f t="shared" si="390"/>
        <v>0</v>
      </c>
      <c r="P307" s="8"/>
      <c r="Q307" s="8"/>
      <c r="R307" s="8"/>
      <c r="S307" s="8">
        <f t="shared" ref="S307:S372" si="396">L307+P307+Q307+R307</f>
        <v>1408.96</v>
      </c>
      <c r="T307" s="8">
        <f t="shared" si="311"/>
        <v>88.781348456206672</v>
      </c>
      <c r="U307" s="8">
        <f t="shared" si="312"/>
        <v>178.03999999999996</v>
      </c>
      <c r="V307" s="8">
        <f t="shared" ref="V307:V372" si="397">H307+J307</f>
        <v>1408.96</v>
      </c>
      <c r="W307" s="25">
        <f t="shared" ref="W307:W372" si="398">K307+P307</f>
        <v>0</v>
      </c>
      <c r="X307" s="29"/>
      <c r="Y307" s="25"/>
    </row>
    <row r="308" spans="1:25" ht="14.25" customHeight="1" x14ac:dyDescent="0.2">
      <c r="A308" s="7" t="s">
        <v>1155</v>
      </c>
      <c r="B308" s="20">
        <v>6010</v>
      </c>
      <c r="C308" s="28"/>
      <c r="D308" s="6" t="s">
        <v>90</v>
      </c>
      <c r="E308" s="6" t="s">
        <v>282</v>
      </c>
      <c r="F308" s="19" t="s">
        <v>1510</v>
      </c>
      <c r="G308" s="8">
        <v>115</v>
      </c>
      <c r="H308" s="8">
        <v>64</v>
      </c>
      <c r="I308" s="8">
        <f t="shared" si="286"/>
        <v>55.652173913043477</v>
      </c>
      <c r="J308" s="8">
        <v>0</v>
      </c>
      <c r="K308" s="8"/>
      <c r="L308" s="8">
        <f t="shared" si="388"/>
        <v>64</v>
      </c>
      <c r="M308" s="8">
        <f t="shared" si="287"/>
        <v>55.652173913043477</v>
      </c>
      <c r="N308" s="8">
        <f t="shared" si="389"/>
        <v>51</v>
      </c>
      <c r="O308" s="8">
        <f t="shared" si="390"/>
        <v>0</v>
      </c>
      <c r="P308" s="8"/>
      <c r="Q308" s="8"/>
      <c r="R308" s="8"/>
      <c r="S308" s="8">
        <f t="shared" si="396"/>
        <v>64</v>
      </c>
      <c r="T308" s="8">
        <f t="shared" si="311"/>
        <v>55.652173913043477</v>
      </c>
      <c r="U308" s="8">
        <f t="shared" si="312"/>
        <v>51</v>
      </c>
      <c r="V308" s="8">
        <f t="shared" si="397"/>
        <v>64</v>
      </c>
      <c r="W308" s="25">
        <f t="shared" si="398"/>
        <v>0</v>
      </c>
      <c r="X308" s="29"/>
      <c r="Y308" s="25"/>
    </row>
    <row r="309" spans="1:25" ht="14.25" customHeight="1" x14ac:dyDescent="0.2">
      <c r="A309" s="7" t="s">
        <v>1155</v>
      </c>
      <c r="B309" s="20" t="s">
        <v>1079</v>
      </c>
      <c r="C309" s="28"/>
      <c r="D309" s="6" t="s">
        <v>90</v>
      </c>
      <c r="E309" s="6" t="s">
        <v>432</v>
      </c>
      <c r="F309" s="19" t="s">
        <v>433</v>
      </c>
      <c r="G309" s="8">
        <v>17702</v>
      </c>
      <c r="H309" s="8">
        <v>18725.859999999997</v>
      </c>
      <c r="I309" s="8">
        <f t="shared" ref="I309" si="399">H309/G309*100</f>
        <v>105.78386622980453</v>
      </c>
      <c r="J309" s="8">
        <v>-2132.1699999999992</v>
      </c>
      <c r="K309" s="8"/>
      <c r="L309" s="8">
        <f t="shared" ref="L309" si="400">H309+J309+K309</f>
        <v>16593.689999999999</v>
      </c>
      <c r="M309" s="8">
        <f t="shared" ref="M309" si="401">L309/G309*100</f>
        <v>93.739069031747817</v>
      </c>
      <c r="N309" s="8">
        <f t="shared" ref="N309" si="402">G309-L309</f>
        <v>1108.3100000000013</v>
      </c>
      <c r="O309" s="8">
        <f t="shared" ref="O309" si="403">J309+K309</f>
        <v>-2132.1699999999992</v>
      </c>
      <c r="P309" s="8"/>
      <c r="Q309" s="8"/>
      <c r="R309" s="8"/>
      <c r="S309" s="8">
        <f t="shared" si="396"/>
        <v>16593.689999999999</v>
      </c>
      <c r="T309" s="8">
        <f t="shared" si="311"/>
        <v>93.739069031747817</v>
      </c>
      <c r="U309" s="8">
        <f t="shared" si="312"/>
        <v>1108.3100000000013</v>
      </c>
      <c r="V309" s="8">
        <f t="shared" si="397"/>
        <v>16593.689999999999</v>
      </c>
      <c r="W309" s="25">
        <f t="shared" si="398"/>
        <v>0</v>
      </c>
      <c r="X309" s="29">
        <v>5500</v>
      </c>
      <c r="Y309" s="25"/>
    </row>
    <row r="310" spans="1:25" ht="14.25" customHeight="1" x14ac:dyDescent="0.2">
      <c r="A310" s="7" t="s">
        <v>1155</v>
      </c>
      <c r="B310" s="20">
        <v>6014</v>
      </c>
      <c r="C310" s="28"/>
      <c r="D310" s="6" t="s">
        <v>90</v>
      </c>
      <c r="E310" s="6" t="s">
        <v>432</v>
      </c>
      <c r="F310" s="19" t="s">
        <v>1476</v>
      </c>
      <c r="G310" s="8"/>
      <c r="H310" s="8">
        <v>0</v>
      </c>
      <c r="I310" s="8" t="e">
        <f>H310/G310*100</f>
        <v>#DIV/0!</v>
      </c>
      <c r="J310" s="8">
        <v>0</v>
      </c>
      <c r="K310" s="8"/>
      <c r="L310" s="8">
        <f>H310+J310+K310</f>
        <v>0</v>
      </c>
      <c r="M310" s="8" t="e">
        <f>L310/G310*100</f>
        <v>#DIV/0!</v>
      </c>
      <c r="N310" s="8">
        <f>G310-L310</f>
        <v>0</v>
      </c>
      <c r="O310" s="8">
        <f>J310+K310</f>
        <v>0</v>
      </c>
      <c r="P310" s="8"/>
      <c r="Q310" s="8"/>
      <c r="R310" s="8"/>
      <c r="S310" s="8">
        <f t="shared" si="396"/>
        <v>0</v>
      </c>
      <c r="T310" s="8" t="e">
        <f t="shared" si="311"/>
        <v>#DIV/0!</v>
      </c>
      <c r="U310" s="8">
        <f t="shared" si="312"/>
        <v>0</v>
      </c>
      <c r="V310" s="8">
        <f t="shared" si="397"/>
        <v>0</v>
      </c>
      <c r="W310" s="25">
        <f t="shared" si="398"/>
        <v>0</v>
      </c>
      <c r="X310" s="29">
        <v>1551</v>
      </c>
      <c r="Y310" s="25"/>
    </row>
    <row r="311" spans="1:25" ht="14.25" customHeight="1" x14ac:dyDescent="0.2">
      <c r="A311" s="7" t="s">
        <v>1155</v>
      </c>
      <c r="B311" s="20" t="s">
        <v>790</v>
      </c>
      <c r="C311" s="28" t="s">
        <v>644</v>
      </c>
      <c r="D311" s="6" t="s">
        <v>90</v>
      </c>
      <c r="E311" s="6" t="s">
        <v>645</v>
      </c>
      <c r="F311" s="19" t="s">
        <v>646</v>
      </c>
      <c r="G311" s="8">
        <v>7219</v>
      </c>
      <c r="H311" s="8">
        <v>7219</v>
      </c>
      <c r="I311" s="8">
        <f t="shared" ref="I311" si="404">H311/G311*100</f>
        <v>100</v>
      </c>
      <c r="J311" s="8">
        <v>0</v>
      </c>
      <c r="K311" s="8"/>
      <c r="L311" s="8">
        <f t="shared" ref="L311" si="405">H311+J311+K311</f>
        <v>7219</v>
      </c>
      <c r="M311" s="8">
        <f t="shared" ref="M311" si="406">L311/G311*100</f>
        <v>100</v>
      </c>
      <c r="N311" s="8">
        <f t="shared" ref="N311" si="407">G311-L311</f>
        <v>0</v>
      </c>
      <c r="O311" s="8">
        <f t="shared" ref="O311" si="408">J311+K311</f>
        <v>0</v>
      </c>
      <c r="P311" s="8"/>
      <c r="Q311" s="8"/>
      <c r="R311" s="8"/>
      <c r="S311" s="8">
        <f t="shared" ref="S311" si="409">L311+P311+Q311+R311</f>
        <v>7219</v>
      </c>
      <c r="T311" s="8">
        <f t="shared" ref="T311" si="410">S311/G311*100</f>
        <v>100</v>
      </c>
      <c r="U311" s="8">
        <f t="shared" ref="U311" si="411">G311-S311</f>
        <v>0</v>
      </c>
      <c r="V311" s="8">
        <f t="shared" ref="V311" si="412">H311+J311</f>
        <v>7219</v>
      </c>
      <c r="W311" s="25">
        <f t="shared" ref="W311" si="413">K311+P311</f>
        <v>0</v>
      </c>
      <c r="X311" s="29">
        <v>5500</v>
      </c>
      <c r="Y311" s="25"/>
    </row>
    <row r="312" spans="1:25" ht="14.25" customHeight="1" x14ac:dyDescent="0.2">
      <c r="A312" s="7" t="s">
        <v>1155</v>
      </c>
      <c r="B312" s="20">
        <v>5516</v>
      </c>
      <c r="C312" s="28"/>
      <c r="D312" s="6" t="s">
        <v>90</v>
      </c>
      <c r="E312" s="6" t="s">
        <v>645</v>
      </c>
      <c r="F312" s="19" t="s">
        <v>2232</v>
      </c>
      <c r="G312" s="8">
        <v>569</v>
      </c>
      <c r="H312" s="8"/>
      <c r="I312" s="8">
        <f t="shared" ref="I312" si="414">H312/G312*100</f>
        <v>0</v>
      </c>
      <c r="J312" s="8">
        <v>568.79999999999995</v>
      </c>
      <c r="K312" s="8"/>
      <c r="L312" s="8">
        <f t="shared" ref="L312" si="415">H312+J312+K312</f>
        <v>568.79999999999995</v>
      </c>
      <c r="M312" s="8">
        <f t="shared" ref="M312" si="416">L312/G312*100</f>
        <v>99.96485061511423</v>
      </c>
      <c r="N312" s="8">
        <f t="shared" ref="N312" si="417">G312-L312</f>
        <v>0.20000000000004547</v>
      </c>
      <c r="O312" s="8">
        <f t="shared" ref="O312" si="418">J312+K312</f>
        <v>568.79999999999995</v>
      </c>
      <c r="P312" s="8"/>
      <c r="Q312" s="8"/>
      <c r="R312" s="8"/>
      <c r="S312" s="8">
        <f t="shared" si="396"/>
        <v>568.79999999999995</v>
      </c>
      <c r="T312" s="8">
        <f t="shared" si="311"/>
        <v>99.96485061511423</v>
      </c>
      <c r="U312" s="8">
        <f t="shared" si="312"/>
        <v>0.20000000000004547</v>
      </c>
      <c r="V312" s="8">
        <f t="shared" si="397"/>
        <v>568.79999999999995</v>
      </c>
      <c r="W312" s="25">
        <f t="shared" si="398"/>
        <v>0</v>
      </c>
      <c r="X312" s="29">
        <v>5500</v>
      </c>
      <c r="Y312" s="25"/>
    </row>
    <row r="313" spans="1:25" ht="14.25" customHeight="1" x14ac:dyDescent="0.2">
      <c r="A313" s="7" t="s">
        <v>1155</v>
      </c>
      <c r="B313" s="20">
        <v>5513</v>
      </c>
      <c r="C313" s="28" t="s">
        <v>797</v>
      </c>
      <c r="D313" s="6" t="s">
        <v>90</v>
      </c>
      <c r="E313" s="6" t="s">
        <v>645</v>
      </c>
      <c r="F313" s="19" t="s">
        <v>1789</v>
      </c>
      <c r="G313" s="8">
        <v>526</v>
      </c>
      <c r="H313" s="8">
        <v>525.84</v>
      </c>
      <c r="I313" s="8">
        <f t="shared" si="286"/>
        <v>99.969581749049439</v>
      </c>
      <c r="J313" s="8">
        <v>0</v>
      </c>
      <c r="K313" s="8"/>
      <c r="L313" s="8">
        <f t="shared" si="388"/>
        <v>525.84</v>
      </c>
      <c r="M313" s="8">
        <f t="shared" si="287"/>
        <v>99.969581749049439</v>
      </c>
      <c r="N313" s="8">
        <f t="shared" si="389"/>
        <v>0.15999999999996817</v>
      </c>
      <c r="O313" s="8">
        <f t="shared" si="390"/>
        <v>0</v>
      </c>
      <c r="P313" s="8"/>
      <c r="Q313" s="8"/>
      <c r="R313" s="8"/>
      <c r="S313" s="8">
        <f t="shared" si="396"/>
        <v>525.84</v>
      </c>
      <c r="T313" s="8">
        <f t="shared" si="311"/>
        <v>99.969581749049439</v>
      </c>
      <c r="U313" s="8">
        <f t="shared" si="312"/>
        <v>0.15999999999996817</v>
      </c>
      <c r="V313" s="8">
        <f t="shared" si="397"/>
        <v>525.84</v>
      </c>
      <c r="W313" s="25">
        <f t="shared" si="398"/>
        <v>0</v>
      </c>
      <c r="X313" s="29">
        <v>5500</v>
      </c>
      <c r="Y313" s="25"/>
    </row>
    <row r="314" spans="1:25" ht="14.25" customHeight="1" x14ac:dyDescent="0.2">
      <c r="A314" s="7" t="s">
        <v>1155</v>
      </c>
      <c r="B314" s="20" t="s">
        <v>1135</v>
      </c>
      <c r="C314" s="28"/>
      <c r="D314" s="6" t="s">
        <v>90</v>
      </c>
      <c r="E314" s="6" t="s">
        <v>756</v>
      </c>
      <c r="F314" s="19" t="s">
        <v>757</v>
      </c>
      <c r="G314" s="8">
        <v>68000</v>
      </c>
      <c r="H314" s="8">
        <v>61446.96</v>
      </c>
      <c r="I314" s="8">
        <f t="shared" ref="I314:I316" si="419">H314/G314*100</f>
        <v>90.363176470588229</v>
      </c>
      <c r="J314" s="8">
        <v>3254</v>
      </c>
      <c r="K314" s="8"/>
      <c r="L314" s="8">
        <f t="shared" ref="L314:L316" si="420">H314+J314+K314</f>
        <v>64700.959999999999</v>
      </c>
      <c r="M314" s="8">
        <f t="shared" ref="M314:M316" si="421">L314/G314*100</f>
        <v>95.148470588235284</v>
      </c>
      <c r="N314" s="8">
        <f t="shared" ref="N314:N316" si="422">G314-L314</f>
        <v>3299.0400000000009</v>
      </c>
      <c r="O314" s="8">
        <f t="shared" ref="O314:O316" si="423">J314+K314</f>
        <v>3254</v>
      </c>
      <c r="P314" s="8"/>
      <c r="Q314" s="8"/>
      <c r="R314" s="8"/>
      <c r="S314" s="8">
        <f t="shared" si="396"/>
        <v>64700.959999999999</v>
      </c>
      <c r="T314" s="8">
        <f t="shared" si="311"/>
        <v>95.148470588235284</v>
      </c>
      <c r="U314" s="8">
        <f t="shared" si="312"/>
        <v>3299.0400000000009</v>
      </c>
      <c r="V314" s="8">
        <f t="shared" si="397"/>
        <v>64700.959999999999</v>
      </c>
      <c r="W314" s="25">
        <f t="shared" si="398"/>
        <v>0</v>
      </c>
      <c r="X314" s="29"/>
      <c r="Y314" s="25"/>
    </row>
    <row r="315" spans="1:25" ht="14.25" customHeight="1" x14ac:dyDescent="0.2">
      <c r="A315" s="7" t="s">
        <v>1155</v>
      </c>
      <c r="B315" s="20">
        <v>5005</v>
      </c>
      <c r="C315" s="28"/>
      <c r="D315" s="6" t="s">
        <v>90</v>
      </c>
      <c r="E315" s="6" t="s">
        <v>756</v>
      </c>
      <c r="F315" s="19" t="s">
        <v>757</v>
      </c>
      <c r="G315" s="8">
        <v>1187</v>
      </c>
      <c r="H315" s="8">
        <v>1186.72</v>
      </c>
      <c r="I315" s="8">
        <f t="shared" si="419"/>
        <v>99.976411120471781</v>
      </c>
      <c r="J315" s="8">
        <v>0</v>
      </c>
      <c r="K315" s="8"/>
      <c r="L315" s="8">
        <f t="shared" si="420"/>
        <v>1186.72</v>
      </c>
      <c r="M315" s="8">
        <f t="shared" si="421"/>
        <v>99.976411120471781</v>
      </c>
      <c r="N315" s="8">
        <f t="shared" si="422"/>
        <v>0.27999999999997272</v>
      </c>
      <c r="O315" s="8">
        <f t="shared" si="423"/>
        <v>0</v>
      </c>
      <c r="P315" s="8"/>
      <c r="Q315" s="8"/>
      <c r="R315" s="8"/>
      <c r="S315" s="8">
        <f t="shared" si="396"/>
        <v>1186.72</v>
      </c>
      <c r="T315" s="8">
        <f t="shared" si="311"/>
        <v>99.976411120471781</v>
      </c>
      <c r="U315" s="8">
        <f t="shared" si="312"/>
        <v>0.27999999999997272</v>
      </c>
      <c r="V315" s="8">
        <f t="shared" si="397"/>
        <v>1186.72</v>
      </c>
      <c r="W315" s="25">
        <f t="shared" si="398"/>
        <v>0</v>
      </c>
      <c r="X315" s="29"/>
      <c r="Y315" s="25"/>
    </row>
    <row r="316" spans="1:25" ht="14.25" customHeight="1" x14ac:dyDescent="0.2">
      <c r="A316" s="7" t="s">
        <v>1155</v>
      </c>
      <c r="B316" s="20">
        <v>5063</v>
      </c>
      <c r="C316" s="28"/>
      <c r="D316" s="6" t="s">
        <v>90</v>
      </c>
      <c r="E316" s="6" t="s">
        <v>756</v>
      </c>
      <c r="F316" s="19" t="s">
        <v>1954</v>
      </c>
      <c r="G316" s="8">
        <v>392</v>
      </c>
      <c r="H316" s="8">
        <v>391.62</v>
      </c>
      <c r="I316" s="8">
        <f t="shared" si="419"/>
        <v>99.903061224489804</v>
      </c>
      <c r="J316" s="8">
        <v>0</v>
      </c>
      <c r="K316" s="8"/>
      <c r="L316" s="8">
        <f t="shared" si="420"/>
        <v>391.62</v>
      </c>
      <c r="M316" s="8">
        <f t="shared" si="421"/>
        <v>99.903061224489804</v>
      </c>
      <c r="N316" s="8">
        <f t="shared" si="422"/>
        <v>0.37999999999999545</v>
      </c>
      <c r="O316" s="8">
        <f t="shared" si="423"/>
        <v>0</v>
      </c>
      <c r="P316" s="8"/>
      <c r="Q316" s="8"/>
      <c r="R316" s="8"/>
      <c r="S316" s="8">
        <f t="shared" si="396"/>
        <v>391.62</v>
      </c>
      <c r="T316" s="8">
        <f t="shared" si="311"/>
        <v>99.903061224489804</v>
      </c>
      <c r="U316" s="8">
        <f t="shared" si="312"/>
        <v>0.37999999999999545</v>
      </c>
      <c r="V316" s="8">
        <f t="shared" si="397"/>
        <v>391.62</v>
      </c>
      <c r="W316" s="25">
        <f t="shared" si="398"/>
        <v>0</v>
      </c>
      <c r="X316" s="29"/>
      <c r="Y316" s="25"/>
    </row>
    <row r="317" spans="1:25" ht="14.25" customHeight="1" x14ac:dyDescent="0.2">
      <c r="A317" s="7" t="s">
        <v>1155</v>
      </c>
      <c r="B317" s="20" t="s">
        <v>516</v>
      </c>
      <c r="C317" s="28"/>
      <c r="D317" s="6" t="s">
        <v>90</v>
      </c>
      <c r="E317" s="6" t="s">
        <v>756</v>
      </c>
      <c r="F317" s="19" t="s">
        <v>1955</v>
      </c>
      <c r="G317" s="8">
        <v>12</v>
      </c>
      <c r="H317" s="8">
        <v>11.87</v>
      </c>
      <c r="I317" s="8">
        <f t="shared" si="286"/>
        <v>98.916666666666657</v>
      </c>
      <c r="J317" s="8">
        <v>0</v>
      </c>
      <c r="K317" s="8"/>
      <c r="L317" s="8">
        <f t="shared" si="388"/>
        <v>11.87</v>
      </c>
      <c r="M317" s="8">
        <f t="shared" si="287"/>
        <v>98.916666666666657</v>
      </c>
      <c r="N317" s="8">
        <f t="shared" si="389"/>
        <v>0.13000000000000078</v>
      </c>
      <c r="O317" s="8">
        <f t="shared" si="390"/>
        <v>0</v>
      </c>
      <c r="P317" s="8"/>
      <c r="Q317" s="8"/>
      <c r="R317" s="8"/>
      <c r="S317" s="8">
        <f t="shared" si="396"/>
        <v>11.87</v>
      </c>
      <c r="T317" s="8">
        <f t="shared" si="311"/>
        <v>98.916666666666657</v>
      </c>
      <c r="U317" s="8">
        <f t="shared" si="312"/>
        <v>0.13000000000000078</v>
      </c>
      <c r="V317" s="8">
        <f t="shared" si="397"/>
        <v>11.87</v>
      </c>
      <c r="W317" s="25">
        <f t="shared" si="398"/>
        <v>0</v>
      </c>
      <c r="X317" s="29"/>
      <c r="Y317" s="25"/>
    </row>
    <row r="318" spans="1:25" ht="14.25" customHeight="1" x14ac:dyDescent="0.2">
      <c r="A318" s="7" t="s">
        <v>1155</v>
      </c>
      <c r="B318" s="20" t="s">
        <v>629</v>
      </c>
      <c r="C318" s="28"/>
      <c r="D318" s="6" t="s">
        <v>97</v>
      </c>
      <c r="E318" s="6" t="s">
        <v>758</v>
      </c>
      <c r="F318" s="19" t="s">
        <v>2033</v>
      </c>
      <c r="G318" s="8">
        <v>5883</v>
      </c>
      <c r="H318" s="8">
        <v>5448.92</v>
      </c>
      <c r="I318" s="8">
        <f t="shared" si="286"/>
        <v>92.621451640319563</v>
      </c>
      <c r="J318" s="8">
        <v>0</v>
      </c>
      <c r="K318" s="8"/>
      <c r="L318" s="8">
        <f t="shared" si="388"/>
        <v>5448.92</v>
      </c>
      <c r="M318" s="8">
        <f t="shared" si="287"/>
        <v>92.621451640319563</v>
      </c>
      <c r="N318" s="8">
        <f t="shared" si="389"/>
        <v>434.07999999999993</v>
      </c>
      <c r="O318" s="8">
        <f t="shared" si="390"/>
        <v>0</v>
      </c>
      <c r="P318" s="8"/>
      <c r="Q318" s="8"/>
      <c r="R318" s="8"/>
      <c r="S318" s="8">
        <f t="shared" si="396"/>
        <v>5448.92</v>
      </c>
      <c r="T318" s="8">
        <f t="shared" si="311"/>
        <v>92.621451640319563</v>
      </c>
      <c r="U318" s="8">
        <f t="shared" si="312"/>
        <v>434.07999999999993</v>
      </c>
      <c r="V318" s="8">
        <f t="shared" si="397"/>
        <v>5448.92</v>
      </c>
      <c r="W318" s="25">
        <f t="shared" si="398"/>
        <v>0</v>
      </c>
      <c r="X318" s="29"/>
      <c r="Y318" s="25"/>
    </row>
    <row r="319" spans="1:25" ht="14.25" customHeight="1" x14ac:dyDescent="0.2">
      <c r="A319" s="7" t="s">
        <v>1155</v>
      </c>
      <c r="B319" s="20">
        <v>5059</v>
      </c>
      <c r="C319" s="28"/>
      <c r="D319" s="6" t="s">
        <v>97</v>
      </c>
      <c r="E319" s="6" t="s">
        <v>758</v>
      </c>
      <c r="F319" s="35" t="s">
        <v>1716</v>
      </c>
      <c r="G319" s="21">
        <v>615</v>
      </c>
      <c r="H319" s="8">
        <v>600.22</v>
      </c>
      <c r="I319" s="8">
        <f t="shared" si="286"/>
        <v>97.596747967479686</v>
      </c>
      <c r="J319" s="8">
        <v>0</v>
      </c>
      <c r="K319" s="8"/>
      <c r="L319" s="8">
        <f t="shared" si="388"/>
        <v>600.22</v>
      </c>
      <c r="M319" s="8">
        <f t="shared" si="287"/>
        <v>97.596747967479686</v>
      </c>
      <c r="N319" s="8">
        <f t="shared" si="389"/>
        <v>14.779999999999973</v>
      </c>
      <c r="O319" s="8">
        <f t="shared" si="390"/>
        <v>0</v>
      </c>
      <c r="P319" s="8"/>
      <c r="Q319" s="8"/>
      <c r="R319" s="8"/>
      <c r="S319" s="8">
        <f t="shared" si="396"/>
        <v>600.22</v>
      </c>
      <c r="T319" s="8">
        <f t="shared" si="311"/>
        <v>97.596747967479686</v>
      </c>
      <c r="U319" s="8">
        <f t="shared" si="312"/>
        <v>14.779999999999973</v>
      </c>
      <c r="V319" s="8">
        <f t="shared" si="397"/>
        <v>600.22</v>
      </c>
      <c r="W319" s="25">
        <f t="shared" si="398"/>
        <v>0</v>
      </c>
      <c r="X319" s="29">
        <v>601</v>
      </c>
      <c r="Y319" s="25"/>
    </row>
    <row r="320" spans="1:25" ht="14.25" customHeight="1" x14ac:dyDescent="0.2">
      <c r="A320" s="7" t="s">
        <v>1155</v>
      </c>
      <c r="B320" s="20">
        <v>5061</v>
      </c>
      <c r="C320" s="28"/>
      <c r="D320" s="6" t="s">
        <v>97</v>
      </c>
      <c r="E320" s="6" t="s">
        <v>758</v>
      </c>
      <c r="F320" s="35" t="s">
        <v>1717</v>
      </c>
      <c r="G320" s="21">
        <v>251</v>
      </c>
      <c r="H320" s="8">
        <v>250.73000000000002</v>
      </c>
      <c r="I320" s="8">
        <f t="shared" si="286"/>
        <v>99.892430278884476</v>
      </c>
      <c r="J320" s="8">
        <v>0</v>
      </c>
      <c r="K320" s="8"/>
      <c r="L320" s="8">
        <f t="shared" si="388"/>
        <v>250.73000000000002</v>
      </c>
      <c r="M320" s="8">
        <f t="shared" si="287"/>
        <v>99.892430278884476</v>
      </c>
      <c r="N320" s="8">
        <f t="shared" si="389"/>
        <v>0.26999999999998181</v>
      </c>
      <c r="O320" s="8">
        <f t="shared" si="390"/>
        <v>0</v>
      </c>
      <c r="P320" s="8"/>
      <c r="Q320" s="8"/>
      <c r="R320" s="8"/>
      <c r="S320" s="8">
        <f t="shared" si="396"/>
        <v>250.73000000000002</v>
      </c>
      <c r="T320" s="8">
        <f t="shared" ref="T320:T384" si="424">S320/G320*100</f>
        <v>99.892430278884476</v>
      </c>
      <c r="U320" s="8">
        <f t="shared" ref="U320:U384" si="425">G320-S320</f>
        <v>0.26999999999998181</v>
      </c>
      <c r="V320" s="8">
        <f t="shared" si="397"/>
        <v>250.73000000000002</v>
      </c>
      <c r="W320" s="25">
        <f t="shared" si="398"/>
        <v>0</v>
      </c>
      <c r="X320" s="29">
        <v>601</v>
      </c>
      <c r="Y320" s="25"/>
    </row>
    <row r="321" spans="1:25" ht="14.25" customHeight="1" x14ac:dyDescent="0.2">
      <c r="A321" s="7" t="s">
        <v>1155</v>
      </c>
      <c r="B321" s="197">
        <v>5062</v>
      </c>
      <c r="C321" s="198"/>
      <c r="D321" s="199" t="s">
        <v>97</v>
      </c>
      <c r="E321" s="199" t="s">
        <v>758</v>
      </c>
      <c r="F321" s="194" t="s">
        <v>1718</v>
      </c>
      <c r="G321" s="195">
        <v>146</v>
      </c>
      <c r="H321" s="8">
        <v>159.56</v>
      </c>
      <c r="I321" s="8">
        <f t="shared" si="286"/>
        <v>109.2876712328767</v>
      </c>
      <c r="J321" s="8">
        <v>0</v>
      </c>
      <c r="K321" s="8"/>
      <c r="L321" s="8">
        <f t="shared" si="388"/>
        <v>159.56</v>
      </c>
      <c r="M321" s="8">
        <f t="shared" si="287"/>
        <v>109.2876712328767</v>
      </c>
      <c r="N321" s="8">
        <f t="shared" si="389"/>
        <v>-13.560000000000002</v>
      </c>
      <c r="O321" s="8">
        <f t="shared" si="390"/>
        <v>0</v>
      </c>
      <c r="P321" s="8"/>
      <c r="Q321" s="8"/>
      <c r="R321" s="8"/>
      <c r="S321" s="8">
        <f t="shared" si="396"/>
        <v>159.56</v>
      </c>
      <c r="T321" s="8">
        <f t="shared" si="424"/>
        <v>109.2876712328767</v>
      </c>
      <c r="U321" s="8">
        <f t="shared" si="425"/>
        <v>-13.560000000000002</v>
      </c>
      <c r="V321" s="8">
        <f t="shared" si="397"/>
        <v>159.56</v>
      </c>
      <c r="W321" s="25">
        <f t="shared" si="398"/>
        <v>0</v>
      </c>
      <c r="X321" s="29">
        <v>601</v>
      </c>
      <c r="Y321" s="25"/>
    </row>
    <row r="322" spans="1:25" ht="14.25" customHeight="1" x14ac:dyDescent="0.2">
      <c r="A322" s="7" t="s">
        <v>1155</v>
      </c>
      <c r="B322" s="20" t="s">
        <v>1079</v>
      </c>
      <c r="C322" s="28"/>
      <c r="D322" s="6" t="s">
        <v>90</v>
      </c>
      <c r="E322" s="6" t="s">
        <v>1472</v>
      </c>
      <c r="F322" s="19" t="s">
        <v>1473</v>
      </c>
      <c r="G322" s="8"/>
      <c r="H322" s="8">
        <v>0</v>
      </c>
      <c r="I322" s="8" t="e">
        <f t="shared" si="286"/>
        <v>#DIV/0!</v>
      </c>
      <c r="J322" s="8">
        <v>0</v>
      </c>
      <c r="K322" s="8"/>
      <c r="L322" s="8">
        <f t="shared" si="388"/>
        <v>0</v>
      </c>
      <c r="M322" s="8" t="e">
        <f t="shared" si="287"/>
        <v>#DIV/0!</v>
      </c>
      <c r="N322" s="8">
        <f t="shared" si="389"/>
        <v>0</v>
      </c>
      <c r="O322" s="8">
        <f t="shared" si="390"/>
        <v>0</v>
      </c>
      <c r="P322" s="8"/>
      <c r="Q322" s="8"/>
      <c r="R322" s="8"/>
      <c r="S322" s="8">
        <f t="shared" si="396"/>
        <v>0</v>
      </c>
      <c r="T322" s="8" t="e">
        <f t="shared" si="424"/>
        <v>#DIV/0!</v>
      </c>
      <c r="U322" s="8">
        <f t="shared" si="425"/>
        <v>0</v>
      </c>
      <c r="V322" s="8">
        <f t="shared" si="397"/>
        <v>0</v>
      </c>
      <c r="W322" s="25">
        <f t="shared" si="398"/>
        <v>0</v>
      </c>
      <c r="X322" s="29">
        <v>5500</v>
      </c>
      <c r="Y322" s="25"/>
    </row>
    <row r="323" spans="1:25" ht="14.25" customHeight="1" x14ac:dyDescent="0.2">
      <c r="A323" s="7" t="s">
        <v>1155</v>
      </c>
      <c r="B323" s="20">
        <v>4502</v>
      </c>
      <c r="C323" s="28" t="s">
        <v>1474</v>
      </c>
      <c r="D323" s="6" t="s">
        <v>90</v>
      </c>
      <c r="E323" s="6" t="s">
        <v>303</v>
      </c>
      <c r="F323" s="19" t="s">
        <v>304</v>
      </c>
      <c r="G323" s="8"/>
      <c r="H323" s="8">
        <v>0</v>
      </c>
      <c r="I323" s="8" t="e">
        <f t="shared" si="286"/>
        <v>#DIV/0!</v>
      </c>
      <c r="J323" s="8">
        <v>0</v>
      </c>
      <c r="K323" s="8"/>
      <c r="L323" s="8">
        <f t="shared" si="388"/>
        <v>0</v>
      </c>
      <c r="M323" s="8" t="e">
        <f t="shared" si="287"/>
        <v>#DIV/0!</v>
      </c>
      <c r="N323" s="8">
        <f t="shared" si="389"/>
        <v>0</v>
      </c>
      <c r="O323" s="8">
        <f t="shared" si="390"/>
        <v>0</v>
      </c>
      <c r="P323" s="8"/>
      <c r="Q323" s="8"/>
      <c r="R323" s="8"/>
      <c r="S323" s="8">
        <f t="shared" si="396"/>
        <v>0</v>
      </c>
      <c r="T323" s="8" t="e">
        <f t="shared" si="424"/>
        <v>#DIV/0!</v>
      </c>
      <c r="U323" s="8">
        <f t="shared" si="425"/>
        <v>0</v>
      </c>
      <c r="V323" s="8">
        <f t="shared" si="397"/>
        <v>0</v>
      </c>
      <c r="W323" s="25">
        <f t="shared" si="398"/>
        <v>0</v>
      </c>
      <c r="X323" s="29">
        <v>5500</v>
      </c>
      <c r="Y323" s="25"/>
    </row>
    <row r="324" spans="1:25" ht="14.25" customHeight="1" x14ac:dyDescent="0.2">
      <c r="A324" s="7" t="s">
        <v>1155</v>
      </c>
      <c r="B324" s="20">
        <v>5511</v>
      </c>
      <c r="C324" s="28" t="s">
        <v>602</v>
      </c>
      <c r="D324" s="6" t="s">
        <v>90</v>
      </c>
      <c r="E324" s="6" t="s">
        <v>305</v>
      </c>
      <c r="F324" s="19" t="s">
        <v>116</v>
      </c>
      <c r="G324" s="8"/>
      <c r="H324" s="8">
        <v>0</v>
      </c>
      <c r="I324" s="8" t="e">
        <f t="shared" ref="I324:I393" si="426">H324/G324*100</f>
        <v>#DIV/0!</v>
      </c>
      <c r="J324" s="8">
        <v>0</v>
      </c>
      <c r="K324" s="8"/>
      <c r="L324" s="8">
        <f t="shared" si="388"/>
        <v>0</v>
      </c>
      <c r="M324" s="8" t="e">
        <f t="shared" ref="M324:M393" si="427">L324/G324*100</f>
        <v>#DIV/0!</v>
      </c>
      <c r="N324" s="8">
        <f t="shared" si="389"/>
        <v>0</v>
      </c>
      <c r="O324" s="8">
        <f t="shared" si="390"/>
        <v>0</v>
      </c>
      <c r="P324" s="8"/>
      <c r="Q324" s="8"/>
      <c r="R324" s="8"/>
      <c r="S324" s="8">
        <f t="shared" si="396"/>
        <v>0</v>
      </c>
      <c r="T324" s="8" t="e">
        <f t="shared" si="424"/>
        <v>#DIV/0!</v>
      </c>
      <c r="U324" s="8">
        <f t="shared" si="425"/>
        <v>0</v>
      </c>
      <c r="V324" s="8">
        <f t="shared" si="397"/>
        <v>0</v>
      </c>
      <c r="W324" s="25">
        <f t="shared" si="398"/>
        <v>0</v>
      </c>
      <c r="X324" s="29">
        <v>5500</v>
      </c>
      <c r="Y324" s="25"/>
    </row>
    <row r="325" spans="1:25" ht="14.25" customHeight="1" x14ac:dyDescent="0.2">
      <c r="A325" s="7" t="s">
        <v>1155</v>
      </c>
      <c r="B325" s="20" t="s">
        <v>1079</v>
      </c>
      <c r="C325" s="28"/>
      <c r="D325" s="6" t="s">
        <v>90</v>
      </c>
      <c r="E325" s="6" t="s">
        <v>306</v>
      </c>
      <c r="F325" s="19" t="s">
        <v>778</v>
      </c>
      <c r="G325" s="8">
        <v>10124</v>
      </c>
      <c r="H325" s="8">
        <v>10123.91</v>
      </c>
      <c r="I325" s="8">
        <f t="shared" si="426"/>
        <v>99.999111023310945</v>
      </c>
      <c r="J325" s="8">
        <v>0</v>
      </c>
      <c r="K325" s="8"/>
      <c r="L325" s="8">
        <f t="shared" si="388"/>
        <v>10123.91</v>
      </c>
      <c r="M325" s="8">
        <f t="shared" si="427"/>
        <v>99.999111023310945</v>
      </c>
      <c r="N325" s="8">
        <f t="shared" si="389"/>
        <v>9.0000000000145519E-2</v>
      </c>
      <c r="O325" s="8">
        <f t="shared" si="390"/>
        <v>0</v>
      </c>
      <c r="P325" s="8"/>
      <c r="Q325" s="8"/>
      <c r="R325" s="8"/>
      <c r="S325" s="8">
        <f t="shared" si="396"/>
        <v>10123.91</v>
      </c>
      <c r="T325" s="8">
        <f t="shared" si="424"/>
        <v>99.999111023310945</v>
      </c>
      <c r="U325" s="8">
        <f t="shared" si="425"/>
        <v>9.0000000000145519E-2</v>
      </c>
      <c r="V325" s="8">
        <f t="shared" si="397"/>
        <v>10123.91</v>
      </c>
      <c r="W325" s="25">
        <f t="shared" si="398"/>
        <v>0</v>
      </c>
      <c r="X325" s="29">
        <v>5500</v>
      </c>
      <c r="Y325" s="25"/>
    </row>
    <row r="326" spans="1:25" ht="14.25" customHeight="1" x14ac:dyDescent="0.2">
      <c r="A326" s="7" t="s">
        <v>1155</v>
      </c>
      <c r="B326" s="20" t="s">
        <v>1079</v>
      </c>
      <c r="C326" s="28"/>
      <c r="D326" s="6" t="s">
        <v>90</v>
      </c>
      <c r="E326" s="6" t="s">
        <v>307</v>
      </c>
      <c r="F326" s="19" t="s">
        <v>314</v>
      </c>
      <c r="G326" s="8">
        <v>1237</v>
      </c>
      <c r="H326" s="8">
        <v>1142.5399999999997</v>
      </c>
      <c r="I326" s="8">
        <f t="shared" si="426"/>
        <v>92.36378334680677</v>
      </c>
      <c r="J326" s="8">
        <v>95.32</v>
      </c>
      <c r="K326" s="8"/>
      <c r="L326" s="8">
        <f t="shared" si="388"/>
        <v>1237.8599999999997</v>
      </c>
      <c r="M326" s="8">
        <f t="shared" si="427"/>
        <v>100.06952303961194</v>
      </c>
      <c r="N326" s="8">
        <f t="shared" si="389"/>
        <v>-0.85999999999967258</v>
      </c>
      <c r="O326" s="8">
        <f t="shared" si="390"/>
        <v>95.32</v>
      </c>
      <c r="P326" s="8"/>
      <c r="Q326" s="8"/>
      <c r="R326" s="8"/>
      <c r="S326" s="8">
        <f t="shared" si="396"/>
        <v>1237.8599999999997</v>
      </c>
      <c r="T326" s="8">
        <f t="shared" si="424"/>
        <v>100.06952303961194</v>
      </c>
      <c r="U326" s="8">
        <f t="shared" si="425"/>
        <v>-0.85999999999967258</v>
      </c>
      <c r="V326" s="8">
        <f t="shared" si="397"/>
        <v>1237.8599999999997</v>
      </c>
      <c r="W326" s="25">
        <f t="shared" si="398"/>
        <v>0</v>
      </c>
      <c r="X326" s="29">
        <v>5500</v>
      </c>
      <c r="Y326" s="25"/>
    </row>
    <row r="327" spans="1:25" ht="14.25" customHeight="1" x14ac:dyDescent="0.2">
      <c r="A327" s="7" t="s">
        <v>308</v>
      </c>
      <c r="B327" s="20" t="s">
        <v>1079</v>
      </c>
      <c r="C327" s="28"/>
      <c r="D327" s="6" t="s">
        <v>90</v>
      </c>
      <c r="E327" s="6" t="s">
        <v>309</v>
      </c>
      <c r="F327" s="19" t="s">
        <v>387</v>
      </c>
      <c r="G327" s="8">
        <v>17418</v>
      </c>
      <c r="H327" s="8">
        <v>15944.68</v>
      </c>
      <c r="I327" s="8">
        <f t="shared" si="426"/>
        <v>91.541393960270995</v>
      </c>
      <c r="J327" s="8">
        <v>1473.29</v>
      </c>
      <c r="K327" s="8"/>
      <c r="L327" s="8">
        <f t="shared" si="388"/>
        <v>17417.97</v>
      </c>
      <c r="M327" s="8">
        <f t="shared" si="427"/>
        <v>99.999827764381678</v>
      </c>
      <c r="N327" s="8">
        <f t="shared" si="389"/>
        <v>2.9999999998835847E-2</v>
      </c>
      <c r="O327" s="8">
        <f t="shared" si="390"/>
        <v>1473.29</v>
      </c>
      <c r="P327" s="8"/>
      <c r="Q327" s="8"/>
      <c r="R327" s="8"/>
      <c r="S327" s="8">
        <f t="shared" si="396"/>
        <v>17417.97</v>
      </c>
      <c r="T327" s="8">
        <f t="shared" si="424"/>
        <v>99.999827764381678</v>
      </c>
      <c r="U327" s="8">
        <f t="shared" si="425"/>
        <v>2.9999999998835847E-2</v>
      </c>
      <c r="V327" s="8">
        <f t="shared" si="397"/>
        <v>17417.97</v>
      </c>
      <c r="W327" s="25">
        <f t="shared" si="398"/>
        <v>0</v>
      </c>
      <c r="X327" s="29">
        <v>5500</v>
      </c>
      <c r="Y327" s="25"/>
    </row>
    <row r="328" spans="1:25" ht="14.25" customHeight="1" x14ac:dyDescent="0.2">
      <c r="A328" s="7" t="s">
        <v>308</v>
      </c>
      <c r="B328" s="20" t="s">
        <v>1079</v>
      </c>
      <c r="C328" s="28"/>
      <c r="D328" s="6" t="s">
        <v>90</v>
      </c>
      <c r="E328" s="6" t="s">
        <v>388</v>
      </c>
      <c r="F328" s="19" t="s">
        <v>447</v>
      </c>
      <c r="G328" s="8">
        <v>88112</v>
      </c>
      <c r="H328" s="8">
        <v>88111.770000000019</v>
      </c>
      <c r="I328" s="8">
        <f t="shared" si="426"/>
        <v>99.999738968585461</v>
      </c>
      <c r="J328" s="8">
        <v>0</v>
      </c>
      <c r="K328" s="8"/>
      <c r="L328" s="8">
        <f t="shared" si="388"/>
        <v>88111.770000000019</v>
      </c>
      <c r="M328" s="8">
        <f t="shared" si="427"/>
        <v>99.999738968585461</v>
      </c>
      <c r="N328" s="8">
        <f t="shared" si="389"/>
        <v>0.22999999998137355</v>
      </c>
      <c r="O328" s="8">
        <f t="shared" si="390"/>
        <v>0</v>
      </c>
      <c r="P328" s="8"/>
      <c r="Q328" s="8"/>
      <c r="R328" s="8"/>
      <c r="S328" s="8">
        <f t="shared" si="396"/>
        <v>88111.770000000019</v>
      </c>
      <c r="T328" s="8">
        <f t="shared" si="424"/>
        <v>99.999738968585461</v>
      </c>
      <c r="U328" s="8">
        <f t="shared" si="425"/>
        <v>0.22999999998137355</v>
      </c>
      <c r="V328" s="8">
        <f t="shared" si="397"/>
        <v>88111.770000000019</v>
      </c>
      <c r="W328" s="25">
        <f t="shared" si="398"/>
        <v>0</v>
      </c>
      <c r="X328" s="29" t="s">
        <v>1502</v>
      </c>
      <c r="Y328" s="25"/>
    </row>
    <row r="329" spans="1:25" ht="14.25" customHeight="1" x14ac:dyDescent="0.2">
      <c r="A329" s="7" t="s">
        <v>308</v>
      </c>
      <c r="B329" s="20" t="s">
        <v>1079</v>
      </c>
      <c r="C329" s="28"/>
      <c r="D329" s="6" t="s">
        <v>90</v>
      </c>
      <c r="E329" s="6" t="s">
        <v>448</v>
      </c>
      <c r="F329" s="9" t="s">
        <v>449</v>
      </c>
      <c r="G329" s="191">
        <v>29158</v>
      </c>
      <c r="H329" s="8">
        <v>27515.710000000006</v>
      </c>
      <c r="I329" s="8">
        <f t="shared" si="426"/>
        <v>94.367617806433941</v>
      </c>
      <c r="J329" s="8">
        <v>783.51000000000022</v>
      </c>
      <c r="K329" s="8"/>
      <c r="L329" s="8">
        <f t="shared" si="388"/>
        <v>28299.220000000008</v>
      </c>
      <c r="M329" s="8">
        <f t="shared" si="427"/>
        <v>97.054736264490046</v>
      </c>
      <c r="N329" s="8">
        <f t="shared" si="389"/>
        <v>858.77999999999156</v>
      </c>
      <c r="O329" s="8">
        <f t="shared" si="390"/>
        <v>783.51000000000022</v>
      </c>
      <c r="P329" s="8"/>
      <c r="Q329" s="8"/>
      <c r="R329" s="8"/>
      <c r="S329" s="8">
        <f t="shared" si="396"/>
        <v>28299.220000000008</v>
      </c>
      <c r="T329" s="8">
        <f t="shared" si="424"/>
        <v>97.054736264490046</v>
      </c>
      <c r="U329" s="8">
        <f t="shared" si="425"/>
        <v>858.77999999999156</v>
      </c>
      <c r="V329" s="8">
        <f t="shared" si="397"/>
        <v>28299.220000000008</v>
      </c>
      <c r="W329" s="25">
        <f t="shared" si="398"/>
        <v>0</v>
      </c>
      <c r="X329" s="29">
        <v>5500</v>
      </c>
      <c r="Y329" s="25"/>
    </row>
    <row r="330" spans="1:25" ht="14.25" customHeight="1" x14ac:dyDescent="0.2">
      <c r="A330" s="7" t="s">
        <v>308</v>
      </c>
      <c r="B330" s="20" t="s">
        <v>790</v>
      </c>
      <c r="C330" s="28"/>
      <c r="D330" s="6" t="s">
        <v>90</v>
      </c>
      <c r="E330" s="6" t="s">
        <v>450</v>
      </c>
      <c r="F330" s="19" t="s">
        <v>451</v>
      </c>
      <c r="G330" s="191">
        <v>20861</v>
      </c>
      <c r="H330" s="8">
        <v>18864.579999999998</v>
      </c>
      <c r="I330" s="8">
        <f t="shared" si="426"/>
        <v>90.429893101960587</v>
      </c>
      <c r="J330" s="8">
        <v>2855.5</v>
      </c>
      <c r="K330" s="8"/>
      <c r="L330" s="8">
        <f t="shared" si="388"/>
        <v>21720.079999999998</v>
      </c>
      <c r="M330" s="8">
        <f t="shared" si="427"/>
        <v>104.11811514308997</v>
      </c>
      <c r="N330" s="8">
        <f t="shared" si="389"/>
        <v>-859.07999999999811</v>
      </c>
      <c r="O330" s="8">
        <f t="shared" si="390"/>
        <v>2855.5</v>
      </c>
      <c r="P330" s="8"/>
      <c r="Q330" s="8"/>
      <c r="R330" s="8"/>
      <c r="S330" s="8">
        <f t="shared" si="396"/>
        <v>21720.079999999998</v>
      </c>
      <c r="T330" s="8">
        <f t="shared" si="424"/>
        <v>104.11811514308997</v>
      </c>
      <c r="U330" s="8">
        <f t="shared" si="425"/>
        <v>-859.07999999999811</v>
      </c>
      <c r="V330" s="8">
        <f t="shared" si="397"/>
        <v>21720.079999999998</v>
      </c>
      <c r="W330" s="25">
        <f t="shared" si="398"/>
        <v>0</v>
      </c>
      <c r="X330" s="29">
        <v>5500</v>
      </c>
      <c r="Y330" s="25"/>
    </row>
    <row r="331" spans="1:25" ht="14.25" customHeight="1" x14ac:dyDescent="0.2">
      <c r="A331" s="7" t="s">
        <v>308</v>
      </c>
      <c r="B331" s="20" t="s">
        <v>1079</v>
      </c>
      <c r="C331" s="28"/>
      <c r="D331" s="6" t="s">
        <v>90</v>
      </c>
      <c r="E331" s="6" t="s">
        <v>452</v>
      </c>
      <c r="F331" s="19" t="s">
        <v>453</v>
      </c>
      <c r="G331" s="8"/>
      <c r="H331" s="8">
        <v>0</v>
      </c>
      <c r="I331" s="8" t="e">
        <f>H331/G331*100</f>
        <v>#DIV/0!</v>
      </c>
      <c r="J331" s="8">
        <v>0</v>
      </c>
      <c r="K331" s="8"/>
      <c r="L331" s="8">
        <f>H331+J331+K331</f>
        <v>0</v>
      </c>
      <c r="M331" s="8" t="e">
        <f>L331/G331*100</f>
        <v>#DIV/0!</v>
      </c>
      <c r="N331" s="8">
        <f>G331-L331</f>
        <v>0</v>
      </c>
      <c r="O331" s="8">
        <f>J331+K331</f>
        <v>0</v>
      </c>
      <c r="P331" s="8"/>
      <c r="Q331" s="8"/>
      <c r="R331" s="8"/>
      <c r="S331" s="8">
        <f t="shared" si="396"/>
        <v>0</v>
      </c>
      <c r="T331" s="8" t="e">
        <f t="shared" si="424"/>
        <v>#DIV/0!</v>
      </c>
      <c r="U331" s="8">
        <f t="shared" si="425"/>
        <v>0</v>
      </c>
      <c r="V331" s="8">
        <f t="shared" si="397"/>
        <v>0</v>
      </c>
      <c r="W331" s="25">
        <f t="shared" si="398"/>
        <v>0</v>
      </c>
      <c r="X331" s="29"/>
      <c r="Y331" s="25"/>
    </row>
    <row r="332" spans="1:25" ht="14.25" customHeight="1" x14ac:dyDescent="0.2">
      <c r="A332" s="7" t="s">
        <v>308</v>
      </c>
      <c r="B332" s="20">
        <v>5512</v>
      </c>
      <c r="C332" s="28"/>
      <c r="D332" s="6" t="s">
        <v>90</v>
      </c>
      <c r="E332" s="6" t="s">
        <v>454</v>
      </c>
      <c r="F332" s="19" t="s">
        <v>455</v>
      </c>
      <c r="G332" s="8"/>
      <c r="H332" s="8">
        <v>0</v>
      </c>
      <c r="I332" s="8" t="e">
        <f t="shared" si="426"/>
        <v>#DIV/0!</v>
      </c>
      <c r="J332" s="8">
        <v>0</v>
      </c>
      <c r="K332" s="8"/>
      <c r="L332" s="8">
        <f t="shared" si="388"/>
        <v>0</v>
      </c>
      <c r="M332" s="8" t="e">
        <f t="shared" si="427"/>
        <v>#DIV/0!</v>
      </c>
      <c r="N332" s="8">
        <f t="shared" si="389"/>
        <v>0</v>
      </c>
      <c r="O332" s="8">
        <f t="shared" si="390"/>
        <v>0</v>
      </c>
      <c r="P332" s="8"/>
      <c r="Q332" s="8"/>
      <c r="R332" s="8"/>
      <c r="S332" s="8">
        <f t="shared" si="396"/>
        <v>0</v>
      </c>
      <c r="T332" s="8" t="e">
        <f t="shared" si="424"/>
        <v>#DIV/0!</v>
      </c>
      <c r="U332" s="8">
        <f t="shared" si="425"/>
        <v>0</v>
      </c>
      <c r="V332" s="8">
        <f t="shared" si="397"/>
        <v>0</v>
      </c>
      <c r="W332" s="25">
        <f t="shared" si="398"/>
        <v>0</v>
      </c>
      <c r="X332" s="29"/>
      <c r="Y332" s="25"/>
    </row>
    <row r="333" spans="1:25" ht="14.25" customHeight="1" x14ac:dyDescent="0.2">
      <c r="A333" s="7" t="s">
        <v>308</v>
      </c>
      <c r="B333" s="20">
        <v>5512</v>
      </c>
      <c r="C333" s="28"/>
      <c r="D333" s="6" t="s">
        <v>90</v>
      </c>
      <c r="E333" s="6" t="s">
        <v>456</v>
      </c>
      <c r="F333" s="19" t="s">
        <v>1411</v>
      </c>
      <c r="G333" s="8">
        <v>3000</v>
      </c>
      <c r="H333" s="8">
        <v>2629.88</v>
      </c>
      <c r="I333" s="8">
        <f t="shared" si="426"/>
        <v>87.662666666666667</v>
      </c>
      <c r="J333" s="8">
        <v>0</v>
      </c>
      <c r="K333" s="8"/>
      <c r="L333" s="8">
        <f t="shared" si="388"/>
        <v>2629.88</v>
      </c>
      <c r="M333" s="8">
        <f t="shared" si="427"/>
        <v>87.662666666666667</v>
      </c>
      <c r="N333" s="8">
        <f t="shared" si="389"/>
        <v>370.11999999999989</v>
      </c>
      <c r="O333" s="8">
        <f t="shared" si="390"/>
        <v>0</v>
      </c>
      <c r="P333" s="8"/>
      <c r="Q333" s="8"/>
      <c r="R333" s="8"/>
      <c r="S333" s="8">
        <f t="shared" si="396"/>
        <v>2629.88</v>
      </c>
      <c r="T333" s="8">
        <f t="shared" si="424"/>
        <v>87.662666666666667</v>
      </c>
      <c r="U333" s="8">
        <f t="shared" si="425"/>
        <v>370.11999999999989</v>
      </c>
      <c r="V333" s="8">
        <f t="shared" si="397"/>
        <v>2629.88</v>
      </c>
      <c r="W333" s="25">
        <f t="shared" si="398"/>
        <v>0</v>
      </c>
      <c r="X333" s="29"/>
      <c r="Y333" s="25"/>
    </row>
    <row r="334" spans="1:25" ht="14.25" customHeight="1" x14ac:dyDescent="0.2">
      <c r="A334" s="7" t="s">
        <v>308</v>
      </c>
      <c r="B334" s="20">
        <v>1551</v>
      </c>
      <c r="C334" s="28"/>
      <c r="D334" s="6" t="s">
        <v>90</v>
      </c>
      <c r="E334" s="6" t="s">
        <v>457</v>
      </c>
      <c r="F334" s="7" t="s">
        <v>458</v>
      </c>
      <c r="G334" s="8"/>
      <c r="H334" s="8">
        <v>0</v>
      </c>
      <c r="I334" s="8" t="e">
        <f t="shared" ref="I334:I339" si="428">H334/G334*100</f>
        <v>#DIV/0!</v>
      </c>
      <c r="J334" s="8">
        <v>0</v>
      </c>
      <c r="K334" s="8"/>
      <c r="L334" s="8">
        <f t="shared" ref="L334:L339" si="429">H334+J334+K334</f>
        <v>0</v>
      </c>
      <c r="M334" s="8" t="e">
        <f t="shared" ref="M334:M339" si="430">L334/G334*100</f>
        <v>#DIV/0!</v>
      </c>
      <c r="N334" s="8">
        <f t="shared" ref="N334:N339" si="431">G334-L334</f>
        <v>0</v>
      </c>
      <c r="O334" s="8">
        <f t="shared" ref="O334:O339" si="432">J334+K334</f>
        <v>0</v>
      </c>
      <c r="P334" s="8"/>
      <c r="Q334" s="8"/>
      <c r="R334" s="8"/>
      <c r="S334" s="8">
        <f t="shared" si="396"/>
        <v>0</v>
      </c>
      <c r="T334" s="8" t="e">
        <f t="shared" si="424"/>
        <v>#DIV/0!</v>
      </c>
      <c r="U334" s="8">
        <f t="shared" si="425"/>
        <v>0</v>
      </c>
      <c r="V334" s="8">
        <f t="shared" si="397"/>
        <v>0</v>
      </c>
      <c r="W334" s="25">
        <f t="shared" si="398"/>
        <v>0</v>
      </c>
      <c r="X334" s="29"/>
      <c r="Y334" s="25"/>
    </row>
    <row r="335" spans="1:25" ht="14.25" customHeight="1" x14ac:dyDescent="0.2">
      <c r="A335" s="7" t="s">
        <v>308</v>
      </c>
      <c r="B335" s="20">
        <v>6013</v>
      </c>
      <c r="C335" s="28"/>
      <c r="D335" s="6" t="s">
        <v>90</v>
      </c>
      <c r="E335" s="6" t="s">
        <v>459</v>
      </c>
      <c r="F335" s="7" t="s">
        <v>2078</v>
      </c>
      <c r="G335" s="8">
        <v>700</v>
      </c>
      <c r="H335" s="8">
        <v>700</v>
      </c>
      <c r="I335" s="8">
        <f t="shared" si="428"/>
        <v>100</v>
      </c>
      <c r="J335" s="8">
        <v>0</v>
      </c>
      <c r="K335" s="8"/>
      <c r="L335" s="8">
        <f t="shared" si="429"/>
        <v>700</v>
      </c>
      <c r="M335" s="8">
        <f t="shared" si="430"/>
        <v>100</v>
      </c>
      <c r="N335" s="8">
        <f t="shared" si="431"/>
        <v>0</v>
      </c>
      <c r="O335" s="8">
        <f t="shared" si="432"/>
        <v>0</v>
      </c>
      <c r="P335" s="8"/>
      <c r="Q335" s="8"/>
      <c r="R335" s="8"/>
      <c r="S335" s="8">
        <f t="shared" si="396"/>
        <v>700</v>
      </c>
      <c r="T335" s="8">
        <f t="shared" si="424"/>
        <v>100</v>
      </c>
      <c r="U335" s="8">
        <f t="shared" si="425"/>
        <v>0</v>
      </c>
      <c r="V335" s="8">
        <f t="shared" si="397"/>
        <v>700</v>
      </c>
      <c r="W335" s="25">
        <f t="shared" si="398"/>
        <v>0</v>
      </c>
      <c r="X335" s="29"/>
      <c r="Y335" s="25"/>
    </row>
    <row r="336" spans="1:25" ht="14.25" customHeight="1" x14ac:dyDescent="0.2">
      <c r="A336" s="7" t="s">
        <v>308</v>
      </c>
      <c r="B336" s="20">
        <v>1551</v>
      </c>
      <c r="C336" s="28"/>
      <c r="D336" s="6" t="s">
        <v>90</v>
      </c>
      <c r="E336" s="6" t="s">
        <v>460</v>
      </c>
      <c r="F336" s="7" t="s">
        <v>39</v>
      </c>
      <c r="G336" s="8"/>
      <c r="H336" s="8">
        <v>0</v>
      </c>
      <c r="I336" s="8" t="e">
        <f t="shared" si="428"/>
        <v>#DIV/0!</v>
      </c>
      <c r="J336" s="8">
        <v>0</v>
      </c>
      <c r="K336" s="8"/>
      <c r="L336" s="8">
        <f t="shared" si="429"/>
        <v>0</v>
      </c>
      <c r="M336" s="8" t="e">
        <f t="shared" si="430"/>
        <v>#DIV/0!</v>
      </c>
      <c r="N336" s="8">
        <f t="shared" si="431"/>
        <v>0</v>
      </c>
      <c r="O336" s="8">
        <f t="shared" si="432"/>
        <v>0</v>
      </c>
      <c r="P336" s="8"/>
      <c r="Q336" s="8"/>
      <c r="R336" s="8"/>
      <c r="S336" s="8">
        <f t="shared" si="396"/>
        <v>0</v>
      </c>
      <c r="T336" s="8" t="e">
        <f t="shared" si="424"/>
        <v>#DIV/0!</v>
      </c>
      <c r="U336" s="8">
        <f t="shared" si="425"/>
        <v>0</v>
      </c>
      <c r="V336" s="8">
        <f t="shared" si="397"/>
        <v>0</v>
      </c>
      <c r="W336" s="25">
        <f t="shared" si="398"/>
        <v>0</v>
      </c>
      <c r="X336" s="29"/>
      <c r="Y336" s="25"/>
    </row>
    <row r="337" spans="1:25" ht="14.25" customHeight="1" x14ac:dyDescent="0.2">
      <c r="A337" s="7" t="s">
        <v>308</v>
      </c>
      <c r="B337" s="20" t="s">
        <v>1079</v>
      </c>
      <c r="C337" s="28"/>
      <c r="D337" s="6" t="s">
        <v>90</v>
      </c>
      <c r="E337" s="6" t="s">
        <v>461</v>
      </c>
      <c r="F337" s="7" t="s">
        <v>462</v>
      </c>
      <c r="G337" s="8">
        <v>27283</v>
      </c>
      <c r="H337" s="8">
        <v>23907.1</v>
      </c>
      <c r="I337" s="8">
        <f t="shared" si="428"/>
        <v>87.626360737455556</v>
      </c>
      <c r="J337" s="8">
        <v>3375.12</v>
      </c>
      <c r="K337" s="8"/>
      <c r="L337" s="8">
        <f t="shared" si="429"/>
        <v>27282.219999999998</v>
      </c>
      <c r="M337" s="8">
        <f t="shared" si="430"/>
        <v>99.997141076861041</v>
      </c>
      <c r="N337" s="8">
        <f t="shared" si="431"/>
        <v>0.78000000000247383</v>
      </c>
      <c r="O337" s="8">
        <f t="shared" si="432"/>
        <v>3375.12</v>
      </c>
      <c r="P337" s="8"/>
      <c r="Q337" s="8"/>
      <c r="R337" s="8"/>
      <c r="S337" s="8">
        <f t="shared" si="396"/>
        <v>27282.219999999998</v>
      </c>
      <c r="T337" s="8">
        <f t="shared" si="424"/>
        <v>99.997141076861041</v>
      </c>
      <c r="U337" s="8">
        <f t="shared" si="425"/>
        <v>0.78000000000247383</v>
      </c>
      <c r="V337" s="8">
        <f t="shared" si="397"/>
        <v>27282.219999999998</v>
      </c>
      <c r="W337" s="25">
        <f t="shared" si="398"/>
        <v>0</v>
      </c>
      <c r="X337" s="29"/>
      <c r="Y337" s="25"/>
    </row>
    <row r="338" spans="1:25" ht="14.25" customHeight="1" x14ac:dyDescent="0.2">
      <c r="A338" s="7" t="s">
        <v>308</v>
      </c>
      <c r="B338" s="20" t="s">
        <v>1079</v>
      </c>
      <c r="C338" s="28"/>
      <c r="D338" s="6" t="s">
        <v>90</v>
      </c>
      <c r="E338" s="6" t="s">
        <v>2144</v>
      </c>
      <c r="F338" s="7" t="s">
        <v>2158</v>
      </c>
      <c r="G338" s="202">
        <v>27683</v>
      </c>
      <c r="H338" s="8">
        <v>8456.7999999999993</v>
      </c>
      <c r="I338" s="8">
        <f t="shared" si="428"/>
        <v>30.548712206047028</v>
      </c>
      <c r="J338" s="8">
        <v>0</v>
      </c>
      <c r="K338" s="8"/>
      <c r="L338" s="8">
        <f t="shared" si="429"/>
        <v>8456.7999999999993</v>
      </c>
      <c r="M338" s="8">
        <f t="shared" si="430"/>
        <v>30.548712206047028</v>
      </c>
      <c r="N338" s="8">
        <f t="shared" si="431"/>
        <v>19226.2</v>
      </c>
      <c r="O338" s="8">
        <f t="shared" si="432"/>
        <v>0</v>
      </c>
      <c r="P338" s="8"/>
      <c r="Q338" s="8"/>
      <c r="R338" s="8"/>
      <c r="S338" s="8">
        <f t="shared" ref="S338" si="433">L338+P338+Q338+R338</f>
        <v>8456.7999999999993</v>
      </c>
      <c r="T338" s="8">
        <f t="shared" ref="T338" si="434">S338/G338*100</f>
        <v>30.548712206047028</v>
      </c>
      <c r="U338" s="8">
        <f t="shared" ref="U338" si="435">G338-S338</f>
        <v>19226.2</v>
      </c>
      <c r="V338" s="8">
        <f t="shared" ref="V338" si="436">H338+J338</f>
        <v>8456.7999999999993</v>
      </c>
      <c r="W338" s="25">
        <f t="shared" ref="W338" si="437">K338+P338</f>
        <v>0</v>
      </c>
      <c r="X338" s="29"/>
      <c r="Y338" s="25"/>
    </row>
    <row r="339" spans="1:25" ht="14.25" customHeight="1" x14ac:dyDescent="0.2">
      <c r="A339" s="7" t="s">
        <v>308</v>
      </c>
      <c r="B339" s="20" t="s">
        <v>1079</v>
      </c>
      <c r="C339" s="28"/>
      <c r="D339" s="6" t="s">
        <v>90</v>
      </c>
      <c r="E339" s="6" t="s">
        <v>2144</v>
      </c>
      <c r="F339" s="7" t="s">
        <v>2194</v>
      </c>
      <c r="G339" s="202"/>
      <c r="H339" s="8">
        <v>1560</v>
      </c>
      <c r="I339" s="8" t="e">
        <f t="shared" si="428"/>
        <v>#DIV/0!</v>
      </c>
      <c r="J339" s="8">
        <v>17666</v>
      </c>
      <c r="K339" s="8"/>
      <c r="L339" s="8">
        <f t="shared" si="429"/>
        <v>19226</v>
      </c>
      <c r="M339" s="8" t="e">
        <f t="shared" si="430"/>
        <v>#DIV/0!</v>
      </c>
      <c r="N339" s="8">
        <f t="shared" si="431"/>
        <v>-19226</v>
      </c>
      <c r="O339" s="8">
        <f t="shared" si="432"/>
        <v>17666</v>
      </c>
      <c r="P339" s="8"/>
      <c r="Q339" s="8"/>
      <c r="R339" s="8"/>
      <c r="S339" s="8">
        <f t="shared" si="396"/>
        <v>19226</v>
      </c>
      <c r="T339" s="8" t="e">
        <f t="shared" si="424"/>
        <v>#DIV/0!</v>
      </c>
      <c r="U339" s="8">
        <f t="shared" si="425"/>
        <v>-19226</v>
      </c>
      <c r="V339" s="8">
        <f t="shared" si="397"/>
        <v>19226</v>
      </c>
      <c r="W339" s="25">
        <f t="shared" si="398"/>
        <v>0</v>
      </c>
      <c r="X339" s="29"/>
      <c r="Y339" s="25"/>
    </row>
    <row r="340" spans="1:25" ht="14.25" customHeight="1" x14ac:dyDescent="0.2">
      <c r="A340" s="7" t="s">
        <v>737</v>
      </c>
      <c r="B340" s="20">
        <v>5512</v>
      </c>
      <c r="C340" s="28"/>
      <c r="D340" s="6" t="s">
        <v>90</v>
      </c>
      <c r="E340" s="6" t="s">
        <v>736</v>
      </c>
      <c r="F340" s="19" t="s">
        <v>1580</v>
      </c>
      <c r="G340" s="8">
        <v>10000</v>
      </c>
      <c r="H340" s="8">
        <v>10000</v>
      </c>
      <c r="I340" s="8">
        <f t="shared" si="426"/>
        <v>100</v>
      </c>
      <c r="J340" s="8">
        <v>0</v>
      </c>
      <c r="K340" s="8"/>
      <c r="L340" s="8">
        <f t="shared" si="388"/>
        <v>10000</v>
      </c>
      <c r="M340" s="8">
        <f t="shared" si="427"/>
        <v>100</v>
      </c>
      <c r="N340" s="8">
        <f t="shared" si="389"/>
        <v>0</v>
      </c>
      <c r="O340" s="8">
        <f t="shared" si="390"/>
        <v>0</v>
      </c>
      <c r="P340" s="8"/>
      <c r="Q340" s="8"/>
      <c r="R340" s="8"/>
      <c r="S340" s="8">
        <f t="shared" si="396"/>
        <v>10000</v>
      </c>
      <c r="T340" s="8">
        <f t="shared" si="424"/>
        <v>100</v>
      </c>
      <c r="U340" s="8">
        <f t="shared" si="425"/>
        <v>0</v>
      </c>
      <c r="V340" s="8">
        <f t="shared" si="397"/>
        <v>10000</v>
      </c>
      <c r="W340" s="25">
        <f t="shared" si="398"/>
        <v>0</v>
      </c>
      <c r="X340" s="29">
        <v>5511</v>
      </c>
      <c r="Y340" s="25"/>
    </row>
    <row r="341" spans="1:25" ht="14.25" customHeight="1" x14ac:dyDescent="0.2">
      <c r="A341" s="7" t="s">
        <v>737</v>
      </c>
      <c r="B341" s="20">
        <v>5512</v>
      </c>
      <c r="C341" s="28"/>
      <c r="D341" s="6" t="s">
        <v>90</v>
      </c>
      <c r="E341" s="6" t="s">
        <v>681</v>
      </c>
      <c r="F341" s="19" t="s">
        <v>915</v>
      </c>
      <c r="G341" s="8">
        <v>19173</v>
      </c>
      <c r="H341" s="8">
        <v>19173</v>
      </c>
      <c r="I341" s="8">
        <f t="shared" si="426"/>
        <v>100</v>
      </c>
      <c r="J341" s="8">
        <v>0</v>
      </c>
      <c r="K341" s="8"/>
      <c r="L341" s="8">
        <f t="shared" si="388"/>
        <v>19173</v>
      </c>
      <c r="M341" s="8">
        <f t="shared" si="427"/>
        <v>100</v>
      </c>
      <c r="N341" s="8">
        <f t="shared" si="389"/>
        <v>0</v>
      </c>
      <c r="O341" s="8">
        <f t="shared" si="390"/>
        <v>0</v>
      </c>
      <c r="P341" s="8"/>
      <c r="Q341" s="8"/>
      <c r="R341" s="8"/>
      <c r="S341" s="8">
        <f t="shared" si="396"/>
        <v>19173</v>
      </c>
      <c r="T341" s="8">
        <f t="shared" si="424"/>
        <v>100</v>
      </c>
      <c r="U341" s="8">
        <f t="shared" si="425"/>
        <v>0</v>
      </c>
      <c r="V341" s="8">
        <f t="shared" si="397"/>
        <v>19173</v>
      </c>
      <c r="W341" s="25">
        <f t="shared" si="398"/>
        <v>0</v>
      </c>
      <c r="X341" s="29">
        <v>5500</v>
      </c>
      <c r="Y341" s="25"/>
    </row>
    <row r="342" spans="1:25" ht="14.25" customHeight="1" x14ac:dyDescent="0.2">
      <c r="A342" s="7" t="s">
        <v>1078</v>
      </c>
      <c r="B342" s="20">
        <v>5512</v>
      </c>
      <c r="C342" s="28"/>
      <c r="D342" s="6" t="s">
        <v>90</v>
      </c>
      <c r="E342" s="6" t="s">
        <v>2088</v>
      </c>
      <c r="F342" s="7" t="s">
        <v>2089</v>
      </c>
      <c r="G342" s="8">
        <v>12420</v>
      </c>
      <c r="H342" s="8">
        <v>8316</v>
      </c>
      <c r="I342" s="8">
        <f>H342/G342*100</f>
        <v>66.956521739130437</v>
      </c>
      <c r="J342" s="8">
        <v>0</v>
      </c>
      <c r="K342" s="8"/>
      <c r="L342" s="8">
        <f>H342+J342+K342</f>
        <v>8316</v>
      </c>
      <c r="M342" s="8">
        <f>L342/G342*100</f>
        <v>66.956521739130437</v>
      </c>
      <c r="N342" s="8">
        <f>G342-L342</f>
        <v>4104</v>
      </c>
      <c r="O342" s="8">
        <f>J342+K342</f>
        <v>0</v>
      </c>
      <c r="P342" s="8"/>
      <c r="Q342" s="8"/>
      <c r="R342" s="8"/>
      <c r="S342" s="8">
        <f t="shared" si="396"/>
        <v>8316</v>
      </c>
      <c r="T342" s="8">
        <f t="shared" si="424"/>
        <v>66.956521739130437</v>
      </c>
      <c r="U342" s="8">
        <f t="shared" si="425"/>
        <v>4104</v>
      </c>
      <c r="V342" s="8">
        <f t="shared" si="397"/>
        <v>8316</v>
      </c>
      <c r="W342" s="25">
        <f t="shared" si="398"/>
        <v>0</v>
      </c>
      <c r="X342" s="29"/>
      <c r="Y342" s="25"/>
    </row>
    <row r="343" spans="1:25" ht="14.25" customHeight="1" x14ac:dyDescent="0.2">
      <c r="A343" s="7" t="s">
        <v>121</v>
      </c>
      <c r="B343" s="20">
        <v>1551</v>
      </c>
      <c r="C343" s="28"/>
      <c r="D343" s="6" t="s">
        <v>90</v>
      </c>
      <c r="E343" s="6" t="s">
        <v>2010</v>
      </c>
      <c r="F343" s="7" t="s">
        <v>2011</v>
      </c>
      <c r="G343" s="8">
        <v>2888</v>
      </c>
      <c r="H343" s="8">
        <v>2887.68</v>
      </c>
      <c r="I343" s="8">
        <f t="shared" ref="I343" si="438">H343/G343*100</f>
        <v>99.988919667590025</v>
      </c>
      <c r="J343" s="8">
        <v>0</v>
      </c>
      <c r="K343" s="8"/>
      <c r="L343" s="8">
        <f t="shared" ref="L343" si="439">H343+J343+K343</f>
        <v>2887.68</v>
      </c>
      <c r="M343" s="8">
        <f t="shared" ref="M343" si="440">L343/G343*100</f>
        <v>99.988919667590025</v>
      </c>
      <c r="N343" s="8">
        <f t="shared" ref="N343" si="441">G343-L343</f>
        <v>0.32000000000016371</v>
      </c>
      <c r="O343" s="8">
        <f t="shared" ref="O343" si="442">J343+K343</f>
        <v>0</v>
      </c>
      <c r="P343" s="8"/>
      <c r="Q343" s="8"/>
      <c r="R343" s="8"/>
      <c r="S343" s="8">
        <f t="shared" si="396"/>
        <v>2887.68</v>
      </c>
      <c r="T343" s="8">
        <f t="shared" si="424"/>
        <v>99.988919667590025</v>
      </c>
      <c r="U343" s="8">
        <f t="shared" si="425"/>
        <v>0.32000000000016371</v>
      </c>
      <c r="V343" s="8">
        <f t="shared" si="397"/>
        <v>2887.68</v>
      </c>
      <c r="W343" s="25">
        <f t="shared" si="398"/>
        <v>0</v>
      </c>
      <c r="X343" s="29"/>
      <c r="Y343" s="25"/>
    </row>
    <row r="344" spans="1:25" ht="14.25" customHeight="1" x14ac:dyDescent="0.2">
      <c r="A344" s="7" t="s">
        <v>1078</v>
      </c>
      <c r="B344" s="20" t="s">
        <v>1079</v>
      </c>
      <c r="C344" s="28"/>
      <c r="D344" s="6" t="s">
        <v>90</v>
      </c>
      <c r="E344" s="6" t="s">
        <v>1581</v>
      </c>
      <c r="F344" s="19" t="s">
        <v>1582</v>
      </c>
      <c r="G344" s="8">
        <v>132861</v>
      </c>
      <c r="H344" s="8">
        <v>113947.41000000002</v>
      </c>
      <c r="I344" s="8">
        <f t="shared" si="426"/>
        <v>85.764377808386214</v>
      </c>
      <c r="J344" s="8">
        <v>15704.949999999999</v>
      </c>
      <c r="K344" s="8"/>
      <c r="L344" s="8">
        <f t="shared" si="388"/>
        <v>129652.36000000002</v>
      </c>
      <c r="M344" s="8">
        <f t="shared" si="427"/>
        <v>97.584964737582908</v>
      </c>
      <c r="N344" s="8">
        <f t="shared" si="389"/>
        <v>3208.6399999999849</v>
      </c>
      <c r="O344" s="8">
        <f t="shared" si="390"/>
        <v>15704.949999999999</v>
      </c>
      <c r="P344" s="8"/>
      <c r="Q344" s="8"/>
      <c r="R344" s="8"/>
      <c r="S344" s="8">
        <f t="shared" si="396"/>
        <v>129652.36000000002</v>
      </c>
      <c r="T344" s="8">
        <f t="shared" si="424"/>
        <v>97.584964737582908</v>
      </c>
      <c r="U344" s="8">
        <f t="shared" si="425"/>
        <v>3208.6399999999849</v>
      </c>
      <c r="V344" s="8">
        <f t="shared" si="397"/>
        <v>129652.36000000002</v>
      </c>
      <c r="W344" s="25">
        <f t="shared" si="398"/>
        <v>0</v>
      </c>
      <c r="X344" s="29"/>
      <c r="Y344" s="25"/>
    </row>
    <row r="345" spans="1:25" ht="14.25" customHeight="1" x14ac:dyDescent="0.2">
      <c r="A345" s="7" t="s">
        <v>1078</v>
      </c>
      <c r="B345" s="20" t="s">
        <v>1079</v>
      </c>
      <c r="C345" s="28"/>
      <c r="D345" s="6" t="s">
        <v>90</v>
      </c>
      <c r="E345" s="6" t="s">
        <v>102</v>
      </c>
      <c r="F345" s="19" t="s">
        <v>1828</v>
      </c>
      <c r="G345" s="8">
        <v>48057</v>
      </c>
      <c r="H345" s="8">
        <v>47516.69</v>
      </c>
      <c r="I345" s="8">
        <f>H345/G345*100</f>
        <v>98.875689285639979</v>
      </c>
      <c r="J345" s="8">
        <v>540</v>
      </c>
      <c r="K345" s="8"/>
      <c r="L345" s="8">
        <f>H345+J345+K345</f>
        <v>48056.69</v>
      </c>
      <c r="M345" s="8">
        <f>L345/G345*100</f>
        <v>99.999354932684113</v>
      </c>
      <c r="N345" s="8">
        <f>G345-L345</f>
        <v>0.30999999999767169</v>
      </c>
      <c r="O345" s="8">
        <f>J345+K345</f>
        <v>540</v>
      </c>
      <c r="P345" s="8"/>
      <c r="Q345" s="8"/>
      <c r="R345" s="8"/>
      <c r="S345" s="8">
        <f t="shared" si="396"/>
        <v>48056.69</v>
      </c>
      <c r="T345" s="8">
        <f t="shared" si="424"/>
        <v>99.999354932684113</v>
      </c>
      <c r="U345" s="8">
        <f t="shared" si="425"/>
        <v>0.30999999999767169</v>
      </c>
      <c r="V345" s="8">
        <f t="shared" si="397"/>
        <v>48056.69</v>
      </c>
      <c r="W345" s="25">
        <f t="shared" si="398"/>
        <v>0</v>
      </c>
      <c r="X345" s="29"/>
      <c r="Y345" s="25"/>
    </row>
    <row r="346" spans="1:25" ht="14.25" customHeight="1" x14ac:dyDescent="0.2">
      <c r="A346" s="7" t="s">
        <v>1078</v>
      </c>
      <c r="B346" s="20" t="s">
        <v>1079</v>
      </c>
      <c r="C346" s="28"/>
      <c r="D346" s="6" t="s">
        <v>90</v>
      </c>
      <c r="E346" s="6" t="s">
        <v>1156</v>
      </c>
      <c r="F346" s="19" t="s">
        <v>267</v>
      </c>
      <c r="G346" s="8">
        <v>2777</v>
      </c>
      <c r="H346" s="8">
        <v>2776.43</v>
      </c>
      <c r="I346" s="8">
        <f>H346/G346*100</f>
        <v>99.97947425279078</v>
      </c>
      <c r="J346" s="8">
        <v>0</v>
      </c>
      <c r="K346" s="8"/>
      <c r="L346" s="8">
        <f>H346+J346+K346</f>
        <v>2776.43</v>
      </c>
      <c r="M346" s="8">
        <f>L346/G346*100</f>
        <v>99.97947425279078</v>
      </c>
      <c r="N346" s="8">
        <f>G346-L346</f>
        <v>0.57000000000016371</v>
      </c>
      <c r="O346" s="8">
        <f>J346+K346</f>
        <v>0</v>
      </c>
      <c r="P346" s="8"/>
      <c r="Q346" s="8"/>
      <c r="R346" s="8"/>
      <c r="S346" s="8">
        <f t="shared" si="396"/>
        <v>2776.43</v>
      </c>
      <c r="T346" s="8">
        <f t="shared" si="424"/>
        <v>99.97947425279078</v>
      </c>
      <c r="U346" s="8">
        <f t="shared" si="425"/>
        <v>0.57000000000016371</v>
      </c>
      <c r="V346" s="8">
        <f t="shared" si="397"/>
        <v>2776.43</v>
      </c>
      <c r="W346" s="25">
        <f t="shared" si="398"/>
        <v>0</v>
      </c>
      <c r="X346" s="29"/>
      <c r="Y346" s="25"/>
    </row>
    <row r="347" spans="1:25" ht="14.25" customHeight="1" x14ac:dyDescent="0.2">
      <c r="A347" s="7" t="s">
        <v>1078</v>
      </c>
      <c r="B347" s="20">
        <v>1551</v>
      </c>
      <c r="C347" s="28"/>
      <c r="D347" s="6" t="s">
        <v>90</v>
      </c>
      <c r="E347" s="6" t="s">
        <v>2092</v>
      </c>
      <c r="F347" s="7" t="s">
        <v>2093</v>
      </c>
      <c r="G347" s="8">
        <v>1200</v>
      </c>
      <c r="H347" s="8">
        <v>1200</v>
      </c>
      <c r="I347" s="8">
        <f>H347/G347*100</f>
        <v>100</v>
      </c>
      <c r="J347" s="8">
        <v>0</v>
      </c>
      <c r="K347" s="8"/>
      <c r="L347" s="8">
        <f>H347+J347+K347</f>
        <v>1200</v>
      </c>
      <c r="M347" s="8">
        <f>L347/G347*100</f>
        <v>100</v>
      </c>
      <c r="N347" s="8">
        <f>G347-L347</f>
        <v>0</v>
      </c>
      <c r="O347" s="8">
        <f>J347+K347</f>
        <v>0</v>
      </c>
      <c r="P347" s="8"/>
      <c r="Q347" s="8"/>
      <c r="R347" s="8"/>
      <c r="S347" s="8">
        <f t="shared" si="396"/>
        <v>1200</v>
      </c>
      <c r="T347" s="8">
        <f t="shared" si="424"/>
        <v>100</v>
      </c>
      <c r="U347" s="8">
        <f t="shared" si="425"/>
        <v>0</v>
      </c>
      <c r="V347" s="8">
        <f t="shared" si="397"/>
        <v>1200</v>
      </c>
      <c r="W347" s="25">
        <f t="shared" si="398"/>
        <v>0</v>
      </c>
      <c r="X347" s="29"/>
      <c r="Y347" s="25"/>
    </row>
    <row r="348" spans="1:25" ht="14.25" customHeight="1" x14ac:dyDescent="0.2">
      <c r="A348" s="7" t="s">
        <v>1078</v>
      </c>
      <c r="B348" s="20" t="s">
        <v>1079</v>
      </c>
      <c r="C348" s="28"/>
      <c r="D348" s="6" t="s">
        <v>90</v>
      </c>
      <c r="E348" s="6" t="s">
        <v>409</v>
      </c>
      <c r="F348" s="19" t="s">
        <v>410</v>
      </c>
      <c r="G348" s="8">
        <v>498</v>
      </c>
      <c r="H348" s="8">
        <v>496.8</v>
      </c>
      <c r="I348" s="8">
        <f t="shared" si="426"/>
        <v>99.759036144578317</v>
      </c>
      <c r="J348" s="8">
        <v>0</v>
      </c>
      <c r="K348" s="8"/>
      <c r="L348" s="8">
        <f t="shared" si="388"/>
        <v>496.8</v>
      </c>
      <c r="M348" s="8">
        <f t="shared" si="427"/>
        <v>99.759036144578317</v>
      </c>
      <c r="N348" s="8">
        <f t="shared" si="389"/>
        <v>1.1999999999999886</v>
      </c>
      <c r="O348" s="8">
        <f t="shared" si="390"/>
        <v>0</v>
      </c>
      <c r="P348" s="8"/>
      <c r="Q348" s="8"/>
      <c r="R348" s="8"/>
      <c r="S348" s="8">
        <f t="shared" si="396"/>
        <v>496.8</v>
      </c>
      <c r="T348" s="8">
        <f t="shared" si="424"/>
        <v>99.759036144578317</v>
      </c>
      <c r="U348" s="8">
        <f t="shared" si="425"/>
        <v>1.1999999999999886</v>
      </c>
      <c r="V348" s="8">
        <f t="shared" si="397"/>
        <v>496.8</v>
      </c>
      <c r="W348" s="25">
        <f t="shared" si="398"/>
        <v>0</v>
      </c>
      <c r="X348" s="29">
        <v>0</v>
      </c>
      <c r="Y348" s="25"/>
    </row>
    <row r="349" spans="1:25" ht="14.25" customHeight="1" x14ac:dyDescent="0.2">
      <c r="A349" s="7" t="s">
        <v>1078</v>
      </c>
      <c r="B349" s="20" t="s">
        <v>1079</v>
      </c>
      <c r="C349" s="28"/>
      <c r="D349" s="6" t="s">
        <v>90</v>
      </c>
      <c r="E349" s="6" t="s">
        <v>411</v>
      </c>
      <c r="F349" s="19" t="s">
        <v>583</v>
      </c>
      <c r="G349" s="8">
        <v>18000</v>
      </c>
      <c r="H349" s="8">
        <v>12707.67</v>
      </c>
      <c r="I349" s="8">
        <f t="shared" si="426"/>
        <v>70.598166666666657</v>
      </c>
      <c r="J349" s="8">
        <v>2237</v>
      </c>
      <c r="K349" s="8"/>
      <c r="L349" s="8">
        <f t="shared" si="388"/>
        <v>14944.67</v>
      </c>
      <c r="M349" s="8">
        <f t="shared" si="427"/>
        <v>83.025944444444448</v>
      </c>
      <c r="N349" s="8">
        <f t="shared" si="389"/>
        <v>3055.33</v>
      </c>
      <c r="O349" s="8">
        <f t="shared" si="390"/>
        <v>2237</v>
      </c>
      <c r="P349" s="8"/>
      <c r="Q349" s="8"/>
      <c r="R349" s="8"/>
      <c r="S349" s="8">
        <f t="shared" si="396"/>
        <v>14944.67</v>
      </c>
      <c r="T349" s="8">
        <f t="shared" si="424"/>
        <v>83.025944444444448</v>
      </c>
      <c r="U349" s="8">
        <f t="shared" si="425"/>
        <v>3055.33</v>
      </c>
      <c r="V349" s="8">
        <f t="shared" si="397"/>
        <v>14944.67</v>
      </c>
      <c r="W349" s="25">
        <f t="shared" si="398"/>
        <v>0</v>
      </c>
      <c r="X349" s="29">
        <v>0</v>
      </c>
      <c r="Y349" s="25"/>
    </row>
    <row r="350" spans="1:25" ht="14.25" customHeight="1" x14ac:dyDescent="0.2">
      <c r="A350" s="7" t="s">
        <v>1078</v>
      </c>
      <c r="B350" s="20" t="s">
        <v>1079</v>
      </c>
      <c r="C350" s="28"/>
      <c r="D350" s="6" t="s">
        <v>90</v>
      </c>
      <c r="E350" s="6" t="s">
        <v>1556</v>
      </c>
      <c r="F350" s="6" t="s">
        <v>1557</v>
      </c>
      <c r="G350" s="8">
        <v>7867</v>
      </c>
      <c r="H350" s="8">
        <v>7867</v>
      </c>
      <c r="I350" s="8">
        <f t="shared" si="426"/>
        <v>100</v>
      </c>
      <c r="J350" s="8">
        <v>0</v>
      </c>
      <c r="K350" s="8"/>
      <c r="L350" s="8">
        <f t="shared" si="388"/>
        <v>7867</v>
      </c>
      <c r="M350" s="8">
        <f t="shared" si="427"/>
        <v>100</v>
      </c>
      <c r="N350" s="8">
        <f t="shared" si="389"/>
        <v>0</v>
      </c>
      <c r="O350" s="8">
        <f t="shared" si="390"/>
        <v>0</v>
      </c>
      <c r="P350" s="8"/>
      <c r="Q350" s="8"/>
      <c r="R350" s="8"/>
      <c r="S350" s="8">
        <f t="shared" si="396"/>
        <v>7867</v>
      </c>
      <c r="T350" s="8">
        <f t="shared" si="424"/>
        <v>100</v>
      </c>
      <c r="U350" s="8">
        <f t="shared" si="425"/>
        <v>0</v>
      </c>
      <c r="V350" s="8">
        <f t="shared" si="397"/>
        <v>7867</v>
      </c>
      <c r="W350" s="25">
        <f t="shared" si="398"/>
        <v>0</v>
      </c>
      <c r="X350" s="29">
        <v>5500</v>
      </c>
      <c r="Y350" s="25"/>
    </row>
    <row r="351" spans="1:25" ht="14.25" customHeight="1" x14ac:dyDescent="0.2">
      <c r="A351" s="7" t="s">
        <v>1078</v>
      </c>
      <c r="B351" s="20" t="s">
        <v>1079</v>
      </c>
      <c r="C351" s="28"/>
      <c r="D351" s="6" t="s">
        <v>90</v>
      </c>
      <c r="E351" s="6" t="s">
        <v>1558</v>
      </c>
      <c r="F351" s="19" t="s">
        <v>1559</v>
      </c>
      <c r="G351" s="8">
        <v>4164</v>
      </c>
      <c r="H351" s="8">
        <v>4163.5199999999995</v>
      </c>
      <c r="I351" s="8">
        <f>H351/G351*100</f>
        <v>99.988472622478369</v>
      </c>
      <c r="J351" s="8">
        <v>0</v>
      </c>
      <c r="K351" s="8"/>
      <c r="L351" s="8">
        <f>H351+J351+K351</f>
        <v>4163.5199999999995</v>
      </c>
      <c r="M351" s="8">
        <f>L351/G351*100</f>
        <v>99.988472622478369</v>
      </c>
      <c r="N351" s="8">
        <f t="shared" si="389"/>
        <v>0.48000000000047294</v>
      </c>
      <c r="O351" s="8">
        <f>J351+K351</f>
        <v>0</v>
      </c>
      <c r="P351" s="8"/>
      <c r="Q351" s="8"/>
      <c r="R351" s="8"/>
      <c r="S351" s="8">
        <f t="shared" si="396"/>
        <v>4163.5199999999995</v>
      </c>
      <c r="T351" s="8">
        <f t="shared" si="424"/>
        <v>99.988472622478369</v>
      </c>
      <c r="U351" s="8">
        <f t="shared" si="425"/>
        <v>0.48000000000047294</v>
      </c>
      <c r="V351" s="8">
        <f t="shared" si="397"/>
        <v>4163.5199999999995</v>
      </c>
      <c r="W351" s="25">
        <f t="shared" si="398"/>
        <v>0</v>
      </c>
      <c r="X351" s="29">
        <v>5512</v>
      </c>
      <c r="Y351" s="25"/>
    </row>
    <row r="352" spans="1:25" ht="14.25" customHeight="1" x14ac:dyDescent="0.2">
      <c r="A352" s="7" t="s">
        <v>1078</v>
      </c>
      <c r="B352" s="20" t="s">
        <v>1079</v>
      </c>
      <c r="C352" s="28"/>
      <c r="D352" s="6" t="s">
        <v>90</v>
      </c>
      <c r="E352" s="6" t="s">
        <v>657</v>
      </c>
      <c r="F352" s="19" t="s">
        <v>584</v>
      </c>
      <c r="G352" s="8">
        <v>8569</v>
      </c>
      <c r="H352" s="8">
        <v>7981.4</v>
      </c>
      <c r="I352" s="8">
        <f t="shared" ref="I352:I354" si="443">H352/G352*100</f>
        <v>93.142723771735319</v>
      </c>
      <c r="J352" s="8">
        <v>587.12</v>
      </c>
      <c r="K352" s="8"/>
      <c r="L352" s="8">
        <f t="shared" ref="L352:L354" si="444">H352+J352+K352</f>
        <v>8568.52</v>
      </c>
      <c r="M352" s="8">
        <f t="shared" ref="M352:M354" si="445">L352/G352*100</f>
        <v>99.994398412883655</v>
      </c>
      <c r="N352" s="8">
        <f t="shared" ref="N352:N354" si="446">G352-L352</f>
        <v>0.47999999999956344</v>
      </c>
      <c r="O352" s="8">
        <f t="shared" ref="O352:O354" si="447">J352+K352</f>
        <v>587.12</v>
      </c>
      <c r="P352" s="8"/>
      <c r="Q352" s="8"/>
      <c r="R352" s="8"/>
      <c r="S352" s="8">
        <f t="shared" si="396"/>
        <v>8568.52</v>
      </c>
      <c r="T352" s="8">
        <f t="shared" si="424"/>
        <v>99.994398412883655</v>
      </c>
      <c r="U352" s="8">
        <f t="shared" si="425"/>
        <v>0.47999999999956344</v>
      </c>
      <c r="V352" s="8">
        <f t="shared" si="397"/>
        <v>8568.52</v>
      </c>
      <c r="W352" s="25">
        <f t="shared" si="398"/>
        <v>0</v>
      </c>
      <c r="X352" s="29">
        <v>5512</v>
      </c>
      <c r="Y352" s="25"/>
    </row>
    <row r="353" spans="1:25" ht="14.25" customHeight="1" x14ac:dyDescent="0.2">
      <c r="A353" s="7" t="s">
        <v>1078</v>
      </c>
      <c r="B353" s="20">
        <v>5005</v>
      </c>
      <c r="C353" s="28"/>
      <c r="D353" s="6" t="s">
        <v>90</v>
      </c>
      <c r="E353" s="6" t="s">
        <v>657</v>
      </c>
      <c r="F353" s="19" t="s">
        <v>2035</v>
      </c>
      <c r="G353" s="8">
        <v>373</v>
      </c>
      <c r="H353" s="8">
        <v>373</v>
      </c>
      <c r="I353" s="8">
        <f t="shared" ref="I353" si="448">H353/G353*100</f>
        <v>100</v>
      </c>
      <c r="J353" s="8">
        <v>0</v>
      </c>
      <c r="K353" s="8"/>
      <c r="L353" s="8">
        <f t="shared" ref="L353" si="449">H353+J353+K353</f>
        <v>373</v>
      </c>
      <c r="M353" s="8">
        <f t="shared" ref="M353" si="450">L353/G353*100</f>
        <v>100</v>
      </c>
      <c r="N353" s="8">
        <f t="shared" ref="N353" si="451">G353-L353</f>
        <v>0</v>
      </c>
      <c r="O353" s="8">
        <f t="shared" ref="O353" si="452">J353+K353</f>
        <v>0</v>
      </c>
      <c r="P353" s="8"/>
      <c r="Q353" s="8"/>
      <c r="R353" s="8"/>
      <c r="S353" s="8">
        <f t="shared" si="396"/>
        <v>373</v>
      </c>
      <c r="T353" s="8">
        <f t="shared" si="424"/>
        <v>100</v>
      </c>
      <c r="U353" s="8">
        <f t="shared" si="425"/>
        <v>0</v>
      </c>
      <c r="V353" s="8">
        <f t="shared" si="397"/>
        <v>373</v>
      </c>
      <c r="W353" s="25">
        <f t="shared" si="398"/>
        <v>0</v>
      </c>
      <c r="X353" s="29">
        <v>5512</v>
      </c>
      <c r="Y353" s="25"/>
    </row>
    <row r="354" spans="1:25" ht="14.25" customHeight="1" x14ac:dyDescent="0.2">
      <c r="A354" s="7" t="s">
        <v>1078</v>
      </c>
      <c r="B354" s="20">
        <v>5063</v>
      </c>
      <c r="C354" s="28"/>
      <c r="D354" s="6" t="s">
        <v>90</v>
      </c>
      <c r="E354" s="6" t="s">
        <v>657</v>
      </c>
      <c r="F354" s="19" t="s">
        <v>2036</v>
      </c>
      <c r="G354" s="8">
        <v>124</v>
      </c>
      <c r="H354" s="8">
        <v>123.09</v>
      </c>
      <c r="I354" s="8">
        <f t="shared" si="443"/>
        <v>99.266129032258064</v>
      </c>
      <c r="J354" s="8">
        <v>0</v>
      </c>
      <c r="K354" s="8"/>
      <c r="L354" s="8">
        <f t="shared" si="444"/>
        <v>123.09</v>
      </c>
      <c r="M354" s="8">
        <f t="shared" si="445"/>
        <v>99.266129032258064</v>
      </c>
      <c r="N354" s="8">
        <f t="shared" si="446"/>
        <v>0.90999999999999659</v>
      </c>
      <c r="O354" s="8">
        <f t="shared" si="447"/>
        <v>0</v>
      </c>
      <c r="P354" s="8"/>
      <c r="Q354" s="8"/>
      <c r="R354" s="8"/>
      <c r="S354" s="8">
        <f t="shared" si="396"/>
        <v>123.09</v>
      </c>
      <c r="T354" s="8">
        <f t="shared" si="424"/>
        <v>99.266129032258064</v>
      </c>
      <c r="U354" s="8">
        <f t="shared" si="425"/>
        <v>0.90999999999999659</v>
      </c>
      <c r="V354" s="8">
        <f t="shared" si="397"/>
        <v>123.09</v>
      </c>
      <c r="W354" s="25">
        <f t="shared" si="398"/>
        <v>0</v>
      </c>
      <c r="X354" s="29">
        <v>5512</v>
      </c>
      <c r="Y354" s="25"/>
    </row>
    <row r="355" spans="1:25" ht="14.25" customHeight="1" x14ac:dyDescent="0.2">
      <c r="A355" s="7" t="s">
        <v>1078</v>
      </c>
      <c r="B355" s="20">
        <v>5064</v>
      </c>
      <c r="C355" s="28"/>
      <c r="D355" s="6" t="s">
        <v>90</v>
      </c>
      <c r="E355" s="6" t="s">
        <v>657</v>
      </c>
      <c r="F355" s="19" t="s">
        <v>2037</v>
      </c>
      <c r="G355" s="8">
        <v>4</v>
      </c>
      <c r="H355" s="8">
        <v>3.73</v>
      </c>
      <c r="I355" s="8">
        <f t="shared" si="426"/>
        <v>93.25</v>
      </c>
      <c r="J355" s="8">
        <v>0</v>
      </c>
      <c r="K355" s="8"/>
      <c r="L355" s="8">
        <f t="shared" si="388"/>
        <v>3.73</v>
      </c>
      <c r="M355" s="8">
        <f t="shared" si="427"/>
        <v>93.25</v>
      </c>
      <c r="N355" s="8">
        <f t="shared" si="389"/>
        <v>0.27</v>
      </c>
      <c r="O355" s="8">
        <f t="shared" si="390"/>
        <v>0</v>
      </c>
      <c r="P355" s="8"/>
      <c r="Q355" s="8"/>
      <c r="R355" s="8"/>
      <c r="S355" s="8">
        <f t="shared" si="396"/>
        <v>3.73</v>
      </c>
      <c r="T355" s="8">
        <f t="shared" si="424"/>
        <v>93.25</v>
      </c>
      <c r="U355" s="8">
        <f t="shared" si="425"/>
        <v>0.27</v>
      </c>
      <c r="V355" s="8">
        <f t="shared" si="397"/>
        <v>3.73</v>
      </c>
      <c r="W355" s="25">
        <f t="shared" si="398"/>
        <v>0</v>
      </c>
      <c r="X355" s="29">
        <v>5512</v>
      </c>
      <c r="Y355" s="25"/>
    </row>
    <row r="356" spans="1:25" ht="14.25" customHeight="1" x14ac:dyDescent="0.2">
      <c r="A356" s="7" t="s">
        <v>1078</v>
      </c>
      <c r="B356" s="20" t="s">
        <v>1079</v>
      </c>
      <c r="C356" s="28"/>
      <c r="D356" s="6" t="s">
        <v>90</v>
      </c>
      <c r="E356" s="6" t="s">
        <v>658</v>
      </c>
      <c r="F356" s="19" t="s">
        <v>211</v>
      </c>
      <c r="G356" s="8">
        <v>2664</v>
      </c>
      <c r="H356" s="8">
        <v>2664</v>
      </c>
      <c r="I356" s="8">
        <f t="shared" si="426"/>
        <v>100</v>
      </c>
      <c r="J356" s="8">
        <v>0</v>
      </c>
      <c r="K356" s="8"/>
      <c r="L356" s="8">
        <f t="shared" si="388"/>
        <v>2664</v>
      </c>
      <c r="M356" s="8">
        <f t="shared" si="427"/>
        <v>100</v>
      </c>
      <c r="N356" s="8">
        <f t="shared" si="389"/>
        <v>0</v>
      </c>
      <c r="O356" s="8">
        <f t="shared" si="390"/>
        <v>0</v>
      </c>
      <c r="P356" s="8"/>
      <c r="Q356" s="8"/>
      <c r="R356" s="8"/>
      <c r="S356" s="8">
        <f t="shared" si="396"/>
        <v>2664</v>
      </c>
      <c r="T356" s="8">
        <f t="shared" si="424"/>
        <v>100</v>
      </c>
      <c r="U356" s="8">
        <f t="shared" si="425"/>
        <v>0</v>
      </c>
      <c r="V356" s="8">
        <f t="shared" si="397"/>
        <v>2664</v>
      </c>
      <c r="W356" s="25">
        <f t="shared" si="398"/>
        <v>0</v>
      </c>
      <c r="X356" s="29">
        <v>5512</v>
      </c>
      <c r="Y356" s="25"/>
    </row>
    <row r="357" spans="1:25" ht="14.25" customHeight="1" x14ac:dyDescent="0.2">
      <c r="A357" s="7" t="s">
        <v>1078</v>
      </c>
      <c r="B357" s="20" t="s">
        <v>1079</v>
      </c>
      <c r="C357" s="28"/>
      <c r="D357" s="6" t="s">
        <v>90</v>
      </c>
      <c r="E357" s="6" t="s">
        <v>434</v>
      </c>
      <c r="F357" s="19" t="s">
        <v>435</v>
      </c>
      <c r="G357" s="8"/>
      <c r="H357" s="8">
        <v>0</v>
      </c>
      <c r="I357" s="8" t="e">
        <f t="shared" si="426"/>
        <v>#DIV/0!</v>
      </c>
      <c r="J357" s="8">
        <v>0</v>
      </c>
      <c r="K357" s="8"/>
      <c r="L357" s="8">
        <f t="shared" si="388"/>
        <v>0</v>
      </c>
      <c r="M357" s="8" t="e">
        <f t="shared" si="427"/>
        <v>#DIV/0!</v>
      </c>
      <c r="N357" s="8">
        <f t="shared" si="389"/>
        <v>0</v>
      </c>
      <c r="O357" s="8">
        <f t="shared" si="390"/>
        <v>0</v>
      </c>
      <c r="P357" s="8"/>
      <c r="Q357" s="8"/>
      <c r="R357" s="8"/>
      <c r="S357" s="8">
        <f t="shared" si="396"/>
        <v>0</v>
      </c>
      <c r="T357" s="8" t="e">
        <f t="shared" si="424"/>
        <v>#DIV/0!</v>
      </c>
      <c r="U357" s="8">
        <f t="shared" si="425"/>
        <v>0</v>
      </c>
      <c r="V357" s="8">
        <f t="shared" si="397"/>
        <v>0</v>
      </c>
      <c r="W357" s="25">
        <f t="shared" si="398"/>
        <v>0</v>
      </c>
      <c r="X357" s="29">
        <v>5511</v>
      </c>
      <c r="Y357" s="25"/>
    </row>
    <row r="358" spans="1:25" ht="14.25" customHeight="1" x14ac:dyDescent="0.2">
      <c r="A358" s="7" t="s">
        <v>1078</v>
      </c>
      <c r="B358" s="20" t="s">
        <v>1079</v>
      </c>
      <c r="C358" s="28"/>
      <c r="D358" s="6" t="s">
        <v>90</v>
      </c>
      <c r="E358" s="6" t="s">
        <v>436</v>
      </c>
      <c r="F358" s="7" t="s">
        <v>687</v>
      </c>
      <c r="G358" s="8"/>
      <c r="H358" s="8">
        <v>0</v>
      </c>
      <c r="I358" s="8" t="e">
        <f t="shared" si="426"/>
        <v>#DIV/0!</v>
      </c>
      <c r="J358" s="8">
        <v>0</v>
      </c>
      <c r="K358" s="8"/>
      <c r="L358" s="8">
        <f t="shared" si="388"/>
        <v>0</v>
      </c>
      <c r="M358" s="8" t="e">
        <f t="shared" si="427"/>
        <v>#DIV/0!</v>
      </c>
      <c r="N358" s="8">
        <f t="shared" si="389"/>
        <v>0</v>
      </c>
      <c r="O358" s="8">
        <f t="shared" si="390"/>
        <v>0</v>
      </c>
      <c r="P358" s="8"/>
      <c r="Q358" s="8"/>
      <c r="R358" s="8"/>
      <c r="S358" s="8">
        <f t="shared" si="396"/>
        <v>0</v>
      </c>
      <c r="T358" s="8" t="e">
        <f t="shared" si="424"/>
        <v>#DIV/0!</v>
      </c>
      <c r="U358" s="8">
        <f t="shared" si="425"/>
        <v>0</v>
      </c>
      <c r="V358" s="8">
        <f t="shared" si="397"/>
        <v>0</v>
      </c>
      <c r="W358" s="25">
        <f t="shared" si="398"/>
        <v>0</v>
      </c>
      <c r="X358" s="29">
        <v>155910</v>
      </c>
      <c r="Y358" s="25"/>
    </row>
    <row r="359" spans="1:25" ht="14.25" customHeight="1" x14ac:dyDescent="0.2">
      <c r="A359" s="7" t="s">
        <v>1078</v>
      </c>
      <c r="B359" s="20" t="s">
        <v>1079</v>
      </c>
      <c r="C359" s="28"/>
      <c r="D359" s="6" t="s">
        <v>90</v>
      </c>
      <c r="E359" s="6" t="s">
        <v>688</v>
      </c>
      <c r="F359" s="19" t="s">
        <v>999</v>
      </c>
      <c r="G359" s="8">
        <v>312</v>
      </c>
      <c r="H359" s="8">
        <v>311.39999999999998</v>
      </c>
      <c r="I359" s="8">
        <f t="shared" si="426"/>
        <v>99.807692307692292</v>
      </c>
      <c r="J359" s="8">
        <v>0</v>
      </c>
      <c r="K359" s="8"/>
      <c r="L359" s="8">
        <f t="shared" si="388"/>
        <v>311.39999999999998</v>
      </c>
      <c r="M359" s="8">
        <f t="shared" si="427"/>
        <v>99.807692307692292</v>
      </c>
      <c r="N359" s="8">
        <f t="shared" si="389"/>
        <v>0.60000000000002274</v>
      </c>
      <c r="O359" s="8">
        <f t="shared" si="390"/>
        <v>0</v>
      </c>
      <c r="P359" s="8"/>
      <c r="Q359" s="8"/>
      <c r="R359" s="8"/>
      <c r="S359" s="8">
        <f t="shared" si="396"/>
        <v>311.39999999999998</v>
      </c>
      <c r="T359" s="8">
        <f t="shared" si="424"/>
        <v>99.807692307692292</v>
      </c>
      <c r="U359" s="8">
        <f t="shared" si="425"/>
        <v>0.60000000000002274</v>
      </c>
      <c r="V359" s="8">
        <f t="shared" si="397"/>
        <v>311.39999999999998</v>
      </c>
      <c r="W359" s="25">
        <f t="shared" si="398"/>
        <v>0</v>
      </c>
      <c r="X359" s="29">
        <v>5500</v>
      </c>
      <c r="Y359" s="25"/>
    </row>
    <row r="360" spans="1:25" ht="14.25" customHeight="1" x14ac:dyDescent="0.2">
      <c r="A360" s="7" t="s">
        <v>1078</v>
      </c>
      <c r="B360" s="20" t="s">
        <v>1079</v>
      </c>
      <c r="C360" s="28"/>
      <c r="D360" s="6" t="s">
        <v>90</v>
      </c>
      <c r="E360" s="6" t="s">
        <v>689</v>
      </c>
      <c r="F360" s="19" t="s">
        <v>690</v>
      </c>
      <c r="G360" s="8"/>
      <c r="H360" s="8">
        <v>0</v>
      </c>
      <c r="I360" s="8" t="e">
        <f t="shared" si="426"/>
        <v>#DIV/0!</v>
      </c>
      <c r="J360" s="8">
        <v>0</v>
      </c>
      <c r="K360" s="8"/>
      <c r="L360" s="8">
        <f t="shared" si="388"/>
        <v>0</v>
      </c>
      <c r="M360" s="8" t="e">
        <f t="shared" si="427"/>
        <v>#DIV/0!</v>
      </c>
      <c r="N360" s="8">
        <f t="shared" si="389"/>
        <v>0</v>
      </c>
      <c r="O360" s="8">
        <f t="shared" si="390"/>
        <v>0</v>
      </c>
      <c r="P360" s="8"/>
      <c r="Q360" s="8"/>
      <c r="R360" s="8"/>
      <c r="S360" s="8">
        <f t="shared" si="396"/>
        <v>0</v>
      </c>
      <c r="T360" s="8" t="e">
        <f t="shared" si="424"/>
        <v>#DIV/0!</v>
      </c>
      <c r="U360" s="8">
        <f t="shared" si="425"/>
        <v>0</v>
      </c>
      <c r="V360" s="8">
        <f t="shared" si="397"/>
        <v>0</v>
      </c>
      <c r="W360" s="25">
        <f t="shared" si="398"/>
        <v>0</v>
      </c>
      <c r="X360" s="29">
        <v>0</v>
      </c>
      <c r="Y360" s="25"/>
    </row>
    <row r="361" spans="1:25" ht="14.25" customHeight="1" x14ac:dyDescent="0.2">
      <c r="A361" s="7" t="s">
        <v>1078</v>
      </c>
      <c r="B361" s="20" t="s">
        <v>1079</v>
      </c>
      <c r="C361" s="28"/>
      <c r="D361" s="6" t="s">
        <v>90</v>
      </c>
      <c r="E361" s="6" t="s">
        <v>691</v>
      </c>
      <c r="F361" s="19" t="s">
        <v>692</v>
      </c>
      <c r="G361" s="8"/>
      <c r="H361" s="8">
        <v>0</v>
      </c>
      <c r="I361" s="8" t="e">
        <f t="shared" si="426"/>
        <v>#DIV/0!</v>
      </c>
      <c r="J361" s="8">
        <v>0</v>
      </c>
      <c r="K361" s="8"/>
      <c r="L361" s="8">
        <f t="shared" si="388"/>
        <v>0</v>
      </c>
      <c r="M361" s="8" t="e">
        <f t="shared" si="427"/>
        <v>#DIV/0!</v>
      </c>
      <c r="N361" s="8">
        <f t="shared" si="389"/>
        <v>0</v>
      </c>
      <c r="O361" s="8">
        <f t="shared" si="390"/>
        <v>0</v>
      </c>
      <c r="P361" s="8"/>
      <c r="Q361" s="8"/>
      <c r="R361" s="8"/>
      <c r="S361" s="8">
        <f t="shared" si="396"/>
        <v>0</v>
      </c>
      <c r="T361" s="8" t="e">
        <f t="shared" si="424"/>
        <v>#DIV/0!</v>
      </c>
      <c r="U361" s="8">
        <f t="shared" si="425"/>
        <v>0</v>
      </c>
      <c r="V361" s="8">
        <f t="shared" si="397"/>
        <v>0</v>
      </c>
      <c r="W361" s="25">
        <f t="shared" si="398"/>
        <v>0</v>
      </c>
      <c r="X361" s="29">
        <v>1551</v>
      </c>
      <c r="Y361" s="25"/>
    </row>
    <row r="362" spans="1:25" ht="14.25" customHeight="1" x14ac:dyDescent="0.2">
      <c r="A362" s="7" t="s">
        <v>1078</v>
      </c>
      <c r="B362" s="20" t="s">
        <v>1079</v>
      </c>
      <c r="C362" s="28"/>
      <c r="D362" s="6" t="s">
        <v>90</v>
      </c>
      <c r="E362" s="6" t="s">
        <v>693</v>
      </c>
      <c r="F362" s="19" t="s">
        <v>1000</v>
      </c>
      <c r="G362" s="8">
        <v>5277</v>
      </c>
      <c r="H362" s="8">
        <v>5276.8</v>
      </c>
      <c r="I362" s="8">
        <f t="shared" si="426"/>
        <v>99.996209967784736</v>
      </c>
      <c r="J362" s="8">
        <v>0</v>
      </c>
      <c r="K362" s="8"/>
      <c r="L362" s="8">
        <f t="shared" si="388"/>
        <v>5276.8</v>
      </c>
      <c r="M362" s="8">
        <f t="shared" si="427"/>
        <v>99.996209967784736</v>
      </c>
      <c r="N362" s="8">
        <f t="shared" si="389"/>
        <v>0.1999999999998181</v>
      </c>
      <c r="O362" s="8">
        <f t="shared" si="390"/>
        <v>0</v>
      </c>
      <c r="P362" s="8"/>
      <c r="Q362" s="8"/>
      <c r="R362" s="8"/>
      <c r="S362" s="8">
        <f t="shared" si="396"/>
        <v>5276.8</v>
      </c>
      <c r="T362" s="8">
        <f t="shared" si="424"/>
        <v>99.996209967784736</v>
      </c>
      <c r="U362" s="8">
        <f t="shared" si="425"/>
        <v>0.1999999999998181</v>
      </c>
      <c r="V362" s="8">
        <f t="shared" si="397"/>
        <v>5276.8</v>
      </c>
      <c r="W362" s="25">
        <f t="shared" si="398"/>
        <v>0</v>
      </c>
      <c r="X362" s="29">
        <v>0</v>
      </c>
      <c r="Y362" s="25"/>
    </row>
    <row r="363" spans="1:25" ht="14.25" customHeight="1" x14ac:dyDescent="0.2">
      <c r="A363" s="7" t="s">
        <v>1078</v>
      </c>
      <c r="B363" s="20" t="s">
        <v>1079</v>
      </c>
      <c r="C363" s="28"/>
      <c r="D363" s="23" t="s">
        <v>90</v>
      </c>
      <c r="E363" s="6" t="s">
        <v>694</v>
      </c>
      <c r="F363" s="19" t="s">
        <v>695</v>
      </c>
      <c r="G363" s="8"/>
      <c r="H363" s="8">
        <v>0</v>
      </c>
      <c r="I363" s="8" t="e">
        <f t="shared" si="426"/>
        <v>#DIV/0!</v>
      </c>
      <c r="J363" s="8">
        <v>0</v>
      </c>
      <c r="K363" s="8"/>
      <c r="L363" s="8">
        <f t="shared" si="388"/>
        <v>0</v>
      </c>
      <c r="M363" s="8" t="e">
        <f t="shared" si="427"/>
        <v>#DIV/0!</v>
      </c>
      <c r="N363" s="8">
        <f t="shared" si="389"/>
        <v>0</v>
      </c>
      <c r="O363" s="8">
        <f t="shared" si="390"/>
        <v>0</v>
      </c>
      <c r="P363" s="8"/>
      <c r="Q363" s="8"/>
      <c r="R363" s="8"/>
      <c r="S363" s="8">
        <f t="shared" si="396"/>
        <v>0</v>
      </c>
      <c r="T363" s="8" t="e">
        <f t="shared" si="424"/>
        <v>#DIV/0!</v>
      </c>
      <c r="U363" s="8">
        <f t="shared" si="425"/>
        <v>0</v>
      </c>
      <c r="V363" s="8">
        <f t="shared" si="397"/>
        <v>0</v>
      </c>
      <c r="W363" s="25">
        <f t="shared" si="398"/>
        <v>0</v>
      </c>
      <c r="X363" s="29">
        <v>0</v>
      </c>
      <c r="Y363" s="25"/>
    </row>
    <row r="364" spans="1:25" ht="14.25" customHeight="1" x14ac:dyDescent="0.2">
      <c r="A364" s="7" t="s">
        <v>1078</v>
      </c>
      <c r="B364" s="20" t="s">
        <v>1079</v>
      </c>
      <c r="C364" s="28"/>
      <c r="D364" s="6" t="s">
        <v>90</v>
      </c>
      <c r="E364" s="6" t="s">
        <v>528</v>
      </c>
      <c r="F364" s="19" t="s">
        <v>529</v>
      </c>
      <c r="G364" s="8">
        <v>2720</v>
      </c>
      <c r="H364" s="8">
        <v>2719.8</v>
      </c>
      <c r="I364" s="8">
        <f t="shared" si="426"/>
        <v>99.992647058823536</v>
      </c>
      <c r="J364" s="8">
        <v>0</v>
      </c>
      <c r="K364" s="8"/>
      <c r="L364" s="8">
        <f t="shared" si="388"/>
        <v>2719.8</v>
      </c>
      <c r="M364" s="8">
        <f t="shared" si="427"/>
        <v>99.992647058823536</v>
      </c>
      <c r="N364" s="8">
        <f t="shared" si="389"/>
        <v>0.1999999999998181</v>
      </c>
      <c r="O364" s="8">
        <f t="shared" si="390"/>
        <v>0</v>
      </c>
      <c r="P364" s="8"/>
      <c r="Q364" s="8"/>
      <c r="R364" s="8"/>
      <c r="S364" s="8">
        <f t="shared" si="396"/>
        <v>2719.8</v>
      </c>
      <c r="T364" s="8">
        <f t="shared" si="424"/>
        <v>99.992647058823536</v>
      </c>
      <c r="U364" s="8">
        <f t="shared" si="425"/>
        <v>0.1999999999998181</v>
      </c>
      <c r="V364" s="8">
        <f t="shared" si="397"/>
        <v>2719.8</v>
      </c>
      <c r="W364" s="25">
        <f t="shared" si="398"/>
        <v>0</v>
      </c>
      <c r="X364" s="29">
        <v>0</v>
      </c>
      <c r="Y364" s="25"/>
    </row>
    <row r="365" spans="1:25" ht="14.25" customHeight="1" x14ac:dyDescent="0.2">
      <c r="A365" s="7" t="s">
        <v>1078</v>
      </c>
      <c r="B365" s="20">
        <v>1551</v>
      </c>
      <c r="C365" s="28"/>
      <c r="D365" s="6" t="s">
        <v>90</v>
      </c>
      <c r="E365" s="6" t="s">
        <v>530</v>
      </c>
      <c r="F365" s="19" t="s">
        <v>544</v>
      </c>
      <c r="G365" s="8"/>
      <c r="H365" s="8">
        <v>0</v>
      </c>
      <c r="I365" s="8" t="e">
        <f t="shared" si="426"/>
        <v>#DIV/0!</v>
      </c>
      <c r="J365" s="8">
        <v>0</v>
      </c>
      <c r="K365" s="8"/>
      <c r="L365" s="8">
        <f t="shared" si="388"/>
        <v>0</v>
      </c>
      <c r="M365" s="8" t="e">
        <f t="shared" si="427"/>
        <v>#DIV/0!</v>
      </c>
      <c r="N365" s="8">
        <f t="shared" si="389"/>
        <v>0</v>
      </c>
      <c r="O365" s="8">
        <f t="shared" si="390"/>
        <v>0</v>
      </c>
      <c r="P365" s="8"/>
      <c r="Q365" s="8"/>
      <c r="R365" s="8"/>
      <c r="S365" s="8">
        <f t="shared" si="396"/>
        <v>0</v>
      </c>
      <c r="T365" s="8" t="e">
        <f t="shared" si="424"/>
        <v>#DIV/0!</v>
      </c>
      <c r="U365" s="8">
        <f t="shared" si="425"/>
        <v>0</v>
      </c>
      <c r="V365" s="8">
        <f t="shared" si="397"/>
        <v>0</v>
      </c>
      <c r="W365" s="25">
        <f t="shared" si="398"/>
        <v>0</v>
      </c>
      <c r="X365" s="29">
        <v>5512</v>
      </c>
      <c r="Y365" s="25"/>
    </row>
    <row r="366" spans="1:25" ht="14.25" customHeight="1" x14ac:dyDescent="0.2">
      <c r="A366" s="7" t="s">
        <v>1514</v>
      </c>
      <c r="B366" s="20" t="s">
        <v>790</v>
      </c>
      <c r="C366" s="28"/>
      <c r="D366" s="6" t="s">
        <v>90</v>
      </c>
      <c r="E366" s="6" t="s">
        <v>531</v>
      </c>
      <c r="F366" s="19" t="s">
        <v>754</v>
      </c>
      <c r="G366" s="8"/>
      <c r="H366" s="8">
        <v>0</v>
      </c>
      <c r="I366" s="8" t="e">
        <f t="shared" si="426"/>
        <v>#DIV/0!</v>
      </c>
      <c r="J366" s="8">
        <v>0</v>
      </c>
      <c r="K366" s="8"/>
      <c r="L366" s="8">
        <f t="shared" si="388"/>
        <v>0</v>
      </c>
      <c r="M366" s="8" t="e">
        <f t="shared" si="427"/>
        <v>#DIV/0!</v>
      </c>
      <c r="N366" s="8">
        <f t="shared" si="389"/>
        <v>0</v>
      </c>
      <c r="O366" s="8">
        <f t="shared" si="390"/>
        <v>0</v>
      </c>
      <c r="P366" s="8"/>
      <c r="Q366" s="8"/>
      <c r="R366" s="8"/>
      <c r="S366" s="8">
        <f t="shared" si="396"/>
        <v>0</v>
      </c>
      <c r="T366" s="8" t="e">
        <f t="shared" si="424"/>
        <v>#DIV/0!</v>
      </c>
      <c r="U366" s="8">
        <f t="shared" si="425"/>
        <v>0</v>
      </c>
      <c r="V366" s="8">
        <f t="shared" si="397"/>
        <v>0</v>
      </c>
      <c r="W366" s="25">
        <f t="shared" si="398"/>
        <v>0</v>
      </c>
      <c r="X366" s="29">
        <v>5512</v>
      </c>
      <c r="Y366" s="25"/>
    </row>
    <row r="367" spans="1:25" ht="14.25" customHeight="1" x14ac:dyDescent="0.2">
      <c r="A367" s="7" t="s">
        <v>1514</v>
      </c>
      <c r="B367" s="20" t="s">
        <v>790</v>
      </c>
      <c r="C367" s="28"/>
      <c r="D367" s="6" t="s">
        <v>90</v>
      </c>
      <c r="E367" s="6" t="s">
        <v>755</v>
      </c>
      <c r="F367" s="19" t="s">
        <v>817</v>
      </c>
      <c r="G367" s="8"/>
      <c r="H367" s="8">
        <v>0</v>
      </c>
      <c r="I367" s="8" t="e">
        <f t="shared" si="426"/>
        <v>#DIV/0!</v>
      </c>
      <c r="J367" s="8">
        <v>0</v>
      </c>
      <c r="K367" s="8"/>
      <c r="L367" s="8">
        <f t="shared" si="388"/>
        <v>0</v>
      </c>
      <c r="M367" s="8" t="e">
        <f t="shared" si="427"/>
        <v>#DIV/0!</v>
      </c>
      <c r="N367" s="8">
        <f t="shared" si="389"/>
        <v>0</v>
      </c>
      <c r="O367" s="8">
        <f t="shared" si="390"/>
        <v>0</v>
      </c>
      <c r="P367" s="8"/>
      <c r="Q367" s="8"/>
      <c r="R367" s="8"/>
      <c r="S367" s="8">
        <f t="shared" si="396"/>
        <v>0</v>
      </c>
      <c r="T367" s="8" t="e">
        <f t="shared" si="424"/>
        <v>#DIV/0!</v>
      </c>
      <c r="U367" s="8">
        <f t="shared" si="425"/>
        <v>0</v>
      </c>
      <c r="V367" s="8">
        <f t="shared" si="397"/>
        <v>0</v>
      </c>
      <c r="W367" s="25">
        <f t="shared" si="398"/>
        <v>0</v>
      </c>
      <c r="X367" s="29">
        <v>5512</v>
      </c>
      <c r="Y367" s="25"/>
    </row>
    <row r="368" spans="1:25" ht="14.25" customHeight="1" x14ac:dyDescent="0.2">
      <c r="A368" s="7" t="s">
        <v>1514</v>
      </c>
      <c r="B368" s="20">
        <v>4500</v>
      </c>
      <c r="C368" s="28"/>
      <c r="D368" s="6" t="s">
        <v>90</v>
      </c>
      <c r="E368" s="6" t="s">
        <v>755</v>
      </c>
      <c r="F368" s="19" t="s">
        <v>1745</v>
      </c>
      <c r="G368" s="8"/>
      <c r="H368" s="8">
        <v>0</v>
      </c>
      <c r="I368" s="8" t="e">
        <f t="shared" ref="I368" si="453">H368/G368*100</f>
        <v>#DIV/0!</v>
      </c>
      <c r="J368" s="8">
        <v>0</v>
      </c>
      <c r="K368" s="8"/>
      <c r="L368" s="8">
        <f t="shared" ref="L368" si="454">H368+J368+K368</f>
        <v>0</v>
      </c>
      <c r="M368" s="8" t="e">
        <f t="shared" ref="M368" si="455">L368/G368*100</f>
        <v>#DIV/0!</v>
      </c>
      <c r="N368" s="8">
        <f t="shared" ref="N368" si="456">G368-L368</f>
        <v>0</v>
      </c>
      <c r="O368" s="8">
        <f t="shared" ref="O368" si="457">J368+K368</f>
        <v>0</v>
      </c>
      <c r="P368" s="8"/>
      <c r="Q368" s="8"/>
      <c r="R368" s="8"/>
      <c r="S368" s="8">
        <f t="shared" si="396"/>
        <v>0</v>
      </c>
      <c r="T368" s="8" t="e">
        <f t="shared" si="424"/>
        <v>#DIV/0!</v>
      </c>
      <c r="U368" s="8">
        <f t="shared" si="425"/>
        <v>0</v>
      </c>
      <c r="V368" s="8">
        <f t="shared" si="397"/>
        <v>0</v>
      </c>
      <c r="W368" s="25">
        <f t="shared" si="398"/>
        <v>0</v>
      </c>
      <c r="X368" s="29"/>
      <c r="Y368" s="25"/>
    </row>
    <row r="369" spans="1:25" ht="14.25" customHeight="1" x14ac:dyDescent="0.2">
      <c r="A369" s="7" t="s">
        <v>1514</v>
      </c>
      <c r="B369" s="20">
        <v>4500</v>
      </c>
      <c r="C369" s="28"/>
      <c r="D369" s="6" t="s">
        <v>90</v>
      </c>
      <c r="E369" s="6" t="s">
        <v>818</v>
      </c>
      <c r="F369" s="19" t="s">
        <v>819</v>
      </c>
      <c r="G369" s="8"/>
      <c r="H369" s="8">
        <v>0</v>
      </c>
      <c r="I369" s="8" t="e">
        <f t="shared" si="426"/>
        <v>#DIV/0!</v>
      </c>
      <c r="J369" s="8">
        <v>0</v>
      </c>
      <c r="K369" s="8"/>
      <c r="L369" s="8">
        <f t="shared" si="388"/>
        <v>0</v>
      </c>
      <c r="M369" s="8" t="e">
        <f t="shared" si="427"/>
        <v>#DIV/0!</v>
      </c>
      <c r="N369" s="8">
        <f t="shared" si="389"/>
        <v>0</v>
      </c>
      <c r="O369" s="8">
        <f t="shared" si="390"/>
        <v>0</v>
      </c>
      <c r="P369" s="8"/>
      <c r="Q369" s="8"/>
      <c r="R369" s="8"/>
      <c r="S369" s="8">
        <f t="shared" si="396"/>
        <v>0</v>
      </c>
      <c r="T369" s="8" t="e">
        <f t="shared" si="424"/>
        <v>#DIV/0!</v>
      </c>
      <c r="U369" s="8">
        <f t="shared" si="425"/>
        <v>0</v>
      </c>
      <c r="V369" s="8">
        <f t="shared" si="397"/>
        <v>0</v>
      </c>
      <c r="W369" s="25">
        <f t="shared" si="398"/>
        <v>0</v>
      </c>
      <c r="X369" s="29">
        <v>551104</v>
      </c>
      <c r="Y369" s="25"/>
    </row>
    <row r="370" spans="1:25" ht="14.25" customHeight="1" x14ac:dyDescent="0.2">
      <c r="A370" s="7" t="s">
        <v>1514</v>
      </c>
      <c r="B370" s="20" t="s">
        <v>790</v>
      </c>
      <c r="C370" s="28"/>
      <c r="D370" s="6" t="s">
        <v>90</v>
      </c>
      <c r="E370" s="6" t="s">
        <v>820</v>
      </c>
      <c r="F370" s="19" t="s">
        <v>1282</v>
      </c>
      <c r="G370" s="8"/>
      <c r="H370" s="8">
        <v>0</v>
      </c>
      <c r="I370" s="8" t="e">
        <f t="shared" si="426"/>
        <v>#DIV/0!</v>
      </c>
      <c r="J370" s="8">
        <v>0</v>
      </c>
      <c r="K370" s="8"/>
      <c r="L370" s="8">
        <f t="shared" si="388"/>
        <v>0</v>
      </c>
      <c r="M370" s="8" t="e">
        <f t="shared" si="427"/>
        <v>#DIV/0!</v>
      </c>
      <c r="N370" s="8">
        <f t="shared" si="389"/>
        <v>0</v>
      </c>
      <c r="O370" s="8">
        <f t="shared" si="390"/>
        <v>0</v>
      </c>
      <c r="P370" s="8"/>
      <c r="Q370" s="8"/>
      <c r="R370" s="8"/>
      <c r="S370" s="8">
        <f t="shared" si="396"/>
        <v>0</v>
      </c>
      <c r="T370" s="8" t="e">
        <f t="shared" si="424"/>
        <v>#DIV/0!</v>
      </c>
      <c r="U370" s="8">
        <f t="shared" si="425"/>
        <v>0</v>
      </c>
      <c r="V370" s="8">
        <f t="shared" si="397"/>
        <v>0</v>
      </c>
      <c r="W370" s="25">
        <f t="shared" si="398"/>
        <v>0</v>
      </c>
      <c r="X370" s="29">
        <v>5512</v>
      </c>
      <c r="Y370" s="25"/>
    </row>
    <row r="371" spans="1:25" ht="14.25" customHeight="1" x14ac:dyDescent="0.2">
      <c r="A371" s="7" t="s">
        <v>1514</v>
      </c>
      <c r="B371" s="20" t="s">
        <v>790</v>
      </c>
      <c r="C371" s="28"/>
      <c r="D371" s="6" t="s">
        <v>90</v>
      </c>
      <c r="E371" s="6" t="s">
        <v>1283</v>
      </c>
      <c r="F371" s="7"/>
      <c r="G371" s="8"/>
      <c r="H371" s="8">
        <v>0</v>
      </c>
      <c r="I371" s="8" t="e">
        <f t="shared" si="426"/>
        <v>#DIV/0!</v>
      </c>
      <c r="J371" s="8">
        <v>0</v>
      </c>
      <c r="K371" s="8"/>
      <c r="L371" s="8">
        <f t="shared" si="388"/>
        <v>0</v>
      </c>
      <c r="M371" s="8" t="e">
        <f t="shared" si="427"/>
        <v>#DIV/0!</v>
      </c>
      <c r="N371" s="8">
        <f t="shared" si="389"/>
        <v>0</v>
      </c>
      <c r="O371" s="8">
        <f t="shared" si="390"/>
        <v>0</v>
      </c>
      <c r="P371" s="8"/>
      <c r="Q371" s="8"/>
      <c r="R371" s="8"/>
      <c r="S371" s="8">
        <f t="shared" si="396"/>
        <v>0</v>
      </c>
      <c r="T371" s="8" t="e">
        <f t="shared" si="424"/>
        <v>#DIV/0!</v>
      </c>
      <c r="U371" s="8">
        <f t="shared" si="425"/>
        <v>0</v>
      </c>
      <c r="V371" s="8">
        <f t="shared" si="397"/>
        <v>0</v>
      </c>
      <c r="W371" s="25">
        <f t="shared" si="398"/>
        <v>0</v>
      </c>
      <c r="X371" s="29"/>
      <c r="Y371" s="25"/>
    </row>
    <row r="372" spans="1:25" ht="14.25" customHeight="1" x14ac:dyDescent="0.2">
      <c r="A372" s="7" t="s">
        <v>1514</v>
      </c>
      <c r="B372" s="20"/>
      <c r="C372" s="28"/>
      <c r="D372" s="6" t="s">
        <v>90</v>
      </c>
      <c r="E372" s="6" t="s">
        <v>1284</v>
      </c>
      <c r="F372" s="19"/>
      <c r="G372" s="8"/>
      <c r="H372" s="8">
        <v>0</v>
      </c>
      <c r="I372" s="8" t="e">
        <f t="shared" si="426"/>
        <v>#DIV/0!</v>
      </c>
      <c r="J372" s="8">
        <v>0</v>
      </c>
      <c r="K372" s="8"/>
      <c r="L372" s="8">
        <f t="shared" si="388"/>
        <v>0</v>
      </c>
      <c r="M372" s="8" t="e">
        <f t="shared" si="427"/>
        <v>#DIV/0!</v>
      </c>
      <c r="N372" s="8">
        <f t="shared" si="389"/>
        <v>0</v>
      </c>
      <c r="O372" s="8">
        <f t="shared" si="390"/>
        <v>0</v>
      </c>
      <c r="P372" s="8"/>
      <c r="Q372" s="8"/>
      <c r="R372" s="8"/>
      <c r="S372" s="8">
        <f t="shared" si="396"/>
        <v>0</v>
      </c>
      <c r="T372" s="8" t="e">
        <f t="shared" si="424"/>
        <v>#DIV/0!</v>
      </c>
      <c r="U372" s="8">
        <f t="shared" si="425"/>
        <v>0</v>
      </c>
      <c r="V372" s="8">
        <f t="shared" si="397"/>
        <v>0</v>
      </c>
      <c r="W372" s="25">
        <f t="shared" si="398"/>
        <v>0</v>
      </c>
      <c r="X372" s="29"/>
      <c r="Y372" s="25"/>
    </row>
    <row r="373" spans="1:25" ht="14.25" customHeight="1" x14ac:dyDescent="0.2">
      <c r="A373" s="7" t="s">
        <v>1514</v>
      </c>
      <c r="B373" s="20"/>
      <c r="C373" s="28"/>
      <c r="D373" s="6" t="s">
        <v>90</v>
      </c>
      <c r="E373" s="6" t="s">
        <v>1285</v>
      </c>
      <c r="F373" s="19"/>
      <c r="G373" s="8"/>
      <c r="H373" s="8">
        <v>0</v>
      </c>
      <c r="I373" s="8" t="e">
        <f t="shared" si="426"/>
        <v>#DIV/0!</v>
      </c>
      <c r="J373" s="8">
        <v>0</v>
      </c>
      <c r="K373" s="8"/>
      <c r="L373" s="8">
        <f t="shared" si="388"/>
        <v>0</v>
      </c>
      <c r="M373" s="8" t="e">
        <f t="shared" si="427"/>
        <v>#DIV/0!</v>
      </c>
      <c r="N373" s="8">
        <f t="shared" si="389"/>
        <v>0</v>
      </c>
      <c r="O373" s="8">
        <f t="shared" si="390"/>
        <v>0</v>
      </c>
      <c r="P373" s="8"/>
      <c r="Q373" s="8"/>
      <c r="R373" s="8"/>
      <c r="S373" s="8">
        <f t="shared" ref="S373:S383" si="458">L373+P373+Q373+R373</f>
        <v>0</v>
      </c>
      <c r="T373" s="8" t="e">
        <f t="shared" si="424"/>
        <v>#DIV/0!</v>
      </c>
      <c r="U373" s="8">
        <f t="shared" si="425"/>
        <v>0</v>
      </c>
      <c r="V373" s="8">
        <f t="shared" ref="V373:V440" si="459">H373+J373</f>
        <v>0</v>
      </c>
      <c r="W373" s="25">
        <f t="shared" ref="W373:W440" si="460">K373+P373</f>
        <v>0</v>
      </c>
      <c r="X373" s="29">
        <v>1551</v>
      </c>
      <c r="Y373" s="25"/>
    </row>
    <row r="374" spans="1:25" ht="14.25" customHeight="1" x14ac:dyDescent="0.2">
      <c r="A374" s="7" t="s">
        <v>1514</v>
      </c>
      <c r="B374" s="20"/>
      <c r="C374" s="28"/>
      <c r="D374" s="6" t="s">
        <v>90</v>
      </c>
      <c r="E374" s="6" t="s">
        <v>1286</v>
      </c>
      <c r="F374" s="19"/>
      <c r="G374" s="8"/>
      <c r="H374" s="8">
        <v>0</v>
      </c>
      <c r="I374" s="8" t="e">
        <f t="shared" si="426"/>
        <v>#DIV/0!</v>
      </c>
      <c r="J374" s="8">
        <v>0</v>
      </c>
      <c r="K374" s="8"/>
      <c r="L374" s="8">
        <f t="shared" si="388"/>
        <v>0</v>
      </c>
      <c r="M374" s="8" t="e">
        <f t="shared" si="427"/>
        <v>#DIV/0!</v>
      </c>
      <c r="N374" s="8">
        <f t="shared" si="389"/>
        <v>0</v>
      </c>
      <c r="O374" s="8">
        <f t="shared" si="390"/>
        <v>0</v>
      </c>
      <c r="P374" s="8"/>
      <c r="Q374" s="8"/>
      <c r="R374" s="8"/>
      <c r="S374" s="8">
        <f t="shared" si="458"/>
        <v>0</v>
      </c>
      <c r="T374" s="8" t="e">
        <f t="shared" si="424"/>
        <v>#DIV/0!</v>
      </c>
      <c r="U374" s="8">
        <f t="shared" si="425"/>
        <v>0</v>
      </c>
      <c r="V374" s="8">
        <f t="shared" si="459"/>
        <v>0</v>
      </c>
      <c r="W374" s="25">
        <f t="shared" si="460"/>
        <v>0</v>
      </c>
      <c r="X374" s="29" t="s">
        <v>790</v>
      </c>
      <c r="Y374" s="25"/>
    </row>
    <row r="375" spans="1:25" ht="14.25" customHeight="1" x14ac:dyDescent="0.2">
      <c r="A375" s="7" t="s">
        <v>1514</v>
      </c>
      <c r="B375" s="20"/>
      <c r="C375" s="28"/>
      <c r="D375" s="6" t="s">
        <v>90</v>
      </c>
      <c r="E375" s="6" t="s">
        <v>1287</v>
      </c>
      <c r="F375" s="19"/>
      <c r="G375" s="8"/>
      <c r="H375" s="8">
        <v>0</v>
      </c>
      <c r="I375" s="8" t="e">
        <f>H375/G375*100</f>
        <v>#DIV/0!</v>
      </c>
      <c r="J375" s="8">
        <v>0</v>
      </c>
      <c r="K375" s="8"/>
      <c r="L375" s="8">
        <f>H375+J375+K375</f>
        <v>0</v>
      </c>
      <c r="M375" s="8" t="e">
        <f>L375/G375*100</f>
        <v>#DIV/0!</v>
      </c>
      <c r="N375" s="8">
        <f>G375-L375</f>
        <v>0</v>
      </c>
      <c r="O375" s="8">
        <f>J375+K375</f>
        <v>0</v>
      </c>
      <c r="P375" s="8"/>
      <c r="Q375" s="8"/>
      <c r="R375" s="8"/>
      <c r="S375" s="8">
        <f t="shared" si="458"/>
        <v>0</v>
      </c>
      <c r="T375" s="8" t="e">
        <f t="shared" si="424"/>
        <v>#DIV/0!</v>
      </c>
      <c r="U375" s="8">
        <f t="shared" si="425"/>
        <v>0</v>
      </c>
      <c r="V375" s="8">
        <f t="shared" si="459"/>
        <v>0</v>
      </c>
      <c r="W375" s="25">
        <f t="shared" si="460"/>
        <v>0</v>
      </c>
      <c r="X375" s="29">
        <v>5511</v>
      </c>
      <c r="Y375" s="25"/>
    </row>
    <row r="376" spans="1:25" ht="14.25" customHeight="1" x14ac:dyDescent="0.2">
      <c r="A376" s="7" t="s">
        <v>1514</v>
      </c>
      <c r="B376" s="20"/>
      <c r="C376" s="28"/>
      <c r="D376" s="6" t="s">
        <v>90</v>
      </c>
      <c r="E376" s="6" t="s">
        <v>1288</v>
      </c>
      <c r="F376" s="19"/>
      <c r="G376" s="8"/>
      <c r="H376" s="8">
        <v>0</v>
      </c>
      <c r="I376" s="8" t="e">
        <f t="shared" si="426"/>
        <v>#DIV/0!</v>
      </c>
      <c r="J376" s="8">
        <v>0</v>
      </c>
      <c r="K376" s="8"/>
      <c r="L376" s="8">
        <f t="shared" ref="L376:L443" si="461">H376+J376+K376</f>
        <v>0</v>
      </c>
      <c r="M376" s="8" t="e">
        <f t="shared" si="427"/>
        <v>#DIV/0!</v>
      </c>
      <c r="N376" s="8">
        <f t="shared" ref="N376:N443" si="462">G376-L376</f>
        <v>0</v>
      </c>
      <c r="O376" s="8">
        <f t="shared" ref="O376:O443" si="463">J376+K376</f>
        <v>0</v>
      </c>
      <c r="P376" s="8"/>
      <c r="Q376" s="8"/>
      <c r="R376" s="8"/>
      <c r="S376" s="8">
        <f t="shared" si="458"/>
        <v>0</v>
      </c>
      <c r="T376" s="8" t="e">
        <f t="shared" si="424"/>
        <v>#DIV/0!</v>
      </c>
      <c r="U376" s="8">
        <f t="shared" si="425"/>
        <v>0</v>
      </c>
      <c r="V376" s="8">
        <f t="shared" si="459"/>
        <v>0</v>
      </c>
      <c r="W376" s="25">
        <f t="shared" si="460"/>
        <v>0</v>
      </c>
      <c r="X376" s="29">
        <v>5511</v>
      </c>
      <c r="Y376" s="25"/>
    </row>
    <row r="377" spans="1:25" ht="14.25" customHeight="1" x14ac:dyDescent="0.2">
      <c r="A377" s="7" t="s">
        <v>1289</v>
      </c>
      <c r="B377" s="20" t="s">
        <v>1079</v>
      </c>
      <c r="C377" s="28"/>
      <c r="D377" s="6" t="s">
        <v>90</v>
      </c>
      <c r="E377" s="6" t="s">
        <v>1290</v>
      </c>
      <c r="F377" s="19" t="s">
        <v>1291</v>
      </c>
      <c r="G377" s="8"/>
      <c r="H377" s="8">
        <v>0</v>
      </c>
      <c r="I377" s="8" t="e">
        <f t="shared" si="426"/>
        <v>#DIV/0!</v>
      </c>
      <c r="J377" s="8">
        <v>0</v>
      </c>
      <c r="K377" s="8"/>
      <c r="L377" s="8">
        <f t="shared" si="461"/>
        <v>0</v>
      </c>
      <c r="M377" s="8" t="e">
        <f t="shared" si="427"/>
        <v>#DIV/0!</v>
      </c>
      <c r="N377" s="8">
        <f t="shared" si="462"/>
        <v>0</v>
      </c>
      <c r="O377" s="8">
        <f t="shared" si="463"/>
        <v>0</v>
      </c>
      <c r="P377" s="8"/>
      <c r="Q377" s="8"/>
      <c r="R377" s="8"/>
      <c r="S377" s="8">
        <f t="shared" si="458"/>
        <v>0</v>
      </c>
      <c r="T377" s="8" t="e">
        <f t="shared" si="424"/>
        <v>#DIV/0!</v>
      </c>
      <c r="U377" s="8">
        <f t="shared" si="425"/>
        <v>0</v>
      </c>
      <c r="V377" s="8">
        <f t="shared" si="459"/>
        <v>0</v>
      </c>
      <c r="W377" s="25">
        <f t="shared" si="460"/>
        <v>0</v>
      </c>
      <c r="X377" s="29"/>
      <c r="Y377" s="25"/>
    </row>
    <row r="378" spans="1:25" ht="15.75" customHeight="1" x14ac:dyDescent="0.2">
      <c r="A378" s="7" t="s">
        <v>1289</v>
      </c>
      <c r="B378" s="20">
        <v>4500</v>
      </c>
      <c r="C378" s="28"/>
      <c r="D378" s="6" t="s">
        <v>90</v>
      </c>
      <c r="E378" s="6" t="s">
        <v>1292</v>
      </c>
      <c r="F378" s="19" t="s">
        <v>1293</v>
      </c>
      <c r="G378" s="8"/>
      <c r="H378" s="8">
        <v>0</v>
      </c>
      <c r="I378" s="8" t="e">
        <f t="shared" si="426"/>
        <v>#DIV/0!</v>
      </c>
      <c r="J378" s="8">
        <v>0</v>
      </c>
      <c r="K378" s="8"/>
      <c r="L378" s="8">
        <f t="shared" si="461"/>
        <v>0</v>
      </c>
      <c r="M378" s="8" t="e">
        <f t="shared" si="427"/>
        <v>#DIV/0!</v>
      </c>
      <c r="N378" s="8">
        <f t="shared" si="462"/>
        <v>0</v>
      </c>
      <c r="O378" s="8">
        <f t="shared" si="463"/>
        <v>0</v>
      </c>
      <c r="P378" s="8"/>
      <c r="Q378" s="8"/>
      <c r="R378" s="8"/>
      <c r="S378" s="8">
        <f t="shared" si="458"/>
        <v>0</v>
      </c>
      <c r="T378" s="8" t="e">
        <f t="shared" si="424"/>
        <v>#DIV/0!</v>
      </c>
      <c r="U378" s="8">
        <f t="shared" si="425"/>
        <v>0</v>
      </c>
      <c r="V378" s="8">
        <f t="shared" si="459"/>
        <v>0</v>
      </c>
      <c r="W378" s="25">
        <f t="shared" si="460"/>
        <v>0</v>
      </c>
      <c r="X378" s="29">
        <v>0</v>
      </c>
      <c r="Y378" s="25"/>
    </row>
    <row r="379" spans="1:25" ht="15.75" customHeight="1" x14ac:dyDescent="0.2">
      <c r="A379" s="7" t="s">
        <v>1289</v>
      </c>
      <c r="B379" s="20">
        <v>4500</v>
      </c>
      <c r="C379" s="28"/>
      <c r="D379" s="6" t="s">
        <v>90</v>
      </c>
      <c r="E379" s="6" t="s">
        <v>1294</v>
      </c>
      <c r="F379" s="19" t="s">
        <v>1295</v>
      </c>
      <c r="G379" s="8"/>
      <c r="H379" s="8">
        <v>0</v>
      </c>
      <c r="I379" s="8" t="e">
        <f t="shared" si="426"/>
        <v>#DIV/0!</v>
      </c>
      <c r="J379" s="8">
        <v>0</v>
      </c>
      <c r="K379" s="8"/>
      <c r="L379" s="8">
        <f t="shared" si="461"/>
        <v>0</v>
      </c>
      <c r="M379" s="8" t="e">
        <f t="shared" si="427"/>
        <v>#DIV/0!</v>
      </c>
      <c r="N379" s="8">
        <f t="shared" si="462"/>
        <v>0</v>
      </c>
      <c r="O379" s="8">
        <f t="shared" si="463"/>
        <v>0</v>
      </c>
      <c r="P379" s="8"/>
      <c r="Q379" s="8"/>
      <c r="R379" s="8"/>
      <c r="S379" s="8">
        <f t="shared" si="458"/>
        <v>0</v>
      </c>
      <c r="T379" s="8" t="e">
        <f t="shared" si="424"/>
        <v>#DIV/0!</v>
      </c>
      <c r="U379" s="8">
        <f t="shared" si="425"/>
        <v>0</v>
      </c>
      <c r="V379" s="8">
        <f t="shared" si="459"/>
        <v>0</v>
      </c>
      <c r="W379" s="25">
        <f t="shared" si="460"/>
        <v>0</v>
      </c>
      <c r="X379" s="29">
        <v>0</v>
      </c>
      <c r="Y379" s="25"/>
    </row>
    <row r="380" spans="1:25" ht="14.25" customHeight="1" x14ac:dyDescent="0.2">
      <c r="A380" s="7" t="s">
        <v>1289</v>
      </c>
      <c r="B380" s="20" t="s">
        <v>1079</v>
      </c>
      <c r="C380" s="28"/>
      <c r="D380" s="6" t="s">
        <v>90</v>
      </c>
      <c r="E380" s="6" t="s">
        <v>1296</v>
      </c>
      <c r="F380" s="19" t="s">
        <v>467</v>
      </c>
      <c r="G380" s="8">
        <v>14007</v>
      </c>
      <c r="H380" s="8">
        <v>13979.509999999998</v>
      </c>
      <c r="I380" s="8">
        <f t="shared" si="426"/>
        <v>99.80374098664953</v>
      </c>
      <c r="J380" s="8">
        <v>27.47</v>
      </c>
      <c r="K380" s="8"/>
      <c r="L380" s="8">
        <f t="shared" si="461"/>
        <v>14006.979999999998</v>
      </c>
      <c r="M380" s="8">
        <f t="shared" si="427"/>
        <v>99.99985721425</v>
      </c>
      <c r="N380" s="8">
        <f t="shared" si="462"/>
        <v>2.0000000002255547E-2</v>
      </c>
      <c r="O380" s="8">
        <f t="shared" si="463"/>
        <v>27.47</v>
      </c>
      <c r="P380" s="8"/>
      <c r="Q380" s="8"/>
      <c r="R380" s="8"/>
      <c r="S380" s="8">
        <f t="shared" si="458"/>
        <v>14006.979999999998</v>
      </c>
      <c r="T380" s="8">
        <f t="shared" si="424"/>
        <v>99.99985721425</v>
      </c>
      <c r="U380" s="8">
        <f t="shared" si="425"/>
        <v>2.0000000002255547E-2</v>
      </c>
      <c r="V380" s="8">
        <f t="shared" si="459"/>
        <v>14006.979999999998</v>
      </c>
      <c r="W380" s="25">
        <f t="shared" si="460"/>
        <v>0</v>
      </c>
      <c r="X380" s="29">
        <v>0</v>
      </c>
      <c r="Y380" s="25"/>
    </row>
    <row r="381" spans="1:25" ht="14.25" customHeight="1" x14ac:dyDescent="0.2">
      <c r="A381" s="7" t="s">
        <v>473</v>
      </c>
      <c r="B381" s="20">
        <v>5512</v>
      </c>
      <c r="C381" s="28"/>
      <c r="D381" s="6" t="s">
        <v>90</v>
      </c>
      <c r="E381" s="6" t="s">
        <v>468</v>
      </c>
      <c r="F381" s="19" t="s">
        <v>400</v>
      </c>
      <c r="G381" s="8">
        <v>85250</v>
      </c>
      <c r="H381" s="8">
        <v>78576</v>
      </c>
      <c r="I381" s="8">
        <f t="shared" si="426"/>
        <v>92.171260997067449</v>
      </c>
      <c r="J381" s="8">
        <v>6674</v>
      </c>
      <c r="K381" s="8"/>
      <c r="L381" s="8">
        <f t="shared" si="461"/>
        <v>85250</v>
      </c>
      <c r="M381" s="8">
        <f t="shared" si="427"/>
        <v>100</v>
      </c>
      <c r="N381" s="8">
        <f t="shared" si="462"/>
        <v>0</v>
      </c>
      <c r="O381" s="8">
        <f t="shared" si="463"/>
        <v>6674</v>
      </c>
      <c r="P381" s="8"/>
      <c r="Q381" s="8"/>
      <c r="R381" s="8"/>
      <c r="S381" s="8">
        <f t="shared" si="458"/>
        <v>85250</v>
      </c>
      <c r="T381" s="8">
        <f t="shared" si="424"/>
        <v>100</v>
      </c>
      <c r="U381" s="8">
        <f t="shared" si="425"/>
        <v>0</v>
      </c>
      <c r="V381" s="8">
        <f t="shared" si="459"/>
        <v>85250</v>
      </c>
      <c r="W381" s="25">
        <f t="shared" si="460"/>
        <v>0</v>
      </c>
      <c r="X381" s="29">
        <v>0</v>
      </c>
      <c r="Y381" s="25"/>
    </row>
    <row r="382" spans="1:25" ht="14.25" customHeight="1" x14ac:dyDescent="0.2">
      <c r="A382" s="7" t="s">
        <v>473</v>
      </c>
      <c r="B382" s="20">
        <v>4502</v>
      </c>
      <c r="C382" s="28"/>
      <c r="D382" s="6" t="s">
        <v>90</v>
      </c>
      <c r="E382" s="6" t="s">
        <v>469</v>
      </c>
      <c r="F382" s="19" t="s">
        <v>1874</v>
      </c>
      <c r="G382" s="8">
        <v>80000</v>
      </c>
      <c r="H382" s="8">
        <v>80000</v>
      </c>
      <c r="I382" s="8">
        <f>H382/G382*100</f>
        <v>100</v>
      </c>
      <c r="J382" s="8">
        <v>0</v>
      </c>
      <c r="K382" s="8"/>
      <c r="L382" s="8">
        <f>H382+J382+K382</f>
        <v>80000</v>
      </c>
      <c r="M382" s="8">
        <f>L382/G382*100</f>
        <v>100</v>
      </c>
      <c r="N382" s="8">
        <f>G382-L382</f>
        <v>0</v>
      </c>
      <c r="O382" s="8">
        <f>J382+K382</f>
        <v>0</v>
      </c>
      <c r="P382" s="8"/>
      <c r="Q382" s="8"/>
      <c r="R382" s="8"/>
      <c r="S382" s="8">
        <f t="shared" si="458"/>
        <v>80000</v>
      </c>
      <c r="T382" s="8">
        <f t="shared" si="424"/>
        <v>100</v>
      </c>
      <c r="U382" s="8">
        <f t="shared" si="425"/>
        <v>0</v>
      </c>
      <c r="V382" s="8">
        <f t="shared" si="459"/>
        <v>80000</v>
      </c>
      <c r="W382" s="25">
        <f t="shared" si="460"/>
        <v>0</v>
      </c>
      <c r="X382" s="29">
        <v>0</v>
      </c>
      <c r="Y382" s="25"/>
    </row>
    <row r="383" spans="1:25" ht="14.25" customHeight="1" x14ac:dyDescent="0.2">
      <c r="A383" s="7" t="s">
        <v>473</v>
      </c>
      <c r="B383" s="20">
        <v>5512</v>
      </c>
      <c r="C383" s="28" t="s">
        <v>401</v>
      </c>
      <c r="D383" s="6" t="s">
        <v>90</v>
      </c>
      <c r="E383" s="6" t="s">
        <v>470</v>
      </c>
      <c r="F383" s="19" t="s">
        <v>439</v>
      </c>
      <c r="G383" s="8">
        <v>205300</v>
      </c>
      <c r="H383" s="8">
        <v>177984.50999999998</v>
      </c>
      <c r="I383" s="8">
        <f>H383/G383*100</f>
        <v>86.694841695080356</v>
      </c>
      <c r="J383" s="8">
        <v>27315.489999999998</v>
      </c>
      <c r="K383" s="8"/>
      <c r="L383" s="8">
        <f>H383+J383+K383</f>
        <v>205299.99999999997</v>
      </c>
      <c r="M383" s="8">
        <f>L383/G383*100</f>
        <v>99.999999999999986</v>
      </c>
      <c r="N383" s="8">
        <f>G383-L383</f>
        <v>0</v>
      </c>
      <c r="O383" s="8">
        <f>J383+K383</f>
        <v>27315.489999999998</v>
      </c>
      <c r="P383" s="8"/>
      <c r="Q383" s="8"/>
      <c r="R383" s="8">
        <v>10816.58</v>
      </c>
      <c r="S383" s="8">
        <f t="shared" si="458"/>
        <v>216116.57999999996</v>
      </c>
      <c r="T383" s="8">
        <f t="shared" si="424"/>
        <v>105.2686702386751</v>
      </c>
      <c r="U383" s="8">
        <f t="shared" si="425"/>
        <v>-10816.579999999958</v>
      </c>
      <c r="V383" s="8">
        <f t="shared" si="459"/>
        <v>205299.99999999997</v>
      </c>
      <c r="W383" s="25">
        <f t="shared" si="460"/>
        <v>0</v>
      </c>
      <c r="X383" s="29">
        <v>0</v>
      </c>
      <c r="Y383" s="25"/>
    </row>
    <row r="384" spans="1:25" ht="14.25" customHeight="1" x14ac:dyDescent="0.2">
      <c r="A384" s="7" t="s">
        <v>1514</v>
      </c>
      <c r="B384" s="20">
        <v>5500</v>
      </c>
      <c r="C384" s="28"/>
      <c r="D384" s="6" t="s">
        <v>1273</v>
      </c>
      <c r="E384" s="6" t="s">
        <v>471</v>
      </c>
      <c r="F384" s="19" t="s">
        <v>823</v>
      </c>
      <c r="G384" s="21">
        <v>600</v>
      </c>
      <c r="H384" s="8">
        <v>349.66</v>
      </c>
      <c r="I384" s="8">
        <f t="shared" si="426"/>
        <v>58.276666666666664</v>
      </c>
      <c r="J384" s="8">
        <v>83.64</v>
      </c>
      <c r="K384" s="8"/>
      <c r="L384" s="8">
        <f t="shared" si="461"/>
        <v>433.3</v>
      </c>
      <c r="M384" s="8">
        <f t="shared" si="427"/>
        <v>72.216666666666669</v>
      </c>
      <c r="N384" s="8">
        <f t="shared" si="462"/>
        <v>166.7</v>
      </c>
      <c r="O384" s="8">
        <f t="shared" si="463"/>
        <v>83.64</v>
      </c>
      <c r="P384" s="8"/>
      <c r="Q384" s="8"/>
      <c r="R384" s="8"/>
      <c r="S384" s="8">
        <f>L384+P386+Q384+R384</f>
        <v>433.3</v>
      </c>
      <c r="T384" s="8">
        <f t="shared" si="424"/>
        <v>72.216666666666669</v>
      </c>
      <c r="U384" s="8">
        <f t="shared" si="425"/>
        <v>166.7</v>
      </c>
      <c r="V384" s="8">
        <f t="shared" si="459"/>
        <v>433.3</v>
      </c>
      <c r="W384" s="25">
        <f t="shared" si="460"/>
        <v>0</v>
      </c>
      <c r="X384" s="29">
        <v>0</v>
      </c>
      <c r="Y384" s="25"/>
    </row>
    <row r="385" spans="1:25" ht="14.25" customHeight="1" x14ac:dyDescent="0.2">
      <c r="A385" s="7" t="s">
        <v>1514</v>
      </c>
      <c r="B385" s="20">
        <v>5511</v>
      </c>
      <c r="C385" s="28"/>
      <c r="D385" s="6" t="s">
        <v>1273</v>
      </c>
      <c r="E385" s="6" t="s">
        <v>472</v>
      </c>
      <c r="F385" s="19" t="s">
        <v>24</v>
      </c>
      <c r="G385" s="202">
        <v>101628</v>
      </c>
      <c r="H385" s="8">
        <v>86250.59</v>
      </c>
      <c r="I385" s="8">
        <f t="shared" si="426"/>
        <v>84.868923918605105</v>
      </c>
      <c r="J385" s="8">
        <v>9273.2199999999993</v>
      </c>
      <c r="K385" s="8"/>
      <c r="L385" s="8">
        <f t="shared" si="461"/>
        <v>95523.81</v>
      </c>
      <c r="M385" s="8">
        <f t="shared" si="427"/>
        <v>93.993594285039549</v>
      </c>
      <c r="N385" s="8">
        <f t="shared" si="462"/>
        <v>6104.1900000000023</v>
      </c>
      <c r="O385" s="8">
        <f t="shared" si="463"/>
        <v>9273.2199999999993</v>
      </c>
      <c r="P385" s="8"/>
      <c r="Q385" s="8"/>
      <c r="R385" s="8"/>
      <c r="S385" s="8">
        <f t="shared" ref="S385:S452" si="464">L385+P385+Q385+R385</f>
        <v>95523.81</v>
      </c>
      <c r="T385" s="8">
        <f t="shared" ref="T385:T452" si="465">S385/G385*100</f>
        <v>93.993594285039549</v>
      </c>
      <c r="U385" s="8">
        <f t="shared" ref="U385:U452" si="466">G385-S385</f>
        <v>6104.1900000000023</v>
      </c>
      <c r="V385" s="8">
        <f t="shared" si="459"/>
        <v>95523.81</v>
      </c>
      <c r="W385" s="25">
        <f t="shared" si="460"/>
        <v>0</v>
      </c>
      <c r="X385" s="29">
        <v>0</v>
      </c>
      <c r="Y385" s="25"/>
    </row>
    <row r="386" spans="1:25" ht="14.25" customHeight="1" x14ac:dyDescent="0.2">
      <c r="A386" s="7" t="s">
        <v>1514</v>
      </c>
      <c r="B386" s="20">
        <v>5511</v>
      </c>
      <c r="C386" s="28"/>
      <c r="D386" s="6" t="s">
        <v>1273</v>
      </c>
      <c r="E386" s="6" t="s">
        <v>474</v>
      </c>
      <c r="F386" s="19" t="s">
        <v>25</v>
      </c>
      <c r="G386" s="202">
        <v>54021</v>
      </c>
      <c r="H386" s="8">
        <v>47412.13</v>
      </c>
      <c r="I386" s="8">
        <f t="shared" si="426"/>
        <v>87.766109475944532</v>
      </c>
      <c r="J386" s="8">
        <v>9867.6299999999992</v>
      </c>
      <c r="K386" s="8"/>
      <c r="L386" s="8">
        <f t="shared" si="461"/>
        <v>57279.759999999995</v>
      </c>
      <c r="M386" s="8">
        <f t="shared" si="427"/>
        <v>106.03239480942594</v>
      </c>
      <c r="N386" s="8">
        <f t="shared" si="462"/>
        <v>-3258.7599999999948</v>
      </c>
      <c r="O386" s="8">
        <f t="shared" si="463"/>
        <v>9867.6299999999992</v>
      </c>
      <c r="P386" s="8"/>
      <c r="Q386" s="8"/>
      <c r="R386" s="8"/>
      <c r="S386" s="8">
        <f t="shared" si="464"/>
        <v>57279.759999999995</v>
      </c>
      <c r="T386" s="8">
        <f t="shared" si="465"/>
        <v>106.03239480942594</v>
      </c>
      <c r="U386" s="8">
        <f t="shared" si="466"/>
        <v>-3258.7599999999948</v>
      </c>
      <c r="V386" s="8">
        <f t="shared" si="459"/>
        <v>57279.759999999995</v>
      </c>
      <c r="W386" s="25">
        <f t="shared" si="460"/>
        <v>0</v>
      </c>
      <c r="X386" s="29">
        <v>551240</v>
      </c>
      <c r="Y386" s="25"/>
    </row>
    <row r="387" spans="1:25" ht="14.25" customHeight="1" x14ac:dyDescent="0.2">
      <c r="A387" s="7" t="s">
        <v>1514</v>
      </c>
      <c r="B387" s="20">
        <v>5005</v>
      </c>
      <c r="C387" s="28"/>
      <c r="D387" s="6" t="s">
        <v>1273</v>
      </c>
      <c r="E387" s="6" t="s">
        <v>474</v>
      </c>
      <c r="F387" s="19" t="s">
        <v>2107</v>
      </c>
      <c r="G387" s="8">
        <v>770</v>
      </c>
      <c r="H387" s="8">
        <v>770</v>
      </c>
      <c r="I387" s="8">
        <f t="shared" ref="I387:I390" si="467">H387/G387*100</f>
        <v>100</v>
      </c>
      <c r="J387" s="8">
        <v>0</v>
      </c>
      <c r="K387" s="8"/>
      <c r="L387" s="8">
        <f t="shared" si="461"/>
        <v>770</v>
      </c>
      <c r="M387" s="8">
        <f t="shared" ref="M387:M390" si="468">L387/G387*100</f>
        <v>100</v>
      </c>
      <c r="N387" s="8">
        <f t="shared" si="462"/>
        <v>0</v>
      </c>
      <c r="O387" s="8">
        <f t="shared" si="463"/>
        <v>0</v>
      </c>
      <c r="P387" s="8"/>
      <c r="Q387" s="8"/>
      <c r="R387" s="8"/>
      <c r="S387" s="8">
        <f t="shared" si="464"/>
        <v>770</v>
      </c>
      <c r="T387" s="8">
        <f t="shared" si="465"/>
        <v>100</v>
      </c>
      <c r="U387" s="8">
        <f t="shared" si="466"/>
        <v>0</v>
      </c>
      <c r="V387" s="8">
        <f t="shared" si="459"/>
        <v>770</v>
      </c>
      <c r="W387" s="25">
        <f t="shared" si="460"/>
        <v>0</v>
      </c>
      <c r="X387" s="29"/>
      <c r="Y387" s="25"/>
    </row>
    <row r="388" spans="1:25" ht="14.25" customHeight="1" x14ac:dyDescent="0.2">
      <c r="A388" s="7" t="s">
        <v>1514</v>
      </c>
      <c r="B388" s="20">
        <v>5063</v>
      </c>
      <c r="C388" s="28"/>
      <c r="D388" s="6" t="s">
        <v>1273</v>
      </c>
      <c r="E388" s="6" t="s">
        <v>474</v>
      </c>
      <c r="F388" s="19" t="s">
        <v>2108</v>
      </c>
      <c r="G388" s="8">
        <v>255</v>
      </c>
      <c r="H388" s="8">
        <v>254.1</v>
      </c>
      <c r="I388" s="8">
        <f t="shared" si="467"/>
        <v>99.647058823529406</v>
      </c>
      <c r="J388" s="8">
        <v>0</v>
      </c>
      <c r="K388" s="8"/>
      <c r="L388" s="8">
        <f t="shared" si="461"/>
        <v>254.1</v>
      </c>
      <c r="M388" s="8">
        <f t="shared" si="468"/>
        <v>99.647058823529406</v>
      </c>
      <c r="N388" s="8">
        <f t="shared" si="462"/>
        <v>0.90000000000000568</v>
      </c>
      <c r="O388" s="8">
        <f t="shared" si="463"/>
        <v>0</v>
      </c>
      <c r="P388" s="8"/>
      <c r="Q388" s="8"/>
      <c r="R388" s="8"/>
      <c r="S388" s="8">
        <f t="shared" si="464"/>
        <v>254.1</v>
      </c>
      <c r="T388" s="8">
        <f t="shared" si="465"/>
        <v>99.647058823529406</v>
      </c>
      <c r="U388" s="8">
        <f t="shared" si="466"/>
        <v>0.90000000000000568</v>
      </c>
      <c r="V388" s="8">
        <f t="shared" si="459"/>
        <v>254.1</v>
      </c>
      <c r="W388" s="25">
        <f t="shared" si="460"/>
        <v>0</v>
      </c>
      <c r="X388" s="29">
        <v>1551</v>
      </c>
      <c r="Y388" s="25"/>
    </row>
    <row r="389" spans="1:25" ht="14.25" customHeight="1" x14ac:dyDescent="0.2">
      <c r="A389" s="7" t="s">
        <v>1514</v>
      </c>
      <c r="B389" s="20" t="s">
        <v>516</v>
      </c>
      <c r="C389" s="28"/>
      <c r="D389" s="6" t="s">
        <v>1273</v>
      </c>
      <c r="E389" s="6" t="s">
        <v>474</v>
      </c>
      <c r="F389" s="19" t="s">
        <v>2109</v>
      </c>
      <c r="G389" s="8">
        <v>8</v>
      </c>
      <c r="H389" s="8">
        <v>7.7</v>
      </c>
      <c r="I389" s="8">
        <f t="shared" si="467"/>
        <v>96.25</v>
      </c>
      <c r="J389" s="8">
        <v>0</v>
      </c>
      <c r="K389" s="8"/>
      <c r="L389" s="8">
        <f t="shared" si="461"/>
        <v>7.7</v>
      </c>
      <c r="M389" s="8">
        <f t="shared" si="468"/>
        <v>96.25</v>
      </c>
      <c r="N389" s="8">
        <f t="shared" si="462"/>
        <v>0.29999999999999982</v>
      </c>
      <c r="O389" s="8">
        <f t="shared" si="463"/>
        <v>0</v>
      </c>
      <c r="P389" s="8"/>
      <c r="Q389" s="8"/>
      <c r="R389" s="8"/>
      <c r="S389" s="8">
        <f t="shared" si="464"/>
        <v>7.7</v>
      </c>
      <c r="T389" s="8">
        <f t="shared" si="465"/>
        <v>96.25</v>
      </c>
      <c r="U389" s="8">
        <f t="shared" si="466"/>
        <v>0.29999999999999982</v>
      </c>
      <c r="V389" s="8">
        <f t="shared" si="459"/>
        <v>7.7</v>
      </c>
      <c r="W389" s="25">
        <f t="shared" si="460"/>
        <v>0</v>
      </c>
      <c r="X389" s="29" t="s">
        <v>790</v>
      </c>
      <c r="Y389" s="25"/>
    </row>
    <row r="390" spans="1:25" ht="14.25" customHeight="1" x14ac:dyDescent="0.2">
      <c r="A390" s="7" t="s">
        <v>1514</v>
      </c>
      <c r="B390" s="20">
        <v>5513</v>
      </c>
      <c r="C390" s="28"/>
      <c r="D390" s="6" t="s">
        <v>1273</v>
      </c>
      <c r="E390" s="6" t="s">
        <v>475</v>
      </c>
      <c r="F390" s="19" t="s">
        <v>824</v>
      </c>
      <c r="G390" s="8">
        <v>3070</v>
      </c>
      <c r="H390" s="8">
        <v>2191.59</v>
      </c>
      <c r="I390" s="8">
        <f t="shared" si="467"/>
        <v>71.387296416938113</v>
      </c>
      <c r="J390" s="8">
        <v>80.33</v>
      </c>
      <c r="K390" s="8"/>
      <c r="L390" s="8">
        <f t="shared" ref="L390" si="469">H390+J390+K390</f>
        <v>2271.92</v>
      </c>
      <c r="M390" s="8">
        <f t="shared" si="468"/>
        <v>74.003908794788273</v>
      </c>
      <c r="N390" s="8">
        <f t="shared" ref="N390" si="470">G390-L390</f>
        <v>798.07999999999993</v>
      </c>
      <c r="O390" s="8">
        <f t="shared" ref="O390" si="471">J390+K390</f>
        <v>80.33</v>
      </c>
      <c r="P390" s="8"/>
      <c r="Q390" s="8"/>
      <c r="R390" s="8"/>
      <c r="S390" s="8">
        <f t="shared" ref="S390" si="472">L390+P390+Q390+R390</f>
        <v>2271.92</v>
      </c>
      <c r="T390" s="8">
        <f t="shared" ref="T390" si="473">S390/G390*100</f>
        <v>74.003908794788273</v>
      </c>
      <c r="U390" s="8">
        <f t="shared" ref="U390" si="474">G390-S390</f>
        <v>798.07999999999993</v>
      </c>
      <c r="V390" s="8">
        <f t="shared" ref="V390" si="475">H390+J390</f>
        <v>2271.92</v>
      </c>
      <c r="W390" s="25">
        <f t="shared" ref="W390" si="476">K390+P390</f>
        <v>0</v>
      </c>
      <c r="X390" s="29">
        <v>5512</v>
      </c>
      <c r="Y390" s="25"/>
    </row>
    <row r="391" spans="1:25" ht="14.25" customHeight="1" x14ac:dyDescent="0.2">
      <c r="A391" s="7" t="s">
        <v>1514</v>
      </c>
      <c r="B391" s="20">
        <v>6014</v>
      </c>
      <c r="C391" s="28"/>
      <c r="D391" s="6" t="s">
        <v>1273</v>
      </c>
      <c r="E391" s="6" t="s">
        <v>475</v>
      </c>
      <c r="F391" s="19" t="s">
        <v>824</v>
      </c>
      <c r="G391" s="8">
        <v>58</v>
      </c>
      <c r="H391" s="8">
        <v>57.52</v>
      </c>
      <c r="I391" s="8">
        <f t="shared" si="426"/>
        <v>99.172413793103459</v>
      </c>
      <c r="J391" s="8">
        <v>0</v>
      </c>
      <c r="K391" s="8"/>
      <c r="L391" s="8">
        <f t="shared" si="461"/>
        <v>57.52</v>
      </c>
      <c r="M391" s="8">
        <f t="shared" si="427"/>
        <v>99.172413793103459</v>
      </c>
      <c r="N391" s="8">
        <f t="shared" si="462"/>
        <v>0.47999999999999687</v>
      </c>
      <c r="O391" s="8">
        <f t="shared" si="463"/>
        <v>0</v>
      </c>
      <c r="P391" s="8"/>
      <c r="Q391" s="8"/>
      <c r="R391" s="8"/>
      <c r="S391" s="8">
        <f t="shared" si="464"/>
        <v>57.52</v>
      </c>
      <c r="T391" s="8">
        <f t="shared" si="465"/>
        <v>99.172413793103459</v>
      </c>
      <c r="U391" s="8">
        <f t="shared" si="466"/>
        <v>0.47999999999999687</v>
      </c>
      <c r="V391" s="8">
        <f t="shared" si="459"/>
        <v>57.52</v>
      </c>
      <c r="W391" s="25">
        <f t="shared" si="460"/>
        <v>0</v>
      </c>
      <c r="X391" s="29">
        <v>5512</v>
      </c>
      <c r="Y391" s="25"/>
    </row>
    <row r="392" spans="1:25" ht="14.25" customHeight="1" x14ac:dyDescent="0.2">
      <c r="A392" s="7" t="s">
        <v>1514</v>
      </c>
      <c r="B392" s="20">
        <v>5511</v>
      </c>
      <c r="C392" s="28"/>
      <c r="D392" s="6" t="s">
        <v>90</v>
      </c>
      <c r="E392" s="6" t="s">
        <v>476</v>
      </c>
      <c r="F392" s="19" t="s">
        <v>1903</v>
      </c>
      <c r="G392" s="8">
        <v>8519</v>
      </c>
      <c r="H392" s="8">
        <v>8518.0400000000009</v>
      </c>
      <c r="I392" s="8">
        <f t="shared" si="426"/>
        <v>99.988731071722043</v>
      </c>
      <c r="J392" s="8">
        <v>0</v>
      </c>
      <c r="K392" s="8"/>
      <c r="L392" s="8">
        <f t="shared" si="461"/>
        <v>8518.0400000000009</v>
      </c>
      <c r="M392" s="8">
        <f t="shared" si="427"/>
        <v>99.988731071722043</v>
      </c>
      <c r="N392" s="8">
        <f t="shared" si="462"/>
        <v>0.95999999999912689</v>
      </c>
      <c r="O392" s="8">
        <f t="shared" si="463"/>
        <v>0</v>
      </c>
      <c r="P392" s="8"/>
      <c r="Q392" s="8"/>
      <c r="R392" s="8"/>
      <c r="S392" s="8">
        <f t="shared" si="464"/>
        <v>8518.0400000000009</v>
      </c>
      <c r="T392" s="8">
        <f t="shared" si="465"/>
        <v>99.988731071722043</v>
      </c>
      <c r="U392" s="8">
        <f t="shared" si="466"/>
        <v>0.95999999999912689</v>
      </c>
      <c r="V392" s="8">
        <f t="shared" si="459"/>
        <v>8518.0400000000009</v>
      </c>
      <c r="W392" s="25">
        <f t="shared" si="460"/>
        <v>0</v>
      </c>
      <c r="X392" s="29">
        <v>0</v>
      </c>
      <c r="Y392" s="25"/>
    </row>
    <row r="393" spans="1:25" ht="14.25" customHeight="1" x14ac:dyDescent="0.2">
      <c r="A393" s="7" t="s">
        <v>1514</v>
      </c>
      <c r="B393" s="20">
        <v>1551</v>
      </c>
      <c r="C393" s="28"/>
      <c r="D393" s="6" t="s">
        <v>90</v>
      </c>
      <c r="E393" s="6" t="s">
        <v>477</v>
      </c>
      <c r="F393" s="19" t="s">
        <v>1875</v>
      </c>
      <c r="G393" s="8">
        <v>23508</v>
      </c>
      <c r="H393" s="8">
        <v>23507.64</v>
      </c>
      <c r="I393" s="8">
        <f t="shared" si="426"/>
        <v>99.998468606431842</v>
      </c>
      <c r="J393" s="8">
        <v>0</v>
      </c>
      <c r="K393" s="8"/>
      <c r="L393" s="8">
        <f t="shared" si="461"/>
        <v>23507.64</v>
      </c>
      <c r="M393" s="8">
        <f t="shared" si="427"/>
        <v>99.998468606431842</v>
      </c>
      <c r="N393" s="8">
        <f t="shared" si="462"/>
        <v>0.36000000000058208</v>
      </c>
      <c r="O393" s="8">
        <f t="shared" si="463"/>
        <v>0</v>
      </c>
      <c r="P393" s="8"/>
      <c r="Q393" s="8"/>
      <c r="R393" s="8"/>
      <c r="S393" s="8">
        <f t="shared" si="464"/>
        <v>23507.64</v>
      </c>
      <c r="T393" s="8">
        <f t="shared" si="465"/>
        <v>99.998468606431842</v>
      </c>
      <c r="U393" s="8">
        <f t="shared" si="466"/>
        <v>0.36000000000058208</v>
      </c>
      <c r="V393" s="8">
        <f t="shared" si="459"/>
        <v>23507.64</v>
      </c>
      <c r="W393" s="25">
        <f t="shared" si="460"/>
        <v>0</v>
      </c>
      <c r="X393" s="29">
        <v>5512</v>
      </c>
      <c r="Y393" s="25"/>
    </row>
    <row r="394" spans="1:25" ht="14.25" customHeight="1" x14ac:dyDescent="0.2">
      <c r="A394" s="7" t="s">
        <v>1514</v>
      </c>
      <c r="B394" s="20">
        <v>4502</v>
      </c>
      <c r="C394" s="28"/>
      <c r="D394" s="6" t="s">
        <v>90</v>
      </c>
      <c r="E394" s="6" t="s">
        <v>478</v>
      </c>
      <c r="F394" s="19" t="s">
        <v>1932</v>
      </c>
      <c r="G394" s="8">
        <v>110431</v>
      </c>
      <c r="H394" s="8">
        <v>0</v>
      </c>
      <c r="I394" s="8">
        <f t="shared" ref="I394:I459" si="477">H394/G394*100</f>
        <v>0</v>
      </c>
      <c r="J394" s="8">
        <v>0</v>
      </c>
      <c r="K394" s="8"/>
      <c r="L394" s="8">
        <f t="shared" si="461"/>
        <v>0</v>
      </c>
      <c r="M394" s="8">
        <f t="shared" ref="M394:M459" si="478">L394/G394*100</f>
        <v>0</v>
      </c>
      <c r="N394" s="8">
        <f t="shared" si="462"/>
        <v>110431</v>
      </c>
      <c r="O394" s="8">
        <f t="shared" si="463"/>
        <v>0</v>
      </c>
      <c r="P394" s="8"/>
      <c r="Q394" s="8"/>
      <c r="R394" s="8"/>
      <c r="S394" s="8">
        <f t="shared" si="464"/>
        <v>0</v>
      </c>
      <c r="T394" s="8">
        <f t="shared" si="465"/>
        <v>0</v>
      </c>
      <c r="U394" s="8">
        <f t="shared" si="466"/>
        <v>110431</v>
      </c>
      <c r="V394" s="8">
        <f t="shared" si="459"/>
        <v>0</v>
      </c>
      <c r="W394" s="25">
        <f t="shared" si="460"/>
        <v>0</v>
      </c>
      <c r="X394" s="29">
        <v>5512</v>
      </c>
      <c r="Y394" s="25"/>
    </row>
    <row r="395" spans="1:25" ht="14.25" customHeight="1" x14ac:dyDescent="0.2">
      <c r="A395" s="7" t="s">
        <v>1514</v>
      </c>
      <c r="B395" s="20" t="s">
        <v>1079</v>
      </c>
      <c r="C395" s="28"/>
      <c r="D395" s="6" t="s">
        <v>90</v>
      </c>
      <c r="E395" s="6" t="s">
        <v>479</v>
      </c>
      <c r="F395" s="19" t="s">
        <v>480</v>
      </c>
      <c r="G395" s="8">
        <v>81500</v>
      </c>
      <c r="H395" s="8">
        <v>63778.700000000012</v>
      </c>
      <c r="I395" s="8">
        <f t="shared" si="477"/>
        <v>78.25607361963192</v>
      </c>
      <c r="J395" s="8">
        <v>5893.16</v>
      </c>
      <c r="K395" s="8"/>
      <c r="L395" s="8">
        <f t="shared" si="461"/>
        <v>69671.860000000015</v>
      </c>
      <c r="M395" s="8">
        <f t="shared" si="478"/>
        <v>85.48694478527608</v>
      </c>
      <c r="N395" s="8">
        <f t="shared" si="462"/>
        <v>11828.139999999985</v>
      </c>
      <c r="O395" s="8">
        <f t="shared" si="463"/>
        <v>5893.16</v>
      </c>
      <c r="P395" s="8"/>
      <c r="Q395" s="8"/>
      <c r="R395" s="8"/>
      <c r="S395" s="8">
        <f t="shared" si="464"/>
        <v>69671.860000000015</v>
      </c>
      <c r="T395" s="8">
        <f t="shared" si="465"/>
        <v>85.48694478527608</v>
      </c>
      <c r="U395" s="8">
        <f t="shared" si="466"/>
        <v>11828.139999999985</v>
      </c>
      <c r="V395" s="8">
        <f t="shared" si="459"/>
        <v>69671.860000000015</v>
      </c>
      <c r="W395" s="25">
        <f t="shared" si="460"/>
        <v>0</v>
      </c>
      <c r="X395" s="29">
        <v>5512</v>
      </c>
      <c r="Y395" s="25"/>
    </row>
    <row r="396" spans="1:25" ht="14.25" customHeight="1" x14ac:dyDescent="0.2">
      <c r="A396" s="7" t="s">
        <v>1514</v>
      </c>
      <c r="B396" s="20">
        <v>5514</v>
      </c>
      <c r="C396" s="28">
        <v>55143</v>
      </c>
      <c r="D396" s="6" t="s">
        <v>90</v>
      </c>
      <c r="E396" s="6" t="s">
        <v>481</v>
      </c>
      <c r="F396" s="19" t="s">
        <v>482</v>
      </c>
      <c r="G396" s="8">
        <v>1000</v>
      </c>
      <c r="H396" s="8">
        <v>0</v>
      </c>
      <c r="I396" s="8">
        <f t="shared" si="477"/>
        <v>0</v>
      </c>
      <c r="J396" s="8">
        <v>999.6</v>
      </c>
      <c r="K396" s="8"/>
      <c r="L396" s="8">
        <f t="shared" si="461"/>
        <v>999.6</v>
      </c>
      <c r="M396" s="8">
        <f t="shared" si="478"/>
        <v>99.960000000000008</v>
      </c>
      <c r="N396" s="8">
        <f t="shared" si="462"/>
        <v>0.39999999999997726</v>
      </c>
      <c r="O396" s="8">
        <f t="shared" si="463"/>
        <v>999.6</v>
      </c>
      <c r="P396" s="8"/>
      <c r="Q396" s="8"/>
      <c r="R396" s="8"/>
      <c r="S396" s="8">
        <f t="shared" si="464"/>
        <v>999.6</v>
      </c>
      <c r="T396" s="8">
        <f t="shared" si="465"/>
        <v>99.960000000000008</v>
      </c>
      <c r="U396" s="8">
        <f t="shared" si="466"/>
        <v>0.39999999999997726</v>
      </c>
      <c r="V396" s="8">
        <f t="shared" si="459"/>
        <v>999.6</v>
      </c>
      <c r="W396" s="25">
        <f t="shared" si="460"/>
        <v>0</v>
      </c>
      <c r="X396" s="29">
        <v>5512</v>
      </c>
      <c r="Y396" s="25"/>
    </row>
    <row r="397" spans="1:25" ht="14.25" customHeight="1" x14ac:dyDescent="0.2">
      <c r="A397" s="7" t="s">
        <v>1514</v>
      </c>
      <c r="B397" s="20">
        <v>5512</v>
      </c>
      <c r="C397" s="28"/>
      <c r="D397" s="6" t="s">
        <v>90</v>
      </c>
      <c r="E397" s="6" t="s">
        <v>483</v>
      </c>
      <c r="F397" s="19" t="s">
        <v>848</v>
      </c>
      <c r="G397" s="8"/>
      <c r="H397" s="8">
        <v>0</v>
      </c>
      <c r="I397" s="8" t="e">
        <f t="shared" si="477"/>
        <v>#DIV/0!</v>
      </c>
      <c r="J397" s="8">
        <v>0</v>
      </c>
      <c r="K397" s="8"/>
      <c r="L397" s="8">
        <f t="shared" si="461"/>
        <v>0</v>
      </c>
      <c r="M397" s="8" t="e">
        <f t="shared" si="478"/>
        <v>#DIV/0!</v>
      </c>
      <c r="N397" s="8">
        <f t="shared" si="462"/>
        <v>0</v>
      </c>
      <c r="O397" s="8">
        <f t="shared" si="463"/>
        <v>0</v>
      </c>
      <c r="P397" s="8"/>
      <c r="Q397" s="8"/>
      <c r="R397" s="8"/>
      <c r="S397" s="8">
        <f t="shared" si="464"/>
        <v>0</v>
      </c>
      <c r="T397" s="8" t="e">
        <f t="shared" si="465"/>
        <v>#DIV/0!</v>
      </c>
      <c r="U397" s="8">
        <f t="shared" si="466"/>
        <v>0</v>
      </c>
      <c r="V397" s="8">
        <f t="shared" si="459"/>
        <v>0</v>
      </c>
      <c r="W397" s="25">
        <f t="shared" si="460"/>
        <v>0</v>
      </c>
      <c r="X397" s="29">
        <v>5512</v>
      </c>
      <c r="Y397" s="25"/>
    </row>
    <row r="398" spans="1:25" ht="14.25" customHeight="1" x14ac:dyDescent="0.2">
      <c r="A398" s="7" t="s">
        <v>1514</v>
      </c>
      <c r="B398" s="20">
        <v>5512</v>
      </c>
      <c r="C398" s="28"/>
      <c r="D398" s="6" t="s">
        <v>90</v>
      </c>
      <c r="E398" s="6" t="s">
        <v>484</v>
      </c>
      <c r="F398" s="19" t="s">
        <v>777</v>
      </c>
      <c r="G398" s="8">
        <v>2306</v>
      </c>
      <c r="H398" s="8">
        <v>2305.4899999999998</v>
      </c>
      <c r="I398" s="8">
        <f t="shared" si="477"/>
        <v>99.977883781439715</v>
      </c>
      <c r="J398" s="8">
        <v>0</v>
      </c>
      <c r="K398" s="8"/>
      <c r="L398" s="8">
        <f t="shared" si="461"/>
        <v>2305.4899999999998</v>
      </c>
      <c r="M398" s="8">
        <f t="shared" si="478"/>
        <v>99.977883781439715</v>
      </c>
      <c r="N398" s="8">
        <f t="shared" si="462"/>
        <v>0.51000000000021828</v>
      </c>
      <c r="O398" s="8">
        <f t="shared" si="463"/>
        <v>0</v>
      </c>
      <c r="P398" s="8"/>
      <c r="Q398" s="8"/>
      <c r="R398" s="8"/>
      <c r="S398" s="8">
        <f t="shared" si="464"/>
        <v>2305.4899999999998</v>
      </c>
      <c r="T398" s="8">
        <f t="shared" si="465"/>
        <v>99.977883781439715</v>
      </c>
      <c r="U398" s="8">
        <f t="shared" si="466"/>
        <v>0.51000000000021828</v>
      </c>
      <c r="V398" s="8">
        <f t="shared" si="459"/>
        <v>2305.4899999999998</v>
      </c>
      <c r="W398" s="25">
        <f t="shared" si="460"/>
        <v>0</v>
      </c>
      <c r="X398" s="29">
        <v>5512</v>
      </c>
      <c r="Y398" s="25"/>
    </row>
    <row r="399" spans="1:25" ht="14.25" customHeight="1" x14ac:dyDescent="0.2">
      <c r="A399" s="7" t="s">
        <v>1514</v>
      </c>
      <c r="B399" s="20">
        <v>1551</v>
      </c>
      <c r="C399" s="28"/>
      <c r="D399" s="6" t="s">
        <v>90</v>
      </c>
      <c r="E399" s="6" t="s">
        <v>1639</v>
      </c>
      <c r="F399" s="19" t="s">
        <v>1001</v>
      </c>
      <c r="G399" s="8"/>
      <c r="H399" s="8">
        <v>0</v>
      </c>
      <c r="I399" s="8" t="e">
        <f t="shared" si="477"/>
        <v>#DIV/0!</v>
      </c>
      <c r="J399" s="8">
        <v>0</v>
      </c>
      <c r="K399" s="8"/>
      <c r="L399" s="8">
        <f t="shared" si="461"/>
        <v>0</v>
      </c>
      <c r="M399" s="8" t="e">
        <f t="shared" si="478"/>
        <v>#DIV/0!</v>
      </c>
      <c r="N399" s="8">
        <f t="shared" si="462"/>
        <v>0</v>
      </c>
      <c r="O399" s="8">
        <f t="shared" si="463"/>
        <v>0</v>
      </c>
      <c r="P399" s="8"/>
      <c r="Q399" s="8"/>
      <c r="R399" s="8"/>
      <c r="S399" s="8">
        <f t="shared" si="464"/>
        <v>0</v>
      </c>
      <c r="T399" s="8" t="e">
        <f t="shared" si="465"/>
        <v>#DIV/0!</v>
      </c>
      <c r="U399" s="8">
        <f t="shared" si="466"/>
        <v>0</v>
      </c>
      <c r="V399" s="8">
        <f t="shared" si="459"/>
        <v>0</v>
      </c>
      <c r="W399" s="25">
        <f t="shared" si="460"/>
        <v>0</v>
      </c>
      <c r="X399" s="29">
        <v>5512</v>
      </c>
      <c r="Y399" s="25"/>
    </row>
    <row r="400" spans="1:25" ht="14.25" customHeight="1" x14ac:dyDescent="0.2">
      <c r="A400" s="7" t="s">
        <v>1514</v>
      </c>
      <c r="B400" s="20">
        <v>4500</v>
      </c>
      <c r="C400" s="28"/>
      <c r="D400" s="6" t="s">
        <v>90</v>
      </c>
      <c r="E400" s="6" t="s">
        <v>1640</v>
      </c>
      <c r="F400" s="19" t="s">
        <v>117</v>
      </c>
      <c r="G400" s="8">
        <v>17310</v>
      </c>
      <c r="H400" s="8">
        <v>14646.5</v>
      </c>
      <c r="I400" s="8">
        <f t="shared" ref="I400" si="479">H400/G400*100</f>
        <v>84.612940496822645</v>
      </c>
      <c r="J400" s="8">
        <v>1331.5</v>
      </c>
      <c r="K400" s="8"/>
      <c r="L400" s="8">
        <f t="shared" ref="L400" si="480">H400+J400+K400</f>
        <v>15978</v>
      </c>
      <c r="M400" s="8">
        <f t="shared" ref="M400" si="481">L400/G400*100</f>
        <v>92.3050259965338</v>
      </c>
      <c r="N400" s="190">
        <f t="shared" ref="N400" si="482">G400-L400</f>
        <v>1332</v>
      </c>
      <c r="O400" s="8">
        <f t="shared" ref="O400" si="483">J400+K400</f>
        <v>1331.5</v>
      </c>
      <c r="P400" s="8"/>
      <c r="Q400" s="8"/>
      <c r="R400" s="73">
        <f>0*1331.5</f>
        <v>0</v>
      </c>
      <c r="S400" s="8">
        <f t="shared" si="464"/>
        <v>15978</v>
      </c>
      <c r="T400" s="8">
        <f t="shared" si="465"/>
        <v>92.3050259965338</v>
      </c>
      <c r="U400" s="8">
        <f t="shared" si="466"/>
        <v>1332</v>
      </c>
      <c r="V400" s="8">
        <f t="shared" si="459"/>
        <v>15978</v>
      </c>
      <c r="W400" s="25">
        <f t="shared" si="460"/>
        <v>0</v>
      </c>
      <c r="X400" s="29">
        <v>5512</v>
      </c>
      <c r="Y400" s="25"/>
    </row>
    <row r="401" spans="1:25" ht="14.25" customHeight="1" x14ac:dyDescent="0.2">
      <c r="A401" s="7" t="s">
        <v>1514</v>
      </c>
      <c r="B401" s="20" t="s">
        <v>1513</v>
      </c>
      <c r="C401" s="28"/>
      <c r="D401" s="6" t="s">
        <v>90</v>
      </c>
      <c r="E401" s="6" t="s">
        <v>1640</v>
      </c>
      <c r="F401" s="19" t="s">
        <v>117</v>
      </c>
      <c r="G401" s="8">
        <v>1332</v>
      </c>
      <c r="H401" s="8">
        <v>1331.5</v>
      </c>
      <c r="I401" s="8">
        <f t="shared" si="477"/>
        <v>99.962462462462469</v>
      </c>
      <c r="J401" s="8">
        <v>0</v>
      </c>
      <c r="K401" s="8"/>
      <c r="L401" s="8">
        <f t="shared" si="461"/>
        <v>1331.5</v>
      </c>
      <c r="M401" s="8">
        <f t="shared" si="478"/>
        <v>99.962462462462469</v>
      </c>
      <c r="N401" s="8">
        <f t="shared" si="462"/>
        <v>0.5</v>
      </c>
      <c r="O401" s="8">
        <f t="shared" si="463"/>
        <v>0</v>
      </c>
      <c r="P401" s="8"/>
      <c r="Q401" s="8"/>
      <c r="R401" s="8"/>
      <c r="S401" s="8">
        <f t="shared" si="464"/>
        <v>1331.5</v>
      </c>
      <c r="T401" s="8">
        <f t="shared" si="465"/>
        <v>99.962462462462469</v>
      </c>
      <c r="U401" s="8">
        <f t="shared" si="466"/>
        <v>0.5</v>
      </c>
      <c r="V401" s="8">
        <f t="shared" si="459"/>
        <v>1331.5</v>
      </c>
      <c r="W401" s="25">
        <f t="shared" si="460"/>
        <v>0</v>
      </c>
      <c r="X401" s="29">
        <v>5512</v>
      </c>
      <c r="Y401" s="25"/>
    </row>
    <row r="402" spans="1:25" ht="14.25" customHeight="1" x14ac:dyDescent="0.2">
      <c r="A402" s="7" t="s">
        <v>1514</v>
      </c>
      <c r="B402" s="20">
        <v>1554</v>
      </c>
      <c r="C402" s="28"/>
      <c r="D402" s="6" t="s">
        <v>1273</v>
      </c>
      <c r="E402" s="6" t="s">
        <v>118</v>
      </c>
      <c r="F402" s="19" t="s">
        <v>1946</v>
      </c>
      <c r="G402" s="8">
        <v>2860</v>
      </c>
      <c r="H402" s="8">
        <v>2859.78</v>
      </c>
      <c r="I402" s="8">
        <f t="shared" si="477"/>
        <v>99.992307692307705</v>
      </c>
      <c r="J402" s="8">
        <v>0</v>
      </c>
      <c r="K402" s="8"/>
      <c r="L402" s="8">
        <f t="shared" si="461"/>
        <v>2859.78</v>
      </c>
      <c r="M402" s="8">
        <f t="shared" si="478"/>
        <v>99.992307692307705</v>
      </c>
      <c r="N402" s="8">
        <f t="shared" si="462"/>
        <v>0.21999999999979991</v>
      </c>
      <c r="O402" s="8">
        <f t="shared" si="463"/>
        <v>0</v>
      </c>
      <c r="P402" s="8"/>
      <c r="Q402" s="8"/>
      <c r="R402" s="8"/>
      <c r="S402" s="8">
        <f t="shared" si="464"/>
        <v>2859.78</v>
      </c>
      <c r="T402" s="8">
        <f t="shared" si="465"/>
        <v>99.992307692307705</v>
      </c>
      <c r="U402" s="8">
        <f t="shared" si="466"/>
        <v>0.21999999999979991</v>
      </c>
      <c r="V402" s="8">
        <f t="shared" si="459"/>
        <v>2859.78</v>
      </c>
      <c r="W402" s="25">
        <f t="shared" si="460"/>
        <v>0</v>
      </c>
      <c r="X402" s="29">
        <v>5512</v>
      </c>
      <c r="Y402" s="25"/>
    </row>
    <row r="403" spans="1:25" ht="14.25" customHeight="1" x14ac:dyDescent="0.2">
      <c r="A403" s="7" t="s">
        <v>1514</v>
      </c>
      <c r="B403" s="20"/>
      <c r="C403" s="28"/>
      <c r="D403" s="6"/>
      <c r="E403" s="6" t="s">
        <v>119</v>
      </c>
      <c r="F403" s="9"/>
      <c r="G403" s="8"/>
      <c r="H403" s="8">
        <v>0</v>
      </c>
      <c r="I403" s="8" t="e">
        <f t="shared" si="477"/>
        <v>#DIV/0!</v>
      </c>
      <c r="J403" s="8">
        <v>0</v>
      </c>
      <c r="K403" s="8"/>
      <c r="L403" s="8">
        <f t="shared" si="461"/>
        <v>0</v>
      </c>
      <c r="M403" s="8" t="e">
        <f t="shared" si="478"/>
        <v>#DIV/0!</v>
      </c>
      <c r="N403" s="8">
        <f t="shared" si="462"/>
        <v>0</v>
      </c>
      <c r="O403" s="8">
        <f t="shared" si="463"/>
        <v>0</v>
      </c>
      <c r="P403" s="8"/>
      <c r="Q403" s="8"/>
      <c r="R403" s="8"/>
      <c r="S403" s="8">
        <f t="shared" si="464"/>
        <v>0</v>
      </c>
      <c r="T403" s="8" t="e">
        <f t="shared" si="465"/>
        <v>#DIV/0!</v>
      </c>
      <c r="U403" s="8">
        <f t="shared" si="466"/>
        <v>0</v>
      </c>
      <c r="V403" s="8">
        <f t="shared" si="459"/>
        <v>0</v>
      </c>
      <c r="W403" s="25">
        <f t="shared" si="460"/>
        <v>0</v>
      </c>
      <c r="X403" s="29">
        <v>5512</v>
      </c>
      <c r="Y403" s="25"/>
    </row>
    <row r="404" spans="1:25" ht="14.25" customHeight="1" x14ac:dyDescent="0.2">
      <c r="A404" s="7" t="s">
        <v>1514</v>
      </c>
      <c r="B404" s="20"/>
      <c r="C404" s="28"/>
      <c r="D404" s="6"/>
      <c r="E404" s="6" t="s">
        <v>120</v>
      </c>
      <c r="F404" s="9"/>
      <c r="G404" s="8"/>
      <c r="H404" s="8">
        <v>0</v>
      </c>
      <c r="I404" s="8" t="e">
        <f t="shared" si="477"/>
        <v>#DIV/0!</v>
      </c>
      <c r="J404" s="8">
        <v>0</v>
      </c>
      <c r="K404" s="8"/>
      <c r="L404" s="8">
        <f t="shared" si="461"/>
        <v>0</v>
      </c>
      <c r="M404" s="8" t="e">
        <f t="shared" si="478"/>
        <v>#DIV/0!</v>
      </c>
      <c r="N404" s="8">
        <f t="shared" si="462"/>
        <v>0</v>
      </c>
      <c r="O404" s="8">
        <f t="shared" si="463"/>
        <v>0</v>
      </c>
      <c r="P404" s="8"/>
      <c r="Q404" s="8"/>
      <c r="R404" s="8"/>
      <c r="S404" s="8">
        <f t="shared" si="464"/>
        <v>0</v>
      </c>
      <c r="T404" s="8" t="e">
        <f t="shared" si="465"/>
        <v>#DIV/0!</v>
      </c>
      <c r="U404" s="8">
        <f t="shared" si="466"/>
        <v>0</v>
      </c>
      <c r="V404" s="8">
        <f t="shared" si="459"/>
        <v>0</v>
      </c>
      <c r="W404" s="25">
        <f t="shared" si="460"/>
        <v>0</v>
      </c>
      <c r="X404" s="29">
        <v>5512</v>
      </c>
      <c r="Y404" s="25"/>
    </row>
    <row r="405" spans="1:25" ht="14.25" customHeight="1" x14ac:dyDescent="0.2">
      <c r="A405" s="7" t="s">
        <v>1514</v>
      </c>
      <c r="B405" s="20" t="s">
        <v>1323</v>
      </c>
      <c r="C405" s="28"/>
      <c r="D405" s="6" t="s">
        <v>1604</v>
      </c>
      <c r="E405" s="6" t="s">
        <v>673</v>
      </c>
      <c r="F405" s="9" t="s">
        <v>1829</v>
      </c>
      <c r="G405" s="8">
        <v>1974</v>
      </c>
      <c r="H405" s="8">
        <v>1917.36</v>
      </c>
      <c r="I405" s="8">
        <f t="shared" si="477"/>
        <v>97.130699088145889</v>
      </c>
      <c r="J405" s="8">
        <v>0</v>
      </c>
      <c r="K405" s="8"/>
      <c r="L405" s="8">
        <f t="shared" si="461"/>
        <v>1917.36</v>
      </c>
      <c r="M405" s="8">
        <f t="shared" si="478"/>
        <v>97.130699088145889</v>
      </c>
      <c r="N405" s="8">
        <f t="shared" si="462"/>
        <v>56.6400000000001</v>
      </c>
      <c r="O405" s="8">
        <f t="shared" si="463"/>
        <v>0</v>
      </c>
      <c r="P405" s="8"/>
      <c r="Q405" s="8"/>
      <c r="R405" s="73">
        <f>0*639.12</f>
        <v>0</v>
      </c>
      <c r="S405" s="8">
        <f t="shared" si="464"/>
        <v>1917.36</v>
      </c>
      <c r="T405" s="8">
        <f t="shared" si="465"/>
        <v>97.130699088145889</v>
      </c>
      <c r="U405" s="8">
        <f t="shared" si="466"/>
        <v>56.6400000000001</v>
      </c>
      <c r="V405" s="8">
        <f t="shared" si="459"/>
        <v>1917.36</v>
      </c>
      <c r="W405" s="25">
        <f t="shared" si="460"/>
        <v>0</v>
      </c>
      <c r="X405" s="29">
        <v>5512</v>
      </c>
      <c r="Y405" s="25"/>
    </row>
    <row r="406" spans="1:25" ht="14.25" customHeight="1" x14ac:dyDescent="0.2">
      <c r="A406" s="7" t="s">
        <v>1514</v>
      </c>
      <c r="B406" s="20" t="s">
        <v>1323</v>
      </c>
      <c r="C406" s="28"/>
      <c r="D406" s="6" t="s">
        <v>1604</v>
      </c>
      <c r="E406" s="6" t="s">
        <v>674</v>
      </c>
      <c r="F406" s="19" t="s">
        <v>1830</v>
      </c>
      <c r="G406" s="8">
        <v>19600</v>
      </c>
      <c r="H406" s="8">
        <v>17900</v>
      </c>
      <c r="I406" s="8">
        <f t="shared" si="477"/>
        <v>91.326530612244895</v>
      </c>
      <c r="J406" s="8">
        <v>1700</v>
      </c>
      <c r="K406" s="8"/>
      <c r="L406" s="8">
        <f t="shared" si="461"/>
        <v>19600</v>
      </c>
      <c r="M406" s="8">
        <f t="shared" si="478"/>
        <v>100</v>
      </c>
      <c r="N406" s="8">
        <f t="shared" si="462"/>
        <v>0</v>
      </c>
      <c r="O406" s="8">
        <f t="shared" si="463"/>
        <v>1700</v>
      </c>
      <c r="P406" s="8"/>
      <c r="Q406" s="8"/>
      <c r="R406" s="73">
        <f>0*1700+0*1600</f>
        <v>0</v>
      </c>
      <c r="S406" s="8">
        <f t="shared" si="464"/>
        <v>19600</v>
      </c>
      <c r="T406" s="8">
        <f t="shared" si="465"/>
        <v>100</v>
      </c>
      <c r="U406" s="8">
        <f t="shared" si="466"/>
        <v>0</v>
      </c>
      <c r="V406" s="8">
        <f t="shared" si="459"/>
        <v>19600</v>
      </c>
      <c r="W406" s="25">
        <f t="shared" si="460"/>
        <v>0</v>
      </c>
      <c r="X406" s="29">
        <v>5512</v>
      </c>
      <c r="Y406" s="25"/>
    </row>
    <row r="407" spans="1:25" ht="14.25" customHeight="1" x14ac:dyDescent="0.2">
      <c r="A407" s="7" t="s">
        <v>1514</v>
      </c>
      <c r="B407" s="20"/>
      <c r="C407" s="28"/>
      <c r="D407" s="6"/>
      <c r="E407" s="6" t="s">
        <v>675</v>
      </c>
      <c r="F407" s="9"/>
      <c r="G407" s="8"/>
      <c r="H407" s="8">
        <v>0</v>
      </c>
      <c r="I407" s="8" t="e">
        <f t="shared" si="477"/>
        <v>#DIV/0!</v>
      </c>
      <c r="J407" s="8">
        <v>0</v>
      </c>
      <c r="K407" s="8"/>
      <c r="L407" s="8">
        <f t="shared" si="461"/>
        <v>0</v>
      </c>
      <c r="M407" s="8" t="e">
        <f t="shared" si="478"/>
        <v>#DIV/0!</v>
      </c>
      <c r="N407" s="8">
        <f t="shared" si="462"/>
        <v>0</v>
      </c>
      <c r="O407" s="8">
        <f t="shared" si="463"/>
        <v>0</v>
      </c>
      <c r="P407" s="8"/>
      <c r="Q407" s="8"/>
      <c r="R407" s="8"/>
      <c r="S407" s="8">
        <f t="shared" si="464"/>
        <v>0</v>
      </c>
      <c r="T407" s="8" t="e">
        <f t="shared" si="465"/>
        <v>#DIV/0!</v>
      </c>
      <c r="U407" s="8">
        <f t="shared" si="466"/>
        <v>0</v>
      </c>
      <c r="V407" s="8">
        <f t="shared" si="459"/>
        <v>0</v>
      </c>
      <c r="W407" s="25">
        <f t="shared" si="460"/>
        <v>0</v>
      </c>
      <c r="X407" s="29">
        <v>5512</v>
      </c>
      <c r="Y407" s="25"/>
    </row>
    <row r="408" spans="1:25" ht="14.25" customHeight="1" x14ac:dyDescent="0.2">
      <c r="A408" s="7" t="s">
        <v>1514</v>
      </c>
      <c r="B408" s="20"/>
      <c r="C408" s="28"/>
      <c r="D408" s="6"/>
      <c r="E408" s="6" t="s">
        <v>676</v>
      </c>
      <c r="F408" s="19"/>
      <c r="G408" s="8"/>
      <c r="H408" s="8">
        <v>0</v>
      </c>
      <c r="I408" s="8" t="e">
        <f t="shared" si="477"/>
        <v>#DIV/0!</v>
      </c>
      <c r="J408" s="8">
        <v>0</v>
      </c>
      <c r="K408" s="8"/>
      <c r="L408" s="8">
        <f t="shared" si="461"/>
        <v>0</v>
      </c>
      <c r="M408" s="8" t="e">
        <f t="shared" si="478"/>
        <v>#DIV/0!</v>
      </c>
      <c r="N408" s="8">
        <f t="shared" si="462"/>
        <v>0</v>
      </c>
      <c r="O408" s="8">
        <f t="shared" si="463"/>
        <v>0</v>
      </c>
      <c r="P408" s="8"/>
      <c r="Q408" s="8"/>
      <c r="R408" s="8"/>
      <c r="S408" s="8">
        <f t="shared" si="464"/>
        <v>0</v>
      </c>
      <c r="T408" s="8" t="e">
        <f t="shared" si="465"/>
        <v>#DIV/0!</v>
      </c>
      <c r="U408" s="8">
        <f t="shared" si="466"/>
        <v>0</v>
      </c>
      <c r="V408" s="8">
        <f t="shared" si="459"/>
        <v>0</v>
      </c>
      <c r="W408" s="25">
        <f t="shared" si="460"/>
        <v>0</v>
      </c>
      <c r="X408" s="29">
        <v>5512</v>
      </c>
      <c r="Y408" s="25"/>
    </row>
    <row r="409" spans="1:25" ht="14.25" customHeight="1" x14ac:dyDescent="0.2">
      <c r="A409" s="7" t="s">
        <v>1514</v>
      </c>
      <c r="B409" s="20"/>
      <c r="C409" s="28"/>
      <c r="D409" s="6"/>
      <c r="E409" s="6" t="s">
        <v>677</v>
      </c>
      <c r="F409" s="19"/>
      <c r="G409" s="8"/>
      <c r="H409" s="8">
        <v>0</v>
      </c>
      <c r="I409" s="8" t="e">
        <f t="shared" si="477"/>
        <v>#DIV/0!</v>
      </c>
      <c r="J409" s="8">
        <v>0</v>
      </c>
      <c r="K409" s="8"/>
      <c r="L409" s="8">
        <f t="shared" si="461"/>
        <v>0</v>
      </c>
      <c r="M409" s="8" t="e">
        <f t="shared" si="478"/>
        <v>#DIV/0!</v>
      </c>
      <c r="N409" s="8">
        <f t="shared" si="462"/>
        <v>0</v>
      </c>
      <c r="O409" s="8">
        <f t="shared" si="463"/>
        <v>0</v>
      </c>
      <c r="P409" s="8"/>
      <c r="Q409" s="8"/>
      <c r="R409" s="8"/>
      <c r="S409" s="8">
        <f t="shared" si="464"/>
        <v>0</v>
      </c>
      <c r="T409" s="8" t="e">
        <f t="shared" si="465"/>
        <v>#DIV/0!</v>
      </c>
      <c r="U409" s="8">
        <f t="shared" si="466"/>
        <v>0</v>
      </c>
      <c r="V409" s="8">
        <f t="shared" si="459"/>
        <v>0</v>
      </c>
      <c r="W409" s="25">
        <f t="shared" si="460"/>
        <v>0</v>
      </c>
      <c r="X409" s="29">
        <v>5512</v>
      </c>
      <c r="Y409" s="25"/>
    </row>
    <row r="410" spans="1:25" ht="14.25" customHeight="1" x14ac:dyDescent="0.2">
      <c r="A410" s="7" t="s">
        <v>1514</v>
      </c>
      <c r="B410" s="20">
        <v>4139</v>
      </c>
      <c r="C410" s="28"/>
      <c r="D410" s="6" t="s">
        <v>1269</v>
      </c>
      <c r="E410" s="6" t="s">
        <v>1540</v>
      </c>
      <c r="F410" s="19" t="s">
        <v>114</v>
      </c>
      <c r="G410" s="8">
        <v>2705</v>
      </c>
      <c r="H410" s="8">
        <v>2704.66</v>
      </c>
      <c r="I410" s="8">
        <f t="shared" ref="I410" si="484">H410/G410*100</f>
        <v>99.98743068391866</v>
      </c>
      <c r="J410" s="8">
        <v>0</v>
      </c>
      <c r="K410" s="8"/>
      <c r="L410" s="8">
        <f t="shared" ref="L410" si="485">H410+J410+K410</f>
        <v>2704.66</v>
      </c>
      <c r="M410" s="8">
        <f t="shared" ref="M410" si="486">L410/G410*100</f>
        <v>99.98743068391866</v>
      </c>
      <c r="N410" s="8">
        <f t="shared" ref="N410" si="487">G410-L410</f>
        <v>0.34000000000014552</v>
      </c>
      <c r="O410" s="8">
        <f t="shared" ref="O410" si="488">J410+K410</f>
        <v>0</v>
      </c>
      <c r="P410" s="8"/>
      <c r="Q410" s="8"/>
      <c r="R410" s="8"/>
      <c r="S410" s="8">
        <f t="shared" si="464"/>
        <v>2704.66</v>
      </c>
      <c r="T410" s="8">
        <f t="shared" si="465"/>
        <v>99.98743068391866</v>
      </c>
      <c r="U410" s="8">
        <f t="shared" si="466"/>
        <v>0.34000000000014552</v>
      </c>
      <c r="V410" s="8">
        <f t="shared" si="459"/>
        <v>2704.66</v>
      </c>
      <c r="W410" s="25">
        <f t="shared" si="460"/>
        <v>0</v>
      </c>
      <c r="X410" s="29">
        <v>5511</v>
      </c>
      <c r="Y410" s="25"/>
    </row>
    <row r="411" spans="1:25" ht="14.25" customHeight="1" x14ac:dyDescent="0.2">
      <c r="A411" s="7" t="s">
        <v>1514</v>
      </c>
      <c r="B411" s="20">
        <v>4500</v>
      </c>
      <c r="C411" s="28"/>
      <c r="D411" s="6" t="s">
        <v>1269</v>
      </c>
      <c r="E411" s="6" t="s">
        <v>1540</v>
      </c>
      <c r="F411" s="19" t="s">
        <v>114</v>
      </c>
      <c r="G411" s="8">
        <v>720</v>
      </c>
      <c r="H411" s="8">
        <v>720</v>
      </c>
      <c r="I411" s="8">
        <f t="shared" si="477"/>
        <v>100</v>
      </c>
      <c r="J411" s="8">
        <v>0</v>
      </c>
      <c r="K411" s="8"/>
      <c r="L411" s="8">
        <f t="shared" si="461"/>
        <v>720</v>
      </c>
      <c r="M411" s="8">
        <f t="shared" si="478"/>
        <v>100</v>
      </c>
      <c r="N411" s="8">
        <f t="shared" si="462"/>
        <v>0</v>
      </c>
      <c r="O411" s="8">
        <f t="shared" si="463"/>
        <v>0</v>
      </c>
      <c r="P411" s="8"/>
      <c r="Q411" s="8"/>
      <c r="R411" s="8"/>
      <c r="S411" s="8">
        <f t="shared" si="464"/>
        <v>720</v>
      </c>
      <c r="T411" s="8">
        <f t="shared" si="465"/>
        <v>100</v>
      </c>
      <c r="U411" s="8">
        <f t="shared" si="466"/>
        <v>0</v>
      </c>
      <c r="V411" s="8">
        <f t="shared" si="459"/>
        <v>720</v>
      </c>
      <c r="W411" s="25">
        <f t="shared" si="460"/>
        <v>0</v>
      </c>
      <c r="X411" s="29">
        <v>5511</v>
      </c>
      <c r="Y411" s="25"/>
    </row>
    <row r="412" spans="1:25" ht="14.25" customHeight="1" x14ac:dyDescent="0.2">
      <c r="A412" s="7" t="s">
        <v>1514</v>
      </c>
      <c r="B412" s="20">
        <v>5500</v>
      </c>
      <c r="C412" s="28"/>
      <c r="D412" s="6" t="s">
        <v>1269</v>
      </c>
      <c r="E412" s="6" t="s">
        <v>1540</v>
      </c>
      <c r="F412" s="19" t="s">
        <v>114</v>
      </c>
      <c r="G412" s="8">
        <v>17</v>
      </c>
      <c r="H412" s="8">
        <v>16.989999999999998</v>
      </c>
      <c r="I412" s="8">
        <f t="shared" ref="I412:I414" si="489">H412/G412*100</f>
        <v>99.941176470588218</v>
      </c>
      <c r="J412" s="8">
        <v>0</v>
      </c>
      <c r="K412" s="8"/>
      <c r="L412" s="8">
        <f t="shared" ref="L412:L414" si="490">H412+J412+K412</f>
        <v>16.989999999999998</v>
      </c>
      <c r="M412" s="8">
        <f t="shared" ref="M412:M414" si="491">L412/G412*100</f>
        <v>99.941176470588218</v>
      </c>
      <c r="N412" s="8">
        <f t="shared" ref="N412:N414" si="492">G412-L412</f>
        <v>1.0000000000001563E-2</v>
      </c>
      <c r="O412" s="8">
        <f t="shared" ref="O412:O414" si="493">J412+K412</f>
        <v>0</v>
      </c>
      <c r="P412" s="8"/>
      <c r="Q412" s="8"/>
      <c r="R412" s="8"/>
      <c r="S412" s="8">
        <f t="shared" si="464"/>
        <v>16.989999999999998</v>
      </c>
      <c r="T412" s="8">
        <f t="shared" si="465"/>
        <v>99.941176470588218</v>
      </c>
      <c r="U412" s="8">
        <f t="shared" si="466"/>
        <v>1.0000000000001563E-2</v>
      </c>
      <c r="V412" s="8">
        <f t="shared" si="459"/>
        <v>16.989999999999998</v>
      </c>
      <c r="W412" s="25">
        <f t="shared" si="460"/>
        <v>0</v>
      </c>
      <c r="X412" s="29">
        <v>5511</v>
      </c>
      <c r="Y412" s="25"/>
    </row>
    <row r="413" spans="1:25" ht="14.25" customHeight="1" x14ac:dyDescent="0.2">
      <c r="A413" s="7" t="s">
        <v>1514</v>
      </c>
      <c r="B413" s="20">
        <v>5512</v>
      </c>
      <c r="C413" s="28"/>
      <c r="D413" s="6" t="s">
        <v>1269</v>
      </c>
      <c r="E413" s="6" t="s">
        <v>1540</v>
      </c>
      <c r="F413" s="19" t="s">
        <v>114</v>
      </c>
      <c r="G413" s="8">
        <v>1994</v>
      </c>
      <c r="H413" s="8">
        <v>0</v>
      </c>
      <c r="I413" s="8">
        <f t="shared" si="489"/>
        <v>0</v>
      </c>
      <c r="J413" s="8">
        <v>0</v>
      </c>
      <c r="K413" s="8"/>
      <c r="L413" s="8">
        <f t="shared" si="490"/>
        <v>0</v>
      </c>
      <c r="M413" s="8">
        <f t="shared" si="491"/>
        <v>0</v>
      </c>
      <c r="N413" s="8">
        <f t="shared" si="492"/>
        <v>1994</v>
      </c>
      <c r="O413" s="8">
        <f t="shared" si="493"/>
        <v>0</v>
      </c>
      <c r="P413" s="8"/>
      <c r="Q413" s="8"/>
      <c r="R413" s="8"/>
      <c r="S413" s="8">
        <f t="shared" ref="S413:S414" si="494">L413+P413+Q413+R413</f>
        <v>0</v>
      </c>
      <c r="T413" s="8">
        <f t="shared" ref="T413:T414" si="495">S413/G413*100</f>
        <v>0</v>
      </c>
      <c r="U413" s="8">
        <f t="shared" ref="U413:U414" si="496">G413-S413</f>
        <v>1994</v>
      </c>
      <c r="V413" s="8">
        <f t="shared" ref="V413:V414" si="497">H413+J413</f>
        <v>0</v>
      </c>
      <c r="W413" s="25">
        <f t="shared" ref="W413:W414" si="498">K413+P413</f>
        <v>0</v>
      </c>
      <c r="X413" s="29"/>
      <c r="Y413" s="25"/>
    </row>
    <row r="414" spans="1:25" ht="14.25" customHeight="1" x14ac:dyDescent="0.2">
      <c r="A414" s="7" t="s">
        <v>1514</v>
      </c>
      <c r="B414" s="20" t="s">
        <v>1079</v>
      </c>
      <c r="C414" s="28"/>
      <c r="D414" s="6" t="s">
        <v>1269</v>
      </c>
      <c r="E414" s="6" t="s">
        <v>115</v>
      </c>
      <c r="F414" s="19" t="s">
        <v>114</v>
      </c>
      <c r="G414" s="8">
        <v>343</v>
      </c>
      <c r="H414" s="8">
        <v>342.34</v>
      </c>
      <c r="I414" s="8">
        <f t="shared" si="489"/>
        <v>99.807580174927097</v>
      </c>
      <c r="J414" s="8">
        <v>0</v>
      </c>
      <c r="K414" s="8"/>
      <c r="L414" s="8">
        <f t="shared" si="490"/>
        <v>342.34</v>
      </c>
      <c r="M414" s="8">
        <f t="shared" si="491"/>
        <v>99.807580174927097</v>
      </c>
      <c r="N414" s="8">
        <f t="shared" si="492"/>
        <v>0.66000000000002501</v>
      </c>
      <c r="O414" s="8">
        <f t="shared" si="493"/>
        <v>0</v>
      </c>
      <c r="P414" s="8"/>
      <c r="Q414" s="8"/>
      <c r="R414" s="8"/>
      <c r="S414" s="8">
        <f t="shared" si="494"/>
        <v>342.34</v>
      </c>
      <c r="T414" s="8">
        <f t="shared" si="495"/>
        <v>99.807580174927097</v>
      </c>
      <c r="U414" s="8">
        <f t="shared" si="496"/>
        <v>0.66000000000002501</v>
      </c>
      <c r="V414" s="8">
        <f t="shared" si="497"/>
        <v>342.34</v>
      </c>
      <c r="W414" s="25">
        <f t="shared" si="498"/>
        <v>0</v>
      </c>
      <c r="X414" s="29">
        <v>5511</v>
      </c>
      <c r="Y414" s="25"/>
    </row>
    <row r="415" spans="1:25" ht="14.25" customHeight="1" x14ac:dyDescent="0.2">
      <c r="A415" s="7" t="s">
        <v>1514</v>
      </c>
      <c r="B415" s="20">
        <v>5500</v>
      </c>
      <c r="C415" s="28"/>
      <c r="D415" s="6" t="s">
        <v>1269</v>
      </c>
      <c r="E415" s="6" t="s">
        <v>2132</v>
      </c>
      <c r="F415" s="19" t="s">
        <v>114</v>
      </c>
      <c r="G415" s="8">
        <v>1146</v>
      </c>
      <c r="H415" s="8">
        <v>1146</v>
      </c>
      <c r="I415" s="8">
        <f t="shared" ref="I415" si="499">H415/G415*100</f>
        <v>100</v>
      </c>
      <c r="J415" s="8">
        <v>0</v>
      </c>
      <c r="K415" s="8"/>
      <c r="L415" s="8">
        <f t="shared" ref="L415" si="500">H415+J415+K415</f>
        <v>1146</v>
      </c>
      <c r="M415" s="8">
        <f t="shared" ref="M415" si="501">L415/G415*100</f>
        <v>100</v>
      </c>
      <c r="N415" s="8">
        <f t="shared" ref="N415" si="502">G415-L415</f>
        <v>0</v>
      </c>
      <c r="O415" s="8">
        <f t="shared" ref="O415" si="503">J415+K415</f>
        <v>0</v>
      </c>
      <c r="P415" s="8"/>
      <c r="Q415" s="8"/>
      <c r="R415" s="8"/>
      <c r="S415" s="8">
        <f t="shared" si="464"/>
        <v>1146</v>
      </c>
      <c r="T415" s="8">
        <f t="shared" si="465"/>
        <v>100</v>
      </c>
      <c r="U415" s="8">
        <f t="shared" si="466"/>
        <v>0</v>
      </c>
      <c r="V415" s="8">
        <f t="shared" si="459"/>
        <v>1146</v>
      </c>
      <c r="W415" s="25">
        <f t="shared" si="460"/>
        <v>0</v>
      </c>
      <c r="X415" s="29">
        <v>5512</v>
      </c>
      <c r="Y415" s="25"/>
    </row>
    <row r="416" spans="1:25" ht="14.25" customHeight="1" x14ac:dyDescent="0.2">
      <c r="A416" s="7" t="s">
        <v>1514</v>
      </c>
      <c r="B416" s="20" t="s">
        <v>1079</v>
      </c>
      <c r="C416" s="28"/>
      <c r="D416" s="6" t="s">
        <v>1269</v>
      </c>
      <c r="E416" s="6" t="s">
        <v>1015</v>
      </c>
      <c r="F416" s="19" t="s">
        <v>1016</v>
      </c>
      <c r="G416" s="8"/>
      <c r="H416" s="8">
        <v>0</v>
      </c>
      <c r="I416" s="8" t="e">
        <f t="shared" si="477"/>
        <v>#DIV/0!</v>
      </c>
      <c r="J416" s="8">
        <v>0</v>
      </c>
      <c r="K416" s="8"/>
      <c r="L416" s="8">
        <f t="shared" si="461"/>
        <v>0</v>
      </c>
      <c r="M416" s="8" t="e">
        <f t="shared" si="478"/>
        <v>#DIV/0!</v>
      </c>
      <c r="N416" s="8">
        <f t="shared" si="462"/>
        <v>0</v>
      </c>
      <c r="O416" s="8">
        <f t="shared" si="463"/>
        <v>0</v>
      </c>
      <c r="P416" s="8"/>
      <c r="Q416" s="8"/>
      <c r="R416" s="8"/>
      <c r="S416" s="8">
        <f t="shared" si="464"/>
        <v>0</v>
      </c>
      <c r="T416" s="8" t="e">
        <f t="shared" si="465"/>
        <v>#DIV/0!</v>
      </c>
      <c r="U416" s="8">
        <f t="shared" si="466"/>
        <v>0</v>
      </c>
      <c r="V416" s="8">
        <f t="shared" si="459"/>
        <v>0</v>
      </c>
      <c r="W416" s="25">
        <f t="shared" si="460"/>
        <v>0</v>
      </c>
      <c r="X416" s="29"/>
      <c r="Y416" s="25"/>
    </row>
    <row r="417" spans="1:25" ht="14.25" customHeight="1" x14ac:dyDescent="0.2">
      <c r="A417" s="7" t="s">
        <v>1514</v>
      </c>
      <c r="B417" s="20" t="s">
        <v>1079</v>
      </c>
      <c r="C417" s="28"/>
      <c r="D417" s="6" t="s">
        <v>1269</v>
      </c>
      <c r="E417" s="6" t="s">
        <v>1017</v>
      </c>
      <c r="F417" s="19" t="s">
        <v>1018</v>
      </c>
      <c r="G417" s="8">
        <v>14483</v>
      </c>
      <c r="H417" s="8">
        <v>12849.7</v>
      </c>
      <c r="I417" s="8">
        <f t="shared" si="477"/>
        <v>88.722640336946768</v>
      </c>
      <c r="J417" s="8">
        <v>530.4</v>
      </c>
      <c r="K417" s="8"/>
      <c r="L417" s="8">
        <f t="shared" si="461"/>
        <v>13380.1</v>
      </c>
      <c r="M417" s="8">
        <f t="shared" si="478"/>
        <v>92.384865014154528</v>
      </c>
      <c r="N417" s="8">
        <f t="shared" si="462"/>
        <v>1102.8999999999996</v>
      </c>
      <c r="O417" s="8">
        <f t="shared" si="463"/>
        <v>530.4</v>
      </c>
      <c r="P417" s="8"/>
      <c r="Q417" s="8"/>
      <c r="R417" s="8"/>
      <c r="S417" s="8">
        <f t="shared" si="464"/>
        <v>13380.1</v>
      </c>
      <c r="T417" s="8">
        <f t="shared" si="465"/>
        <v>92.384865014154528</v>
      </c>
      <c r="U417" s="8">
        <f t="shared" si="466"/>
        <v>1102.8999999999996</v>
      </c>
      <c r="V417" s="8">
        <f t="shared" si="459"/>
        <v>13380.1</v>
      </c>
      <c r="W417" s="25">
        <f t="shared" si="460"/>
        <v>0</v>
      </c>
      <c r="X417" s="29"/>
      <c r="Y417" s="25"/>
    </row>
    <row r="418" spans="1:25" ht="14.25" customHeight="1" x14ac:dyDescent="0.2">
      <c r="A418" s="7" t="s">
        <v>1514</v>
      </c>
      <c r="B418" s="20" t="s">
        <v>1079</v>
      </c>
      <c r="C418" s="28"/>
      <c r="D418" s="6" t="s">
        <v>1269</v>
      </c>
      <c r="E418" s="6" t="s">
        <v>1019</v>
      </c>
      <c r="F418" s="19" t="s">
        <v>1020</v>
      </c>
      <c r="G418" s="8">
        <v>7547</v>
      </c>
      <c r="H418" s="8">
        <v>2632.6</v>
      </c>
      <c r="I418" s="8">
        <f t="shared" ref="I418:I421" si="504">H418/G418*100</f>
        <v>34.882734861534381</v>
      </c>
      <c r="J418" s="8">
        <v>2311.89</v>
      </c>
      <c r="K418" s="8"/>
      <c r="L418" s="8">
        <f t="shared" ref="L418:L421" si="505">H418+J418+K418</f>
        <v>4944.49</v>
      </c>
      <c r="M418" s="8">
        <f t="shared" ref="M418:M421" si="506">L418/G418*100</f>
        <v>65.515966609248707</v>
      </c>
      <c r="N418" s="8">
        <f t="shared" ref="N418:N421" si="507">G418-L418</f>
        <v>2602.5100000000002</v>
      </c>
      <c r="O418" s="8">
        <f t="shared" ref="O418:O421" si="508">J418+K418</f>
        <v>2311.89</v>
      </c>
      <c r="P418" s="8"/>
      <c r="Q418" s="8"/>
      <c r="R418" s="8"/>
      <c r="S418" s="8">
        <f t="shared" si="464"/>
        <v>4944.49</v>
      </c>
      <c r="T418" s="8">
        <f t="shared" si="465"/>
        <v>65.515966609248707</v>
      </c>
      <c r="U418" s="8">
        <f t="shared" si="466"/>
        <v>2602.5100000000002</v>
      </c>
      <c r="V418" s="8">
        <f t="shared" si="459"/>
        <v>4944.49</v>
      </c>
      <c r="W418" s="25">
        <f t="shared" si="460"/>
        <v>0</v>
      </c>
      <c r="X418" s="29"/>
      <c r="Y418" s="25"/>
    </row>
    <row r="419" spans="1:25" ht="14.25" customHeight="1" x14ac:dyDescent="0.2">
      <c r="A419" s="7" t="s">
        <v>1514</v>
      </c>
      <c r="B419" s="20">
        <v>5005</v>
      </c>
      <c r="C419" s="28"/>
      <c r="D419" s="6" t="s">
        <v>1269</v>
      </c>
      <c r="E419" s="6" t="s">
        <v>1019</v>
      </c>
      <c r="F419" s="19" t="s">
        <v>1940</v>
      </c>
      <c r="G419" s="8">
        <v>996</v>
      </c>
      <c r="H419" s="8">
        <v>823</v>
      </c>
      <c r="I419" s="8">
        <f t="shared" si="504"/>
        <v>82.630522088353402</v>
      </c>
      <c r="J419" s="8">
        <v>0</v>
      </c>
      <c r="K419" s="8"/>
      <c r="L419" s="8">
        <f t="shared" si="505"/>
        <v>823</v>
      </c>
      <c r="M419" s="8">
        <f t="shared" si="506"/>
        <v>82.630522088353402</v>
      </c>
      <c r="N419" s="8">
        <f t="shared" si="507"/>
        <v>173</v>
      </c>
      <c r="O419" s="8">
        <f t="shared" si="508"/>
        <v>0</v>
      </c>
      <c r="P419" s="8"/>
      <c r="Q419" s="8"/>
      <c r="R419" s="8"/>
      <c r="S419" s="8">
        <f t="shared" si="464"/>
        <v>823</v>
      </c>
      <c r="T419" s="8">
        <f t="shared" si="465"/>
        <v>82.630522088353402</v>
      </c>
      <c r="U419" s="8">
        <f t="shared" si="466"/>
        <v>173</v>
      </c>
      <c r="V419" s="8">
        <f t="shared" si="459"/>
        <v>823</v>
      </c>
      <c r="W419" s="25">
        <f t="shared" si="460"/>
        <v>0</v>
      </c>
      <c r="X419" s="29">
        <v>0</v>
      </c>
      <c r="Y419" s="25"/>
    </row>
    <row r="420" spans="1:25" ht="14.25" customHeight="1" x14ac:dyDescent="0.2">
      <c r="A420" s="7" t="s">
        <v>1514</v>
      </c>
      <c r="B420" s="20">
        <v>5063</v>
      </c>
      <c r="C420" s="28"/>
      <c r="D420" s="6" t="s">
        <v>1269</v>
      </c>
      <c r="E420" s="6" t="s">
        <v>1019</v>
      </c>
      <c r="F420" s="19" t="s">
        <v>2007</v>
      </c>
      <c r="G420" s="8">
        <v>544</v>
      </c>
      <c r="H420" s="8">
        <v>271.58999999999997</v>
      </c>
      <c r="I420" s="8">
        <f t="shared" si="504"/>
        <v>49.924632352941174</v>
      </c>
      <c r="J420" s="8">
        <v>0</v>
      </c>
      <c r="K420" s="8"/>
      <c r="L420" s="8">
        <f t="shared" si="505"/>
        <v>271.58999999999997</v>
      </c>
      <c r="M420" s="8">
        <f t="shared" si="506"/>
        <v>49.924632352941174</v>
      </c>
      <c r="N420" s="8">
        <f t="shared" si="507"/>
        <v>272.41000000000003</v>
      </c>
      <c r="O420" s="8">
        <f t="shared" si="508"/>
        <v>0</v>
      </c>
      <c r="P420" s="8"/>
      <c r="Q420" s="8"/>
      <c r="R420" s="8"/>
      <c r="S420" s="8">
        <f t="shared" si="464"/>
        <v>271.58999999999997</v>
      </c>
      <c r="T420" s="8">
        <f t="shared" si="465"/>
        <v>49.924632352941174</v>
      </c>
      <c r="U420" s="8">
        <f t="shared" si="466"/>
        <v>272.41000000000003</v>
      </c>
      <c r="V420" s="8">
        <f t="shared" si="459"/>
        <v>271.58999999999997</v>
      </c>
      <c r="W420" s="25">
        <f t="shared" si="460"/>
        <v>0</v>
      </c>
      <c r="X420" s="29">
        <v>0</v>
      </c>
      <c r="Y420" s="25"/>
    </row>
    <row r="421" spans="1:25" ht="14.25" customHeight="1" x14ac:dyDescent="0.2">
      <c r="A421" s="7" t="s">
        <v>1514</v>
      </c>
      <c r="B421" s="20">
        <v>5064</v>
      </c>
      <c r="C421" s="28"/>
      <c r="D421" s="6" t="s">
        <v>1269</v>
      </c>
      <c r="E421" s="6" t="s">
        <v>1019</v>
      </c>
      <c r="F421" s="19" t="s">
        <v>2008</v>
      </c>
      <c r="G421" s="8">
        <v>17</v>
      </c>
      <c r="H421" s="8">
        <v>8.23</v>
      </c>
      <c r="I421" s="8">
        <f t="shared" si="504"/>
        <v>48.411764705882355</v>
      </c>
      <c r="J421" s="8">
        <v>0</v>
      </c>
      <c r="K421" s="8"/>
      <c r="L421" s="8">
        <f t="shared" si="505"/>
        <v>8.23</v>
      </c>
      <c r="M421" s="8">
        <f t="shared" si="506"/>
        <v>48.411764705882355</v>
      </c>
      <c r="N421" s="8">
        <f t="shared" si="507"/>
        <v>8.77</v>
      </c>
      <c r="O421" s="8">
        <f t="shared" si="508"/>
        <v>0</v>
      </c>
      <c r="P421" s="8"/>
      <c r="Q421" s="8"/>
      <c r="R421" s="8"/>
      <c r="S421" s="8">
        <f t="shared" si="464"/>
        <v>8.23</v>
      </c>
      <c r="T421" s="8">
        <f t="shared" si="465"/>
        <v>48.411764705882355</v>
      </c>
      <c r="U421" s="8">
        <f t="shared" si="466"/>
        <v>8.77</v>
      </c>
      <c r="V421" s="8">
        <f t="shared" si="459"/>
        <v>8.23</v>
      </c>
      <c r="W421" s="25">
        <f t="shared" si="460"/>
        <v>0</v>
      </c>
      <c r="X421" s="29">
        <v>0</v>
      </c>
      <c r="Y421" s="25"/>
    </row>
    <row r="422" spans="1:25" ht="14.25" customHeight="1" x14ac:dyDescent="0.2">
      <c r="A422" s="7" t="s">
        <v>1514</v>
      </c>
      <c r="B422" s="20" t="s">
        <v>1079</v>
      </c>
      <c r="C422" s="28"/>
      <c r="D422" s="6" t="s">
        <v>1269</v>
      </c>
      <c r="E422" s="6" t="s">
        <v>1021</v>
      </c>
      <c r="F422" s="19" t="s">
        <v>1761</v>
      </c>
      <c r="G422" s="8">
        <v>9500</v>
      </c>
      <c r="H422" s="8">
        <v>225.6</v>
      </c>
      <c r="I422" s="8">
        <f t="shared" si="477"/>
        <v>2.3747368421052633</v>
      </c>
      <c r="J422" s="8">
        <v>9274.4</v>
      </c>
      <c r="K422" s="8"/>
      <c r="L422" s="8">
        <f t="shared" si="461"/>
        <v>9500</v>
      </c>
      <c r="M422" s="8">
        <f t="shared" si="478"/>
        <v>100</v>
      </c>
      <c r="N422" s="8">
        <f t="shared" si="462"/>
        <v>0</v>
      </c>
      <c r="O422" s="8">
        <f t="shared" si="463"/>
        <v>9274.4</v>
      </c>
      <c r="P422" s="8"/>
      <c r="Q422" s="8"/>
      <c r="R422" s="8"/>
      <c r="S422" s="8">
        <f t="shared" si="464"/>
        <v>9500</v>
      </c>
      <c r="T422" s="8">
        <f t="shared" si="465"/>
        <v>100</v>
      </c>
      <c r="U422" s="8">
        <f t="shared" si="466"/>
        <v>0</v>
      </c>
      <c r="V422" s="8">
        <f t="shared" si="459"/>
        <v>9500</v>
      </c>
      <c r="W422" s="25">
        <f t="shared" si="460"/>
        <v>0</v>
      </c>
      <c r="X422" s="29"/>
      <c r="Y422" s="25"/>
    </row>
    <row r="423" spans="1:25" ht="14.25" customHeight="1" x14ac:dyDescent="0.2">
      <c r="A423" s="7" t="s">
        <v>1514</v>
      </c>
      <c r="B423" s="20">
        <v>5525</v>
      </c>
      <c r="C423" s="28"/>
      <c r="D423" s="6" t="s">
        <v>1269</v>
      </c>
      <c r="E423" s="6" t="s">
        <v>1021</v>
      </c>
      <c r="F423" s="19" t="s">
        <v>1831</v>
      </c>
      <c r="G423" s="8">
        <v>1000</v>
      </c>
      <c r="H423" s="8">
        <v>0</v>
      </c>
      <c r="I423" s="8">
        <f t="shared" ref="I423" si="509">H423/G423*100</f>
        <v>0</v>
      </c>
      <c r="J423" s="8">
        <v>1000</v>
      </c>
      <c r="K423" s="8"/>
      <c r="L423" s="8">
        <f t="shared" ref="L423" si="510">H423+J423+K423</f>
        <v>1000</v>
      </c>
      <c r="M423" s="8">
        <f t="shared" ref="M423" si="511">L423/G423*100</f>
        <v>100</v>
      </c>
      <c r="N423" s="8">
        <f t="shared" ref="N423" si="512">G423-L423</f>
        <v>0</v>
      </c>
      <c r="O423" s="8">
        <f t="shared" ref="O423" si="513">J423+K423</f>
        <v>1000</v>
      </c>
      <c r="P423" s="8"/>
      <c r="Q423" s="8"/>
      <c r="R423" s="8"/>
      <c r="S423" s="8">
        <f t="shared" si="464"/>
        <v>1000</v>
      </c>
      <c r="T423" s="8">
        <f t="shared" si="465"/>
        <v>100</v>
      </c>
      <c r="U423" s="8">
        <f t="shared" si="466"/>
        <v>0</v>
      </c>
      <c r="V423" s="8">
        <f t="shared" si="459"/>
        <v>1000</v>
      </c>
      <c r="W423" s="25">
        <f t="shared" si="460"/>
        <v>0</v>
      </c>
      <c r="X423" s="29"/>
      <c r="Y423" s="25"/>
    </row>
    <row r="424" spans="1:25" ht="14.25" customHeight="1" x14ac:dyDescent="0.2">
      <c r="A424" s="7" t="s">
        <v>1514</v>
      </c>
      <c r="B424" s="239">
        <v>4500</v>
      </c>
      <c r="C424" s="240"/>
      <c r="D424" s="236" t="s">
        <v>1269</v>
      </c>
      <c r="E424" s="236" t="s">
        <v>1022</v>
      </c>
      <c r="F424" s="241" t="s">
        <v>1023</v>
      </c>
      <c r="G424" s="190">
        <v>13164</v>
      </c>
      <c r="H424" s="8">
        <v>12018</v>
      </c>
      <c r="I424" s="8">
        <f t="shared" si="477"/>
        <v>91.294439380127628</v>
      </c>
      <c r="J424" s="8">
        <v>3716</v>
      </c>
      <c r="K424" s="8"/>
      <c r="L424" s="8">
        <f t="shared" si="461"/>
        <v>15734</v>
      </c>
      <c r="M424" s="8">
        <f t="shared" si="478"/>
        <v>119.52294135521117</v>
      </c>
      <c r="N424" s="190">
        <f t="shared" si="462"/>
        <v>-2570</v>
      </c>
      <c r="O424" s="8">
        <f t="shared" si="463"/>
        <v>3716</v>
      </c>
      <c r="P424" s="8"/>
      <c r="Q424" s="8"/>
      <c r="R424" s="8"/>
      <c r="S424" s="8">
        <f t="shared" si="464"/>
        <v>15734</v>
      </c>
      <c r="T424" s="8">
        <f t="shared" si="465"/>
        <v>119.52294135521117</v>
      </c>
      <c r="U424" s="8">
        <f t="shared" si="466"/>
        <v>-2570</v>
      </c>
      <c r="V424" s="8">
        <f t="shared" si="459"/>
        <v>15734</v>
      </c>
      <c r="W424" s="25">
        <f t="shared" si="460"/>
        <v>0</v>
      </c>
      <c r="X424" s="29"/>
      <c r="Y424" s="25"/>
    </row>
    <row r="425" spans="1:25" ht="14.25" customHeight="1" x14ac:dyDescent="0.2">
      <c r="A425" s="7" t="s">
        <v>1514</v>
      </c>
      <c r="B425" s="20">
        <v>4139</v>
      </c>
      <c r="C425" s="28"/>
      <c r="D425" s="6" t="s">
        <v>1269</v>
      </c>
      <c r="E425" s="6" t="s">
        <v>1022</v>
      </c>
      <c r="F425" s="19" t="s">
        <v>742</v>
      </c>
      <c r="G425" s="8">
        <v>2381</v>
      </c>
      <c r="H425" s="8">
        <v>0</v>
      </c>
      <c r="I425" s="8">
        <f t="shared" ref="I425" si="514">H425/G425*100</f>
        <v>0</v>
      </c>
      <c r="J425" s="8">
        <v>0</v>
      </c>
      <c r="K425" s="8"/>
      <c r="L425" s="8">
        <f t="shared" ref="L425" si="515">H425+J425+K425</f>
        <v>0</v>
      </c>
      <c r="M425" s="8">
        <f t="shared" ref="M425" si="516">L425/G425*100</f>
        <v>0</v>
      </c>
      <c r="N425" s="190">
        <f t="shared" ref="N425" si="517">G425-L425</f>
        <v>2381</v>
      </c>
      <c r="O425" s="8">
        <f t="shared" ref="O425" si="518">J425+K425</f>
        <v>0</v>
      </c>
      <c r="P425" s="8"/>
      <c r="Q425" s="8"/>
      <c r="R425" s="8"/>
      <c r="S425" s="8">
        <f t="shared" ref="S425" si="519">L425+P425+Q425+R425</f>
        <v>0</v>
      </c>
      <c r="T425" s="8">
        <f t="shared" ref="T425" si="520">S425/G425*100</f>
        <v>0</v>
      </c>
      <c r="U425" s="8">
        <f t="shared" ref="U425" si="521">G425-S425</f>
        <v>2381</v>
      </c>
      <c r="V425" s="8">
        <f t="shared" ref="V425" si="522">H425+J425</f>
        <v>0</v>
      </c>
      <c r="W425" s="25">
        <f t="shared" ref="W425" si="523">K425+P425</f>
        <v>0</v>
      </c>
      <c r="X425" s="29"/>
      <c r="Y425" s="25"/>
    </row>
    <row r="426" spans="1:25" ht="14.25" customHeight="1" x14ac:dyDescent="0.2">
      <c r="A426" s="7" t="s">
        <v>1514</v>
      </c>
      <c r="B426" s="20">
        <v>4139</v>
      </c>
      <c r="C426" s="28"/>
      <c r="D426" s="6" t="s">
        <v>1269</v>
      </c>
      <c r="E426" s="6" t="s">
        <v>741</v>
      </c>
      <c r="F426" s="19" t="s">
        <v>742</v>
      </c>
      <c r="G426" s="8">
        <v>752</v>
      </c>
      <c r="H426" s="8">
        <v>751.26</v>
      </c>
      <c r="I426" s="8">
        <f t="shared" si="477"/>
        <v>99.901595744680847</v>
      </c>
      <c r="J426" s="8">
        <v>0</v>
      </c>
      <c r="K426" s="8"/>
      <c r="L426" s="8">
        <f t="shared" si="461"/>
        <v>751.26</v>
      </c>
      <c r="M426" s="8">
        <f t="shared" si="478"/>
        <v>99.901595744680847</v>
      </c>
      <c r="N426" s="8">
        <f t="shared" si="462"/>
        <v>0.74000000000000909</v>
      </c>
      <c r="O426" s="8">
        <f t="shared" si="463"/>
        <v>0</v>
      </c>
      <c r="P426" s="8"/>
      <c r="Q426" s="8"/>
      <c r="R426" s="8"/>
      <c r="S426" s="8">
        <f t="shared" si="464"/>
        <v>751.26</v>
      </c>
      <c r="T426" s="8">
        <f t="shared" si="465"/>
        <v>99.901595744680847</v>
      </c>
      <c r="U426" s="8">
        <f t="shared" si="466"/>
        <v>0.74000000000000909</v>
      </c>
      <c r="V426" s="8">
        <f t="shared" si="459"/>
        <v>751.26</v>
      </c>
      <c r="W426" s="25">
        <f t="shared" si="460"/>
        <v>0</v>
      </c>
      <c r="X426" s="29"/>
      <c r="Y426" s="25"/>
    </row>
    <row r="427" spans="1:25" ht="14.25" customHeight="1" x14ac:dyDescent="0.2">
      <c r="A427" s="7" t="s">
        <v>1514</v>
      </c>
      <c r="B427" s="20" t="s">
        <v>1079</v>
      </c>
      <c r="C427" s="28"/>
      <c r="D427" s="6" t="s">
        <v>90</v>
      </c>
      <c r="E427" s="6" t="s">
        <v>1013</v>
      </c>
      <c r="F427" s="19" t="s">
        <v>1014</v>
      </c>
      <c r="G427" s="8">
        <v>14050</v>
      </c>
      <c r="H427" s="8">
        <v>14049.9</v>
      </c>
      <c r="I427" s="8">
        <f>H427/G427*100</f>
        <v>99.999288256227757</v>
      </c>
      <c r="J427" s="8">
        <v>0</v>
      </c>
      <c r="K427" s="8"/>
      <c r="L427" s="8">
        <f>H427+J427+K427</f>
        <v>14049.9</v>
      </c>
      <c r="M427" s="8">
        <f>L427/G427*100</f>
        <v>99.999288256227757</v>
      </c>
      <c r="N427" s="8">
        <f>G427-L427</f>
        <v>0.1000000000003638</v>
      </c>
      <c r="O427" s="8">
        <f>J427+K427</f>
        <v>0</v>
      </c>
      <c r="P427" s="8"/>
      <c r="Q427" s="8"/>
      <c r="R427" s="8"/>
      <c r="S427" s="8">
        <f t="shared" si="464"/>
        <v>14049.9</v>
      </c>
      <c r="T427" s="8">
        <f t="shared" si="465"/>
        <v>99.999288256227757</v>
      </c>
      <c r="U427" s="8">
        <f t="shared" si="466"/>
        <v>0.1000000000003638</v>
      </c>
      <c r="V427" s="8">
        <f t="shared" si="459"/>
        <v>14049.9</v>
      </c>
      <c r="W427" s="25">
        <f t="shared" si="460"/>
        <v>0</v>
      </c>
      <c r="X427" s="29"/>
      <c r="Y427" s="25"/>
    </row>
    <row r="428" spans="1:25" ht="14.25" customHeight="1" x14ac:dyDescent="0.2">
      <c r="A428" s="7" t="s">
        <v>1514</v>
      </c>
      <c r="B428" s="20">
        <v>5512</v>
      </c>
      <c r="C428" s="28"/>
      <c r="D428" s="6"/>
      <c r="E428" s="6" t="s">
        <v>743</v>
      </c>
      <c r="F428" s="19"/>
      <c r="G428" s="8"/>
      <c r="H428" s="8">
        <v>0</v>
      </c>
      <c r="I428" s="8" t="e">
        <f t="shared" si="477"/>
        <v>#DIV/0!</v>
      </c>
      <c r="J428" s="8">
        <v>0</v>
      </c>
      <c r="K428" s="8"/>
      <c r="L428" s="8">
        <f t="shared" si="461"/>
        <v>0</v>
      </c>
      <c r="M428" s="8" t="e">
        <f t="shared" si="478"/>
        <v>#DIV/0!</v>
      </c>
      <c r="N428" s="8">
        <f t="shared" si="462"/>
        <v>0</v>
      </c>
      <c r="O428" s="8">
        <f t="shared" si="463"/>
        <v>0</v>
      </c>
      <c r="P428" s="8"/>
      <c r="Q428" s="8"/>
      <c r="R428" s="8"/>
      <c r="S428" s="8">
        <f t="shared" si="464"/>
        <v>0</v>
      </c>
      <c r="T428" s="8" t="e">
        <f t="shared" si="465"/>
        <v>#DIV/0!</v>
      </c>
      <c r="U428" s="8">
        <f t="shared" si="466"/>
        <v>0</v>
      </c>
      <c r="V428" s="8">
        <f t="shared" si="459"/>
        <v>0</v>
      </c>
      <c r="W428" s="25">
        <f t="shared" si="460"/>
        <v>0</v>
      </c>
      <c r="X428" s="29"/>
      <c r="Y428" s="25"/>
    </row>
    <row r="429" spans="1:25" ht="14.25" customHeight="1" x14ac:dyDescent="0.2">
      <c r="A429" s="7" t="s">
        <v>1514</v>
      </c>
      <c r="B429" s="20">
        <v>1551</v>
      </c>
      <c r="C429" s="28"/>
      <c r="D429" s="6" t="s">
        <v>90</v>
      </c>
      <c r="E429" s="6" t="s">
        <v>744</v>
      </c>
      <c r="F429" s="19" t="s">
        <v>745</v>
      </c>
      <c r="G429" s="8"/>
      <c r="H429" s="8">
        <v>0</v>
      </c>
      <c r="I429" s="8" t="e">
        <f t="shared" si="477"/>
        <v>#DIV/0!</v>
      </c>
      <c r="J429" s="8">
        <v>0</v>
      </c>
      <c r="K429" s="8"/>
      <c r="L429" s="8">
        <f t="shared" si="461"/>
        <v>0</v>
      </c>
      <c r="M429" s="8" t="e">
        <f t="shared" si="478"/>
        <v>#DIV/0!</v>
      </c>
      <c r="N429" s="8">
        <f t="shared" si="462"/>
        <v>0</v>
      </c>
      <c r="O429" s="8">
        <f t="shared" si="463"/>
        <v>0</v>
      </c>
      <c r="P429" s="8"/>
      <c r="Q429" s="8"/>
      <c r="R429" s="8"/>
      <c r="S429" s="8">
        <f t="shared" si="464"/>
        <v>0</v>
      </c>
      <c r="T429" s="8" t="e">
        <f t="shared" si="465"/>
        <v>#DIV/0!</v>
      </c>
      <c r="U429" s="8">
        <f t="shared" si="466"/>
        <v>0</v>
      </c>
      <c r="V429" s="8">
        <f t="shared" si="459"/>
        <v>0</v>
      </c>
      <c r="W429" s="25">
        <f t="shared" si="460"/>
        <v>0</v>
      </c>
      <c r="X429" s="29"/>
      <c r="Y429" s="25"/>
    </row>
    <row r="430" spans="1:25" ht="14.25" customHeight="1" x14ac:dyDescent="0.2">
      <c r="A430" s="7" t="s">
        <v>1150</v>
      </c>
      <c r="B430" s="20">
        <v>1551</v>
      </c>
      <c r="C430" s="28"/>
      <c r="D430" s="6" t="s">
        <v>90</v>
      </c>
      <c r="E430" s="6" t="s">
        <v>2095</v>
      </c>
      <c r="F430" s="19" t="s">
        <v>2096</v>
      </c>
      <c r="G430" s="8">
        <v>10620</v>
      </c>
      <c r="H430" s="8">
        <v>10620</v>
      </c>
      <c r="I430" s="8">
        <f t="shared" ref="I430" si="524">H430/G430*100</f>
        <v>100</v>
      </c>
      <c r="J430" s="8">
        <v>0</v>
      </c>
      <c r="K430" s="8"/>
      <c r="L430" s="8">
        <f t="shared" ref="L430" si="525">H430+J430+K430</f>
        <v>10620</v>
      </c>
      <c r="M430" s="8">
        <f t="shared" ref="M430" si="526">L430/G430*100</f>
        <v>100</v>
      </c>
      <c r="N430" s="8">
        <f t="shared" ref="N430" si="527">G430-L430</f>
        <v>0</v>
      </c>
      <c r="O430" s="8">
        <f t="shared" ref="O430" si="528">J430+K430</f>
        <v>0</v>
      </c>
      <c r="P430" s="8"/>
      <c r="Q430" s="8"/>
      <c r="R430" s="8"/>
      <c r="S430" s="8">
        <f t="shared" si="464"/>
        <v>10620</v>
      </c>
      <c r="T430" s="8">
        <f t="shared" si="465"/>
        <v>100</v>
      </c>
      <c r="U430" s="8">
        <f t="shared" si="466"/>
        <v>0</v>
      </c>
      <c r="V430" s="8">
        <f t="shared" si="459"/>
        <v>10620</v>
      </c>
      <c r="W430" s="25">
        <f t="shared" si="460"/>
        <v>0</v>
      </c>
      <c r="X430" s="29"/>
      <c r="Y430" s="25"/>
    </row>
    <row r="431" spans="1:25" ht="14.25" customHeight="1" x14ac:dyDescent="0.2">
      <c r="A431" s="7" t="s">
        <v>1150</v>
      </c>
      <c r="B431" s="20">
        <v>1551</v>
      </c>
      <c r="C431" s="28"/>
      <c r="D431" s="6" t="s">
        <v>90</v>
      </c>
      <c r="E431" s="6" t="s">
        <v>2048</v>
      </c>
      <c r="F431" s="19" t="s">
        <v>2049</v>
      </c>
      <c r="G431" s="8">
        <v>28819</v>
      </c>
      <c r="H431" s="8">
        <v>28818.97</v>
      </c>
      <c r="I431" s="8">
        <f t="shared" ref="I431" si="529">H431/G431*100</f>
        <v>99.999895902009101</v>
      </c>
      <c r="J431" s="8">
        <v>0</v>
      </c>
      <c r="K431" s="8"/>
      <c r="L431" s="8">
        <f t="shared" ref="L431" si="530">H431+J431+K431</f>
        <v>28818.97</v>
      </c>
      <c r="M431" s="8">
        <f t="shared" ref="M431" si="531">L431/G431*100</f>
        <v>99.999895902009101</v>
      </c>
      <c r="N431" s="8">
        <f t="shared" ref="N431" si="532">G431-L431</f>
        <v>2.9999999998835847E-2</v>
      </c>
      <c r="O431" s="8">
        <f t="shared" ref="O431" si="533">J431+K431</f>
        <v>0</v>
      </c>
      <c r="P431" s="8"/>
      <c r="Q431" s="8"/>
      <c r="R431" s="8"/>
      <c r="S431" s="8">
        <f t="shared" si="464"/>
        <v>28818.97</v>
      </c>
      <c r="T431" s="8">
        <f t="shared" si="465"/>
        <v>99.999895902009101</v>
      </c>
      <c r="U431" s="8">
        <f t="shared" si="466"/>
        <v>2.9999999998835847E-2</v>
      </c>
      <c r="V431" s="8">
        <f t="shared" si="459"/>
        <v>28818.97</v>
      </c>
      <c r="W431" s="25">
        <f t="shared" si="460"/>
        <v>0</v>
      </c>
      <c r="X431" s="29"/>
      <c r="Y431" s="25"/>
    </row>
    <row r="432" spans="1:25" ht="14.25" customHeight="1" x14ac:dyDescent="0.2">
      <c r="A432" s="7" t="s">
        <v>1150</v>
      </c>
      <c r="B432" s="20">
        <v>4139</v>
      </c>
      <c r="C432" s="28" t="s">
        <v>1539</v>
      </c>
      <c r="D432" s="6" t="s">
        <v>1080</v>
      </c>
      <c r="E432" s="6" t="s">
        <v>759</v>
      </c>
      <c r="F432" s="19" t="s">
        <v>760</v>
      </c>
      <c r="G432" s="8">
        <v>6400</v>
      </c>
      <c r="H432" s="8">
        <v>5420</v>
      </c>
      <c r="I432" s="8">
        <f t="shared" si="477"/>
        <v>84.6875</v>
      </c>
      <c r="J432" s="8">
        <v>920</v>
      </c>
      <c r="K432" s="8"/>
      <c r="L432" s="8">
        <f t="shared" si="461"/>
        <v>6340</v>
      </c>
      <c r="M432" s="8">
        <f t="shared" si="478"/>
        <v>99.0625</v>
      </c>
      <c r="N432" s="8">
        <f t="shared" si="462"/>
        <v>60</v>
      </c>
      <c r="O432" s="8">
        <f t="shared" si="463"/>
        <v>920</v>
      </c>
      <c r="P432" s="8"/>
      <c r="Q432" s="8"/>
      <c r="R432" s="8"/>
      <c r="S432" s="8">
        <f t="shared" si="464"/>
        <v>6340</v>
      </c>
      <c r="T432" s="8">
        <f t="shared" si="465"/>
        <v>99.0625</v>
      </c>
      <c r="U432" s="8">
        <f t="shared" si="466"/>
        <v>60</v>
      </c>
      <c r="V432" s="8">
        <f t="shared" si="459"/>
        <v>6340</v>
      </c>
      <c r="W432" s="25">
        <f t="shared" si="460"/>
        <v>0</v>
      </c>
      <c r="X432" s="29"/>
      <c r="Y432" s="25"/>
    </row>
    <row r="433" spans="1:25" ht="14.25" customHeight="1" x14ac:dyDescent="0.2">
      <c r="A433" s="7" t="s">
        <v>1150</v>
      </c>
      <c r="B433" s="20" t="s">
        <v>1323</v>
      </c>
      <c r="C433" s="28"/>
      <c r="D433" s="6" t="s">
        <v>1080</v>
      </c>
      <c r="E433" s="6" t="s">
        <v>761</v>
      </c>
      <c r="F433" s="19" t="s">
        <v>762</v>
      </c>
      <c r="G433" s="8"/>
      <c r="H433" s="8">
        <v>0</v>
      </c>
      <c r="I433" s="8" t="e">
        <f t="shared" si="477"/>
        <v>#DIV/0!</v>
      </c>
      <c r="J433" s="8">
        <v>0</v>
      </c>
      <c r="K433" s="8"/>
      <c r="L433" s="8">
        <f t="shared" si="461"/>
        <v>0</v>
      </c>
      <c r="M433" s="8" t="e">
        <f t="shared" si="478"/>
        <v>#DIV/0!</v>
      </c>
      <c r="N433" s="8">
        <f t="shared" si="462"/>
        <v>0</v>
      </c>
      <c r="O433" s="8">
        <f t="shared" si="463"/>
        <v>0</v>
      </c>
      <c r="P433" s="8"/>
      <c r="Q433" s="8"/>
      <c r="R433" s="8"/>
      <c r="S433" s="8">
        <f t="shared" si="464"/>
        <v>0</v>
      </c>
      <c r="T433" s="8" t="e">
        <f t="shared" si="465"/>
        <v>#DIV/0!</v>
      </c>
      <c r="U433" s="8">
        <f t="shared" si="466"/>
        <v>0</v>
      </c>
      <c r="V433" s="8">
        <f t="shared" si="459"/>
        <v>0</v>
      </c>
      <c r="W433" s="25">
        <f t="shared" si="460"/>
        <v>0</v>
      </c>
      <c r="X433" s="29"/>
      <c r="Y433" s="25"/>
    </row>
    <row r="434" spans="1:25" ht="14.25" customHeight="1" x14ac:dyDescent="0.2">
      <c r="A434" s="7" t="s">
        <v>1150</v>
      </c>
      <c r="B434" s="20" t="s">
        <v>1323</v>
      </c>
      <c r="C434" s="28"/>
      <c r="D434" s="6" t="s">
        <v>1080</v>
      </c>
      <c r="E434" s="6" t="s">
        <v>763</v>
      </c>
      <c r="F434" s="19" t="s">
        <v>1002</v>
      </c>
      <c r="G434" s="8">
        <v>300</v>
      </c>
      <c r="H434" s="8">
        <v>300</v>
      </c>
      <c r="I434" s="8">
        <f t="shared" si="477"/>
        <v>100</v>
      </c>
      <c r="J434" s="8">
        <v>0</v>
      </c>
      <c r="K434" s="8"/>
      <c r="L434" s="8">
        <f t="shared" si="461"/>
        <v>300</v>
      </c>
      <c r="M434" s="8">
        <f t="shared" si="478"/>
        <v>100</v>
      </c>
      <c r="N434" s="8">
        <f t="shared" si="462"/>
        <v>0</v>
      </c>
      <c r="O434" s="8">
        <f t="shared" si="463"/>
        <v>0</v>
      </c>
      <c r="P434" s="8"/>
      <c r="Q434" s="8"/>
      <c r="R434" s="8"/>
      <c r="S434" s="8">
        <f t="shared" si="464"/>
        <v>300</v>
      </c>
      <c r="T434" s="8">
        <f t="shared" si="465"/>
        <v>100</v>
      </c>
      <c r="U434" s="8">
        <f t="shared" si="466"/>
        <v>0</v>
      </c>
      <c r="V434" s="8">
        <f t="shared" si="459"/>
        <v>300</v>
      </c>
      <c r="W434" s="25">
        <f t="shared" si="460"/>
        <v>0</v>
      </c>
      <c r="X434" s="29"/>
      <c r="Y434" s="25"/>
    </row>
    <row r="435" spans="1:25" ht="14.25" customHeight="1" x14ac:dyDescent="0.2">
      <c r="A435" s="7" t="s">
        <v>1150</v>
      </c>
      <c r="B435" s="20" t="s">
        <v>1323</v>
      </c>
      <c r="C435" s="28"/>
      <c r="D435" s="6" t="s">
        <v>1080</v>
      </c>
      <c r="E435" s="6" t="s">
        <v>764</v>
      </c>
      <c r="F435" s="19" t="s">
        <v>765</v>
      </c>
      <c r="G435" s="8">
        <v>1200</v>
      </c>
      <c r="H435" s="8">
        <v>1200</v>
      </c>
      <c r="I435" s="8">
        <f t="shared" si="477"/>
        <v>100</v>
      </c>
      <c r="J435" s="8">
        <v>0</v>
      </c>
      <c r="K435" s="8"/>
      <c r="L435" s="8">
        <f t="shared" si="461"/>
        <v>1200</v>
      </c>
      <c r="M435" s="8">
        <f t="shared" si="478"/>
        <v>100</v>
      </c>
      <c r="N435" s="8">
        <f t="shared" si="462"/>
        <v>0</v>
      </c>
      <c r="O435" s="8">
        <f t="shared" si="463"/>
        <v>0</v>
      </c>
      <c r="P435" s="8"/>
      <c r="Q435" s="8"/>
      <c r="R435" s="8"/>
      <c r="S435" s="8">
        <f t="shared" si="464"/>
        <v>1200</v>
      </c>
      <c r="T435" s="8">
        <f t="shared" si="465"/>
        <v>100</v>
      </c>
      <c r="U435" s="8">
        <f t="shared" si="466"/>
        <v>0</v>
      </c>
      <c r="V435" s="8">
        <f t="shared" si="459"/>
        <v>1200</v>
      </c>
      <c r="W435" s="25">
        <f t="shared" si="460"/>
        <v>0</v>
      </c>
      <c r="X435" s="29"/>
      <c r="Y435" s="25"/>
    </row>
    <row r="436" spans="1:25" ht="14.25" customHeight="1" x14ac:dyDescent="0.2">
      <c r="A436" s="7" t="s">
        <v>1150</v>
      </c>
      <c r="B436" s="20" t="s">
        <v>1323</v>
      </c>
      <c r="C436" s="28"/>
      <c r="D436" s="6" t="s">
        <v>1080</v>
      </c>
      <c r="E436" s="6" t="s">
        <v>725</v>
      </c>
      <c r="F436" s="19" t="s">
        <v>214</v>
      </c>
      <c r="G436" s="8">
        <v>14250</v>
      </c>
      <c r="H436" s="8">
        <v>14250</v>
      </c>
      <c r="I436" s="8">
        <f t="shared" si="477"/>
        <v>100</v>
      </c>
      <c r="J436" s="8">
        <v>0</v>
      </c>
      <c r="K436" s="8"/>
      <c r="L436" s="8">
        <f t="shared" si="461"/>
        <v>14250</v>
      </c>
      <c r="M436" s="8">
        <f t="shared" si="478"/>
        <v>100</v>
      </c>
      <c r="N436" s="8">
        <f t="shared" si="462"/>
        <v>0</v>
      </c>
      <c r="O436" s="8">
        <f t="shared" si="463"/>
        <v>0</v>
      </c>
      <c r="P436" s="8"/>
      <c r="Q436" s="8"/>
      <c r="R436" s="73"/>
      <c r="S436" s="8">
        <f t="shared" si="464"/>
        <v>14250</v>
      </c>
      <c r="T436" s="8">
        <f t="shared" si="465"/>
        <v>100</v>
      </c>
      <c r="U436" s="8">
        <f t="shared" si="466"/>
        <v>0</v>
      </c>
      <c r="V436" s="8">
        <f t="shared" si="459"/>
        <v>14250</v>
      </c>
      <c r="W436" s="25">
        <f t="shared" si="460"/>
        <v>0</v>
      </c>
      <c r="X436" s="29"/>
      <c r="Y436" s="25"/>
    </row>
    <row r="437" spans="1:25" ht="14.25" customHeight="1" x14ac:dyDescent="0.2">
      <c r="A437" s="7" t="s">
        <v>1150</v>
      </c>
      <c r="B437" s="20" t="s">
        <v>1323</v>
      </c>
      <c r="C437" s="28"/>
      <c r="D437" s="6" t="s">
        <v>1080</v>
      </c>
      <c r="E437" s="6" t="s">
        <v>726</v>
      </c>
      <c r="F437" s="19" t="s">
        <v>727</v>
      </c>
      <c r="G437" s="8">
        <v>3000</v>
      </c>
      <c r="H437" s="8">
        <v>3000</v>
      </c>
      <c r="I437" s="8">
        <f t="shared" si="477"/>
        <v>100</v>
      </c>
      <c r="J437" s="8">
        <v>0</v>
      </c>
      <c r="K437" s="8"/>
      <c r="L437" s="8">
        <f t="shared" si="461"/>
        <v>3000</v>
      </c>
      <c r="M437" s="8">
        <f t="shared" si="478"/>
        <v>100</v>
      </c>
      <c r="N437" s="8">
        <f t="shared" si="462"/>
        <v>0</v>
      </c>
      <c r="O437" s="8">
        <f t="shared" si="463"/>
        <v>0</v>
      </c>
      <c r="P437" s="8"/>
      <c r="Q437" s="8"/>
      <c r="R437" s="8"/>
      <c r="S437" s="8">
        <f t="shared" si="464"/>
        <v>3000</v>
      </c>
      <c r="T437" s="8">
        <f t="shared" si="465"/>
        <v>100</v>
      </c>
      <c r="U437" s="8">
        <f t="shared" si="466"/>
        <v>0</v>
      </c>
      <c r="V437" s="8">
        <f t="shared" si="459"/>
        <v>3000</v>
      </c>
      <c r="W437" s="25">
        <f t="shared" si="460"/>
        <v>0</v>
      </c>
      <c r="X437" s="29"/>
      <c r="Y437" s="25"/>
    </row>
    <row r="438" spans="1:25" ht="14.25" customHeight="1" x14ac:dyDescent="0.2">
      <c r="A438" s="7" t="s">
        <v>1150</v>
      </c>
      <c r="B438" s="20" t="s">
        <v>1323</v>
      </c>
      <c r="C438" s="20"/>
      <c r="D438" s="6" t="s">
        <v>1080</v>
      </c>
      <c r="E438" s="6" t="s">
        <v>728</v>
      </c>
      <c r="F438" s="19" t="s">
        <v>1832</v>
      </c>
      <c r="G438" s="8">
        <v>6000</v>
      </c>
      <c r="H438" s="8">
        <v>6000</v>
      </c>
      <c r="I438" s="8">
        <f t="shared" si="477"/>
        <v>100</v>
      </c>
      <c r="J438" s="8">
        <v>0</v>
      </c>
      <c r="K438" s="8"/>
      <c r="L438" s="8">
        <f t="shared" si="461"/>
        <v>6000</v>
      </c>
      <c r="M438" s="8">
        <f t="shared" si="478"/>
        <v>100</v>
      </c>
      <c r="N438" s="8">
        <f t="shared" si="462"/>
        <v>0</v>
      </c>
      <c r="O438" s="8">
        <f t="shared" si="463"/>
        <v>0</v>
      </c>
      <c r="P438" s="8"/>
      <c r="Q438" s="8"/>
      <c r="R438" s="8"/>
      <c r="S438" s="8">
        <f t="shared" si="464"/>
        <v>6000</v>
      </c>
      <c r="T438" s="8">
        <f t="shared" si="465"/>
        <v>100</v>
      </c>
      <c r="U438" s="8">
        <f t="shared" si="466"/>
        <v>0</v>
      </c>
      <c r="V438" s="8">
        <f t="shared" si="459"/>
        <v>6000</v>
      </c>
      <c r="W438" s="25">
        <f t="shared" si="460"/>
        <v>0</v>
      </c>
      <c r="X438" s="29"/>
      <c r="Y438" s="25"/>
    </row>
    <row r="439" spans="1:25" ht="14.25" customHeight="1" x14ac:dyDescent="0.2">
      <c r="A439" s="7" t="s">
        <v>1150</v>
      </c>
      <c r="B439" s="20" t="s">
        <v>1323</v>
      </c>
      <c r="C439" s="28"/>
      <c r="D439" s="6" t="s">
        <v>1080</v>
      </c>
      <c r="E439" s="6" t="s">
        <v>927</v>
      </c>
      <c r="F439" s="19" t="s">
        <v>747</v>
      </c>
      <c r="G439" s="8">
        <v>800</v>
      </c>
      <c r="H439" s="8">
        <v>800</v>
      </c>
      <c r="I439" s="8">
        <f t="shared" si="477"/>
        <v>100</v>
      </c>
      <c r="J439" s="8">
        <v>0</v>
      </c>
      <c r="K439" s="8"/>
      <c r="L439" s="8">
        <f t="shared" si="461"/>
        <v>800</v>
      </c>
      <c r="M439" s="8">
        <f t="shared" si="478"/>
        <v>100</v>
      </c>
      <c r="N439" s="8">
        <f t="shared" si="462"/>
        <v>0</v>
      </c>
      <c r="O439" s="8">
        <f t="shared" si="463"/>
        <v>0</v>
      </c>
      <c r="P439" s="8"/>
      <c r="Q439" s="8"/>
      <c r="R439" s="8"/>
      <c r="S439" s="8">
        <f t="shared" si="464"/>
        <v>800</v>
      </c>
      <c r="T439" s="8">
        <f t="shared" si="465"/>
        <v>100</v>
      </c>
      <c r="U439" s="8">
        <f t="shared" si="466"/>
        <v>0</v>
      </c>
      <c r="V439" s="8">
        <f t="shared" si="459"/>
        <v>800</v>
      </c>
      <c r="W439" s="25">
        <f t="shared" si="460"/>
        <v>0</v>
      </c>
      <c r="X439" s="29"/>
      <c r="Y439" s="25"/>
    </row>
    <row r="440" spans="1:25" ht="14.25" customHeight="1" x14ac:dyDescent="0.2">
      <c r="A440" s="7" t="s">
        <v>1150</v>
      </c>
      <c r="B440" s="20" t="s">
        <v>1323</v>
      </c>
      <c r="C440" s="28"/>
      <c r="D440" s="6" t="s">
        <v>1080</v>
      </c>
      <c r="E440" s="6" t="s">
        <v>1636</v>
      </c>
      <c r="F440" s="19" t="s">
        <v>748</v>
      </c>
      <c r="G440" s="8">
        <v>300</v>
      </c>
      <c r="H440" s="8">
        <v>300</v>
      </c>
      <c r="I440" s="8">
        <f t="shared" si="477"/>
        <v>100</v>
      </c>
      <c r="J440" s="8">
        <v>0</v>
      </c>
      <c r="K440" s="8"/>
      <c r="L440" s="8">
        <f t="shared" si="461"/>
        <v>300</v>
      </c>
      <c r="M440" s="8">
        <f t="shared" si="478"/>
        <v>100</v>
      </c>
      <c r="N440" s="8">
        <f t="shared" si="462"/>
        <v>0</v>
      </c>
      <c r="O440" s="8">
        <f t="shared" si="463"/>
        <v>0</v>
      </c>
      <c r="P440" s="8"/>
      <c r="Q440" s="8"/>
      <c r="R440" s="8"/>
      <c r="S440" s="8">
        <f t="shared" si="464"/>
        <v>300</v>
      </c>
      <c r="T440" s="8">
        <f t="shared" si="465"/>
        <v>100</v>
      </c>
      <c r="U440" s="8">
        <f t="shared" si="466"/>
        <v>0</v>
      </c>
      <c r="V440" s="8">
        <f t="shared" si="459"/>
        <v>300</v>
      </c>
      <c r="W440" s="25">
        <f t="shared" si="460"/>
        <v>0</v>
      </c>
      <c r="X440" s="29"/>
      <c r="Y440" s="25"/>
    </row>
    <row r="441" spans="1:25" ht="14.25" customHeight="1" x14ac:dyDescent="0.2">
      <c r="A441" s="7" t="s">
        <v>1150</v>
      </c>
      <c r="B441" s="20" t="s">
        <v>1323</v>
      </c>
      <c r="C441" s="28"/>
      <c r="D441" s="6" t="s">
        <v>1080</v>
      </c>
      <c r="E441" s="6" t="s">
        <v>1637</v>
      </c>
      <c r="F441" s="19" t="s">
        <v>1337</v>
      </c>
      <c r="G441" s="8">
        <v>1600</v>
      </c>
      <c r="H441" s="8">
        <v>1600</v>
      </c>
      <c r="I441" s="8">
        <f t="shared" si="477"/>
        <v>100</v>
      </c>
      <c r="J441" s="8">
        <v>0</v>
      </c>
      <c r="K441" s="8"/>
      <c r="L441" s="8">
        <f t="shared" si="461"/>
        <v>1600</v>
      </c>
      <c r="M441" s="8">
        <f t="shared" si="478"/>
        <v>100</v>
      </c>
      <c r="N441" s="8">
        <f t="shared" si="462"/>
        <v>0</v>
      </c>
      <c r="O441" s="8">
        <f t="shared" si="463"/>
        <v>0</v>
      </c>
      <c r="P441" s="8"/>
      <c r="Q441" s="8"/>
      <c r="R441" s="8"/>
      <c r="S441" s="8">
        <f t="shared" si="464"/>
        <v>1600</v>
      </c>
      <c r="T441" s="8">
        <f t="shared" si="465"/>
        <v>100</v>
      </c>
      <c r="U441" s="8">
        <f t="shared" si="466"/>
        <v>0</v>
      </c>
      <c r="V441" s="8">
        <f t="shared" ref="V441:V504" si="534">H441+J441</f>
        <v>1600</v>
      </c>
      <c r="W441" s="25">
        <f t="shared" ref="W441:W504" si="535">K441+P441</f>
        <v>0</v>
      </c>
      <c r="X441" s="29"/>
      <c r="Y441" s="25"/>
    </row>
    <row r="442" spans="1:25" ht="14.25" customHeight="1" x14ac:dyDescent="0.2">
      <c r="A442" s="7" t="s">
        <v>1150</v>
      </c>
      <c r="B442" s="20" t="s">
        <v>1323</v>
      </c>
      <c r="C442" s="28"/>
      <c r="D442" s="6" t="s">
        <v>1080</v>
      </c>
      <c r="E442" s="6" t="s">
        <v>709</v>
      </c>
      <c r="F442" s="6" t="s">
        <v>1003</v>
      </c>
      <c r="G442" s="8">
        <v>1750</v>
      </c>
      <c r="H442" s="8">
        <v>1750</v>
      </c>
      <c r="I442" s="8">
        <f t="shared" si="477"/>
        <v>100</v>
      </c>
      <c r="J442" s="8">
        <v>0</v>
      </c>
      <c r="K442" s="8"/>
      <c r="L442" s="8">
        <f t="shared" si="461"/>
        <v>1750</v>
      </c>
      <c r="M442" s="8">
        <f t="shared" si="478"/>
        <v>100</v>
      </c>
      <c r="N442" s="8">
        <f t="shared" si="462"/>
        <v>0</v>
      </c>
      <c r="O442" s="8">
        <f t="shared" si="463"/>
        <v>0</v>
      </c>
      <c r="P442" s="8"/>
      <c r="Q442" s="8"/>
      <c r="R442" s="8"/>
      <c r="S442" s="8">
        <f t="shared" si="464"/>
        <v>1750</v>
      </c>
      <c r="T442" s="8">
        <f t="shared" si="465"/>
        <v>100</v>
      </c>
      <c r="U442" s="8">
        <f t="shared" si="466"/>
        <v>0</v>
      </c>
      <c r="V442" s="8">
        <f t="shared" si="534"/>
        <v>1750</v>
      </c>
      <c r="W442" s="25">
        <f t="shared" si="535"/>
        <v>0</v>
      </c>
      <c r="X442" s="29"/>
      <c r="Y442" s="25"/>
    </row>
    <row r="443" spans="1:25" ht="14.25" customHeight="1" x14ac:dyDescent="0.2">
      <c r="A443" s="7" t="s">
        <v>1150</v>
      </c>
      <c r="B443" s="20" t="s">
        <v>1323</v>
      </c>
      <c r="C443" s="28"/>
      <c r="D443" s="6" t="s">
        <v>1080</v>
      </c>
      <c r="E443" s="6" t="s">
        <v>716</v>
      </c>
      <c r="F443" s="19" t="s">
        <v>717</v>
      </c>
      <c r="G443" s="8">
        <v>200</v>
      </c>
      <c r="H443" s="8">
        <v>200</v>
      </c>
      <c r="I443" s="8">
        <f t="shared" si="477"/>
        <v>100</v>
      </c>
      <c r="J443" s="8">
        <v>0</v>
      </c>
      <c r="K443" s="8"/>
      <c r="L443" s="8">
        <f t="shared" si="461"/>
        <v>200</v>
      </c>
      <c r="M443" s="8">
        <f t="shared" si="478"/>
        <v>100</v>
      </c>
      <c r="N443" s="8">
        <f t="shared" si="462"/>
        <v>0</v>
      </c>
      <c r="O443" s="8">
        <f t="shared" si="463"/>
        <v>0</v>
      </c>
      <c r="P443" s="8"/>
      <c r="Q443" s="8"/>
      <c r="R443" s="8"/>
      <c r="S443" s="8">
        <f t="shared" si="464"/>
        <v>200</v>
      </c>
      <c r="T443" s="8">
        <f t="shared" si="465"/>
        <v>100</v>
      </c>
      <c r="U443" s="8">
        <f t="shared" si="466"/>
        <v>0</v>
      </c>
      <c r="V443" s="8">
        <f t="shared" si="534"/>
        <v>200</v>
      </c>
      <c r="W443" s="25">
        <f t="shared" si="535"/>
        <v>0</v>
      </c>
      <c r="X443" s="29"/>
      <c r="Y443" s="25"/>
    </row>
    <row r="444" spans="1:25" ht="14.25" customHeight="1" x14ac:dyDescent="0.2">
      <c r="A444" s="7" t="s">
        <v>1150</v>
      </c>
      <c r="B444" s="20" t="s">
        <v>1323</v>
      </c>
      <c r="C444" s="28"/>
      <c r="D444" s="6" t="s">
        <v>1080</v>
      </c>
      <c r="E444" s="6" t="s">
        <v>718</v>
      </c>
      <c r="F444" s="19" t="s">
        <v>719</v>
      </c>
      <c r="G444" s="8">
        <v>1000</v>
      </c>
      <c r="H444" s="8">
        <v>1000</v>
      </c>
      <c r="I444" s="8">
        <f t="shared" si="477"/>
        <v>100</v>
      </c>
      <c r="J444" s="8">
        <v>0</v>
      </c>
      <c r="K444" s="8"/>
      <c r="L444" s="8">
        <f t="shared" ref="L444:L509" si="536">H444+J444+K444</f>
        <v>1000</v>
      </c>
      <c r="M444" s="8">
        <f t="shared" si="478"/>
        <v>100</v>
      </c>
      <c r="N444" s="8">
        <f t="shared" ref="N444:N509" si="537">G444-L444</f>
        <v>0</v>
      </c>
      <c r="O444" s="8">
        <f t="shared" ref="O444:O509" si="538">J444+K444</f>
        <v>0</v>
      </c>
      <c r="P444" s="8"/>
      <c r="Q444" s="8"/>
      <c r="R444" s="8"/>
      <c r="S444" s="8">
        <f t="shared" si="464"/>
        <v>1000</v>
      </c>
      <c r="T444" s="8">
        <f t="shared" si="465"/>
        <v>100</v>
      </c>
      <c r="U444" s="8">
        <f t="shared" si="466"/>
        <v>0</v>
      </c>
      <c r="V444" s="8">
        <f t="shared" si="534"/>
        <v>1000</v>
      </c>
      <c r="W444" s="25">
        <f t="shared" si="535"/>
        <v>0</v>
      </c>
      <c r="X444" s="29"/>
      <c r="Y444" s="25"/>
    </row>
    <row r="445" spans="1:25" ht="14.25" customHeight="1" x14ac:dyDescent="0.2">
      <c r="A445" s="7" t="s">
        <v>1150</v>
      </c>
      <c r="B445" s="20">
        <v>4500</v>
      </c>
      <c r="C445" s="28"/>
      <c r="D445" s="6" t="s">
        <v>1080</v>
      </c>
      <c r="E445" s="6" t="s">
        <v>720</v>
      </c>
      <c r="F445" s="19" t="s">
        <v>721</v>
      </c>
      <c r="G445" s="8">
        <v>25500</v>
      </c>
      <c r="H445" s="8">
        <v>23375</v>
      </c>
      <c r="I445" s="8">
        <f t="shared" si="477"/>
        <v>91.666666666666657</v>
      </c>
      <c r="J445" s="8">
        <v>2125</v>
      </c>
      <c r="K445" s="8"/>
      <c r="L445" s="8">
        <f t="shared" si="536"/>
        <v>25500</v>
      </c>
      <c r="M445" s="8">
        <f t="shared" si="478"/>
        <v>100</v>
      </c>
      <c r="N445" s="8">
        <f t="shared" si="537"/>
        <v>0</v>
      </c>
      <c r="O445" s="8">
        <f t="shared" si="538"/>
        <v>2125</v>
      </c>
      <c r="P445" s="8"/>
      <c r="Q445" s="8"/>
      <c r="R445" s="73">
        <f>0*2125</f>
        <v>0</v>
      </c>
      <c r="S445" s="8">
        <f t="shared" si="464"/>
        <v>25500</v>
      </c>
      <c r="T445" s="8">
        <f t="shared" si="465"/>
        <v>100</v>
      </c>
      <c r="U445" s="8">
        <f t="shared" si="466"/>
        <v>0</v>
      </c>
      <c r="V445" s="8">
        <f t="shared" si="534"/>
        <v>25500</v>
      </c>
      <c r="W445" s="25">
        <f t="shared" si="535"/>
        <v>0</v>
      </c>
      <c r="X445" s="29"/>
      <c r="Y445" s="25"/>
    </row>
    <row r="446" spans="1:25" ht="14.25" customHeight="1" x14ac:dyDescent="0.2">
      <c r="A446" s="7" t="s">
        <v>1150</v>
      </c>
      <c r="B446" s="20">
        <v>4500</v>
      </c>
      <c r="C446" s="28"/>
      <c r="D446" s="6" t="s">
        <v>1080</v>
      </c>
      <c r="E446" s="6" t="s">
        <v>720</v>
      </c>
      <c r="F446" s="19" t="s">
        <v>1841</v>
      </c>
      <c r="G446" s="8">
        <v>1500</v>
      </c>
      <c r="H446" s="8">
        <v>1500</v>
      </c>
      <c r="I446" s="8">
        <f t="shared" ref="I446" si="539">H446/G446*100</f>
        <v>100</v>
      </c>
      <c r="J446" s="8">
        <v>0</v>
      </c>
      <c r="K446" s="8"/>
      <c r="L446" s="8">
        <f t="shared" ref="L446" si="540">H446+J446+K446</f>
        <v>1500</v>
      </c>
      <c r="M446" s="8">
        <f t="shared" ref="M446" si="541">L446/G446*100</f>
        <v>100</v>
      </c>
      <c r="N446" s="8">
        <f t="shared" ref="N446" si="542">G446-L446</f>
        <v>0</v>
      </c>
      <c r="O446" s="8">
        <f t="shared" ref="O446" si="543">J446+K446</f>
        <v>0</v>
      </c>
      <c r="P446" s="8"/>
      <c r="Q446" s="8"/>
      <c r="R446" s="8"/>
      <c r="S446" s="8">
        <f t="shared" si="464"/>
        <v>1500</v>
      </c>
      <c r="T446" s="8">
        <f t="shared" si="465"/>
        <v>100</v>
      </c>
      <c r="U446" s="8">
        <f t="shared" si="466"/>
        <v>0</v>
      </c>
      <c r="V446" s="8">
        <f t="shared" si="534"/>
        <v>1500</v>
      </c>
      <c r="W446" s="25">
        <f t="shared" si="535"/>
        <v>0</v>
      </c>
      <c r="X446" s="29"/>
      <c r="Y446" s="25"/>
    </row>
    <row r="447" spans="1:25" ht="14.25" customHeight="1" x14ac:dyDescent="0.2">
      <c r="A447" s="7" t="s">
        <v>1150</v>
      </c>
      <c r="B447" s="20">
        <v>4500</v>
      </c>
      <c r="C447" s="28"/>
      <c r="D447" s="6" t="s">
        <v>1080</v>
      </c>
      <c r="E447" s="6" t="s">
        <v>722</v>
      </c>
      <c r="F447" s="19" t="s">
        <v>723</v>
      </c>
      <c r="G447" s="8"/>
      <c r="H447" s="8">
        <v>0</v>
      </c>
      <c r="I447" s="8" t="e">
        <f t="shared" si="477"/>
        <v>#DIV/0!</v>
      </c>
      <c r="J447" s="8">
        <v>0</v>
      </c>
      <c r="K447" s="8"/>
      <c r="L447" s="8">
        <f t="shared" si="536"/>
        <v>0</v>
      </c>
      <c r="M447" s="8" t="e">
        <f t="shared" si="478"/>
        <v>#DIV/0!</v>
      </c>
      <c r="N447" s="8">
        <f t="shared" si="537"/>
        <v>0</v>
      </c>
      <c r="O447" s="8">
        <f t="shared" si="538"/>
        <v>0</v>
      </c>
      <c r="P447" s="8"/>
      <c r="Q447" s="8"/>
      <c r="R447" s="8"/>
      <c r="S447" s="8">
        <f t="shared" si="464"/>
        <v>0</v>
      </c>
      <c r="T447" s="8" t="e">
        <f t="shared" si="465"/>
        <v>#DIV/0!</v>
      </c>
      <c r="U447" s="8">
        <f t="shared" si="466"/>
        <v>0</v>
      </c>
      <c r="V447" s="8">
        <f t="shared" si="534"/>
        <v>0</v>
      </c>
      <c r="W447" s="25">
        <f t="shared" si="535"/>
        <v>0</v>
      </c>
      <c r="X447" s="29"/>
      <c r="Y447" s="25"/>
    </row>
    <row r="448" spans="1:25" ht="14.25" customHeight="1" x14ac:dyDescent="0.2">
      <c r="A448" s="7" t="s">
        <v>1150</v>
      </c>
      <c r="B448" s="20">
        <v>4500</v>
      </c>
      <c r="C448" s="28"/>
      <c r="D448" s="6" t="s">
        <v>1080</v>
      </c>
      <c r="E448" s="6" t="s">
        <v>724</v>
      </c>
      <c r="F448" s="19" t="s">
        <v>604</v>
      </c>
      <c r="G448" s="8"/>
      <c r="H448" s="8">
        <v>0</v>
      </c>
      <c r="I448" s="8" t="e">
        <f t="shared" si="477"/>
        <v>#DIV/0!</v>
      </c>
      <c r="J448" s="8">
        <v>0</v>
      </c>
      <c r="K448" s="8"/>
      <c r="L448" s="8">
        <f t="shared" si="536"/>
        <v>0</v>
      </c>
      <c r="M448" s="8" t="e">
        <f t="shared" si="478"/>
        <v>#DIV/0!</v>
      </c>
      <c r="N448" s="8">
        <f t="shared" si="537"/>
        <v>0</v>
      </c>
      <c r="O448" s="8">
        <f t="shared" si="538"/>
        <v>0</v>
      </c>
      <c r="P448" s="8"/>
      <c r="Q448" s="8"/>
      <c r="R448" s="8"/>
      <c r="S448" s="8">
        <f t="shared" si="464"/>
        <v>0</v>
      </c>
      <c r="T448" s="8" t="e">
        <f t="shared" si="465"/>
        <v>#DIV/0!</v>
      </c>
      <c r="U448" s="8">
        <f t="shared" si="466"/>
        <v>0</v>
      </c>
      <c r="V448" s="8">
        <f t="shared" si="534"/>
        <v>0</v>
      </c>
      <c r="W448" s="25">
        <f t="shared" si="535"/>
        <v>0</v>
      </c>
      <c r="X448" s="29"/>
      <c r="Y448" s="25"/>
    </row>
    <row r="449" spans="1:25" ht="14.25" customHeight="1" x14ac:dyDescent="0.2">
      <c r="A449" s="7" t="s">
        <v>1150</v>
      </c>
      <c r="B449" s="20">
        <v>4500</v>
      </c>
      <c r="C449" s="28"/>
      <c r="D449" s="6" t="s">
        <v>1080</v>
      </c>
      <c r="E449" s="6" t="s">
        <v>1630</v>
      </c>
      <c r="F449" s="19" t="s">
        <v>746</v>
      </c>
      <c r="G449" s="8">
        <v>1100</v>
      </c>
      <c r="H449" s="8">
        <v>1100</v>
      </c>
      <c r="I449" s="8">
        <f t="shared" si="477"/>
        <v>100</v>
      </c>
      <c r="J449" s="8">
        <v>0</v>
      </c>
      <c r="K449" s="8"/>
      <c r="L449" s="8">
        <f t="shared" si="536"/>
        <v>1100</v>
      </c>
      <c r="M449" s="8">
        <f t="shared" si="478"/>
        <v>100</v>
      </c>
      <c r="N449" s="8">
        <f t="shared" si="537"/>
        <v>0</v>
      </c>
      <c r="O449" s="8">
        <f t="shared" si="538"/>
        <v>0</v>
      </c>
      <c r="P449" s="8"/>
      <c r="Q449" s="8"/>
      <c r="R449" s="8"/>
      <c r="S449" s="8">
        <f t="shared" si="464"/>
        <v>1100</v>
      </c>
      <c r="T449" s="8">
        <f t="shared" si="465"/>
        <v>100</v>
      </c>
      <c r="U449" s="8">
        <f t="shared" si="466"/>
        <v>0</v>
      </c>
      <c r="V449" s="8">
        <f t="shared" si="534"/>
        <v>1100</v>
      </c>
      <c r="W449" s="25">
        <f t="shared" si="535"/>
        <v>0</v>
      </c>
      <c r="X449" s="29"/>
      <c r="Y449" s="25"/>
    </row>
    <row r="450" spans="1:25" ht="14.25" customHeight="1" x14ac:dyDescent="0.2">
      <c r="A450" s="7" t="s">
        <v>1150</v>
      </c>
      <c r="B450" s="20">
        <v>4500</v>
      </c>
      <c r="C450" s="28"/>
      <c r="D450" s="6" t="s">
        <v>1080</v>
      </c>
      <c r="E450" s="6" t="s">
        <v>659</v>
      </c>
      <c r="F450" s="19" t="s">
        <v>660</v>
      </c>
      <c r="G450" s="8"/>
      <c r="H450" s="8">
        <v>0</v>
      </c>
      <c r="I450" s="8" t="e">
        <f t="shared" si="477"/>
        <v>#DIV/0!</v>
      </c>
      <c r="J450" s="8">
        <v>0</v>
      </c>
      <c r="K450" s="8"/>
      <c r="L450" s="8">
        <f t="shared" si="536"/>
        <v>0</v>
      </c>
      <c r="M450" s="8" t="e">
        <f t="shared" si="478"/>
        <v>#DIV/0!</v>
      </c>
      <c r="N450" s="8">
        <f t="shared" si="537"/>
        <v>0</v>
      </c>
      <c r="O450" s="8">
        <f t="shared" si="538"/>
        <v>0</v>
      </c>
      <c r="P450" s="8"/>
      <c r="Q450" s="8"/>
      <c r="R450" s="8"/>
      <c r="S450" s="8">
        <f t="shared" si="464"/>
        <v>0</v>
      </c>
      <c r="T450" s="8" t="e">
        <f t="shared" si="465"/>
        <v>#DIV/0!</v>
      </c>
      <c r="U450" s="8">
        <f t="shared" si="466"/>
        <v>0</v>
      </c>
      <c r="V450" s="8">
        <f t="shared" si="534"/>
        <v>0</v>
      </c>
      <c r="W450" s="25">
        <f t="shared" si="535"/>
        <v>0</v>
      </c>
      <c r="X450" s="29"/>
      <c r="Y450" s="25"/>
    </row>
    <row r="451" spans="1:25" ht="14.25" customHeight="1" x14ac:dyDescent="0.2">
      <c r="A451" s="7" t="s">
        <v>1150</v>
      </c>
      <c r="B451" s="20">
        <v>4500</v>
      </c>
      <c r="C451" s="28"/>
      <c r="D451" s="6" t="s">
        <v>1080</v>
      </c>
      <c r="E451" s="6" t="s">
        <v>661</v>
      </c>
      <c r="F451" s="19" t="s">
        <v>662</v>
      </c>
      <c r="G451" s="8"/>
      <c r="H451" s="8">
        <v>0</v>
      </c>
      <c r="I451" s="8" t="e">
        <f t="shared" si="477"/>
        <v>#DIV/0!</v>
      </c>
      <c r="J451" s="8">
        <v>0</v>
      </c>
      <c r="K451" s="8"/>
      <c r="L451" s="8">
        <f t="shared" si="536"/>
        <v>0</v>
      </c>
      <c r="M451" s="8" t="e">
        <f t="shared" si="478"/>
        <v>#DIV/0!</v>
      </c>
      <c r="N451" s="8">
        <f t="shared" si="537"/>
        <v>0</v>
      </c>
      <c r="O451" s="8">
        <f t="shared" si="538"/>
        <v>0</v>
      </c>
      <c r="P451" s="8"/>
      <c r="Q451" s="8"/>
      <c r="R451" s="8"/>
      <c r="S451" s="8">
        <f t="shared" si="464"/>
        <v>0</v>
      </c>
      <c r="T451" s="8" t="e">
        <f t="shared" si="465"/>
        <v>#DIV/0!</v>
      </c>
      <c r="U451" s="8">
        <f t="shared" si="466"/>
        <v>0</v>
      </c>
      <c r="V451" s="8">
        <f t="shared" si="534"/>
        <v>0</v>
      </c>
      <c r="W451" s="25">
        <f t="shared" si="535"/>
        <v>0</v>
      </c>
      <c r="X451" s="29"/>
      <c r="Y451" s="25"/>
    </row>
    <row r="452" spans="1:25" ht="14.25" customHeight="1" x14ac:dyDescent="0.2">
      <c r="A452" s="7" t="s">
        <v>1150</v>
      </c>
      <c r="B452" s="20">
        <v>4500</v>
      </c>
      <c r="C452" s="28"/>
      <c r="D452" s="6" t="s">
        <v>1080</v>
      </c>
      <c r="E452" s="6" t="s">
        <v>663</v>
      </c>
      <c r="F452" s="19" t="s">
        <v>664</v>
      </c>
      <c r="G452" s="8">
        <v>1700</v>
      </c>
      <c r="H452" s="8">
        <v>1700</v>
      </c>
      <c r="I452" s="8">
        <f t="shared" si="477"/>
        <v>100</v>
      </c>
      <c r="J452" s="8">
        <v>0</v>
      </c>
      <c r="K452" s="8"/>
      <c r="L452" s="8">
        <f t="shared" si="536"/>
        <v>1700</v>
      </c>
      <c r="M452" s="8">
        <f t="shared" si="478"/>
        <v>100</v>
      </c>
      <c r="N452" s="8">
        <f t="shared" si="537"/>
        <v>0</v>
      </c>
      <c r="O452" s="8">
        <f t="shared" si="538"/>
        <v>0</v>
      </c>
      <c r="P452" s="8"/>
      <c r="Q452" s="8"/>
      <c r="R452" s="8"/>
      <c r="S452" s="8">
        <f t="shared" si="464"/>
        <v>1700</v>
      </c>
      <c r="T452" s="8">
        <f t="shared" si="465"/>
        <v>100</v>
      </c>
      <c r="U452" s="8">
        <f t="shared" si="466"/>
        <v>0</v>
      </c>
      <c r="V452" s="8">
        <f t="shared" si="534"/>
        <v>1700</v>
      </c>
      <c r="W452" s="25">
        <f t="shared" si="535"/>
        <v>0</v>
      </c>
      <c r="X452" s="29"/>
      <c r="Y452" s="25"/>
    </row>
    <row r="453" spans="1:25" ht="14.25" customHeight="1" x14ac:dyDescent="0.2">
      <c r="A453" s="7" t="s">
        <v>1150</v>
      </c>
      <c r="B453" s="20">
        <v>4500</v>
      </c>
      <c r="C453" s="28"/>
      <c r="D453" s="6" t="s">
        <v>1080</v>
      </c>
      <c r="E453" s="6" t="s">
        <v>665</v>
      </c>
      <c r="F453" s="19" t="s">
        <v>552</v>
      </c>
      <c r="G453" s="21">
        <v>1100</v>
      </c>
      <c r="H453" s="8">
        <v>1100</v>
      </c>
      <c r="I453" s="8">
        <f t="shared" si="477"/>
        <v>100</v>
      </c>
      <c r="J453" s="8">
        <v>0</v>
      </c>
      <c r="K453" s="8"/>
      <c r="L453" s="8">
        <f t="shared" si="536"/>
        <v>1100</v>
      </c>
      <c r="M453" s="8">
        <f t="shared" si="478"/>
        <v>100</v>
      </c>
      <c r="N453" s="8">
        <f t="shared" si="537"/>
        <v>0</v>
      </c>
      <c r="O453" s="8">
        <f t="shared" si="538"/>
        <v>0</v>
      </c>
      <c r="P453" s="8"/>
      <c r="Q453" s="8"/>
      <c r="R453" s="8"/>
      <c r="S453" s="8">
        <f t="shared" ref="S453:S518" si="544">L453+P453+Q453+R453</f>
        <v>1100</v>
      </c>
      <c r="T453" s="8">
        <f t="shared" ref="T453:T518" si="545">S453/G453*100</f>
        <v>100</v>
      </c>
      <c r="U453" s="8">
        <f t="shared" ref="U453:U518" si="546">G453-S453</f>
        <v>0</v>
      </c>
      <c r="V453" s="8">
        <f t="shared" si="534"/>
        <v>1100</v>
      </c>
      <c r="W453" s="25">
        <f t="shared" si="535"/>
        <v>0</v>
      </c>
      <c r="X453" s="29"/>
      <c r="Y453" s="25"/>
    </row>
    <row r="454" spans="1:25" ht="14.25" customHeight="1" x14ac:dyDescent="0.2">
      <c r="A454" s="7" t="s">
        <v>1150</v>
      </c>
      <c r="B454" s="20">
        <v>4500</v>
      </c>
      <c r="C454" s="28"/>
      <c r="D454" s="6" t="s">
        <v>1080</v>
      </c>
      <c r="E454" s="6" t="s">
        <v>553</v>
      </c>
      <c r="F454" s="19" t="s">
        <v>554</v>
      </c>
      <c r="G454" s="21"/>
      <c r="H454" s="8">
        <v>0</v>
      </c>
      <c r="I454" s="8" t="e">
        <f t="shared" si="477"/>
        <v>#DIV/0!</v>
      </c>
      <c r="J454" s="8">
        <v>0</v>
      </c>
      <c r="K454" s="8"/>
      <c r="L454" s="8">
        <f t="shared" si="536"/>
        <v>0</v>
      </c>
      <c r="M454" s="8" t="e">
        <f t="shared" si="478"/>
        <v>#DIV/0!</v>
      </c>
      <c r="N454" s="8">
        <f t="shared" si="537"/>
        <v>0</v>
      </c>
      <c r="O454" s="8">
        <f t="shared" si="538"/>
        <v>0</v>
      </c>
      <c r="P454" s="8"/>
      <c r="Q454" s="8"/>
      <c r="R454" s="8"/>
      <c r="S454" s="8">
        <f t="shared" si="544"/>
        <v>0</v>
      </c>
      <c r="T454" s="8" t="e">
        <f t="shared" si="545"/>
        <v>#DIV/0!</v>
      </c>
      <c r="U454" s="8">
        <f t="shared" si="546"/>
        <v>0</v>
      </c>
      <c r="V454" s="8">
        <f t="shared" si="534"/>
        <v>0</v>
      </c>
      <c r="W454" s="25">
        <f t="shared" si="535"/>
        <v>0</v>
      </c>
      <c r="X454" s="29"/>
      <c r="Y454" s="25"/>
    </row>
    <row r="455" spans="1:25" ht="14.25" customHeight="1" x14ac:dyDescent="0.2">
      <c r="A455" s="7" t="s">
        <v>1150</v>
      </c>
      <c r="B455" s="20">
        <v>4500</v>
      </c>
      <c r="C455" s="28" t="s">
        <v>1154</v>
      </c>
      <c r="D455" s="6" t="s">
        <v>1080</v>
      </c>
      <c r="E455" s="6" t="s">
        <v>556</v>
      </c>
      <c r="F455" s="19" t="s">
        <v>557</v>
      </c>
      <c r="G455" s="21">
        <v>10000</v>
      </c>
      <c r="H455" s="8">
        <v>10000</v>
      </c>
      <c r="I455" s="8">
        <f t="shared" si="477"/>
        <v>100</v>
      </c>
      <c r="J455" s="8">
        <v>0</v>
      </c>
      <c r="K455" s="8"/>
      <c r="L455" s="8">
        <f t="shared" si="536"/>
        <v>10000</v>
      </c>
      <c r="M455" s="8">
        <f t="shared" si="478"/>
        <v>100</v>
      </c>
      <c r="N455" s="8">
        <f t="shared" si="537"/>
        <v>0</v>
      </c>
      <c r="O455" s="8">
        <f t="shared" si="538"/>
        <v>0</v>
      </c>
      <c r="P455" s="8"/>
      <c r="Q455" s="8"/>
      <c r="R455" s="8"/>
      <c r="S455" s="8">
        <f t="shared" si="544"/>
        <v>10000</v>
      </c>
      <c r="T455" s="8">
        <f t="shared" si="545"/>
        <v>100</v>
      </c>
      <c r="U455" s="8">
        <f t="shared" si="546"/>
        <v>0</v>
      </c>
      <c r="V455" s="8">
        <f t="shared" si="534"/>
        <v>10000</v>
      </c>
      <c r="W455" s="25">
        <f t="shared" si="535"/>
        <v>0</v>
      </c>
      <c r="X455" s="29"/>
      <c r="Y455" s="25"/>
    </row>
    <row r="456" spans="1:25" ht="14.25" customHeight="1" x14ac:dyDescent="0.2">
      <c r="A456" s="7" t="s">
        <v>1150</v>
      </c>
      <c r="B456" s="20">
        <v>4500</v>
      </c>
      <c r="C456" s="28" t="s">
        <v>558</v>
      </c>
      <c r="D456" s="6" t="s">
        <v>1080</v>
      </c>
      <c r="E456" s="6" t="s">
        <v>556</v>
      </c>
      <c r="F456" s="19" t="s">
        <v>577</v>
      </c>
      <c r="G456" s="21">
        <v>47174</v>
      </c>
      <c r="H456" s="8">
        <v>0</v>
      </c>
      <c r="I456" s="8">
        <f t="shared" si="477"/>
        <v>0</v>
      </c>
      <c r="J456" s="8">
        <v>45460.27</v>
      </c>
      <c r="K456" s="8"/>
      <c r="L456" s="8">
        <f t="shared" si="536"/>
        <v>45460.27</v>
      </c>
      <c r="M456" s="8">
        <f t="shared" si="478"/>
        <v>96.367214991308771</v>
      </c>
      <c r="N456" s="8">
        <f t="shared" si="537"/>
        <v>1713.7300000000032</v>
      </c>
      <c r="O456" s="8">
        <f t="shared" si="538"/>
        <v>45460.27</v>
      </c>
      <c r="P456" s="8"/>
      <c r="Q456" s="8"/>
      <c r="R456" s="8"/>
      <c r="S456" s="8">
        <f t="shared" si="544"/>
        <v>45460.27</v>
      </c>
      <c r="T456" s="8">
        <f t="shared" si="545"/>
        <v>96.367214991308771</v>
      </c>
      <c r="U456" s="8">
        <f t="shared" si="546"/>
        <v>1713.7300000000032</v>
      </c>
      <c r="V456" s="8">
        <f t="shared" si="534"/>
        <v>45460.27</v>
      </c>
      <c r="W456" s="25">
        <f t="shared" si="535"/>
        <v>0</v>
      </c>
      <c r="X456" s="29"/>
      <c r="Y456" s="25"/>
    </row>
    <row r="457" spans="1:25" ht="14.25" customHeight="1" x14ac:dyDescent="0.2">
      <c r="A457" s="7" t="s">
        <v>1150</v>
      </c>
      <c r="B457" s="20">
        <v>4500</v>
      </c>
      <c r="C457" s="28"/>
      <c r="D457" s="6" t="s">
        <v>1080</v>
      </c>
      <c r="E457" s="6" t="s">
        <v>578</v>
      </c>
      <c r="F457" s="19" t="s">
        <v>1842</v>
      </c>
      <c r="G457" s="8">
        <v>300</v>
      </c>
      <c r="H457" s="8">
        <v>300</v>
      </c>
      <c r="I457" s="8">
        <f t="shared" si="477"/>
        <v>100</v>
      </c>
      <c r="J457" s="8">
        <v>0</v>
      </c>
      <c r="K457" s="8"/>
      <c r="L457" s="8">
        <f t="shared" si="536"/>
        <v>300</v>
      </c>
      <c r="M457" s="8">
        <f t="shared" si="478"/>
        <v>100</v>
      </c>
      <c r="N457" s="8">
        <f t="shared" si="537"/>
        <v>0</v>
      </c>
      <c r="O457" s="8">
        <f t="shared" si="538"/>
        <v>0</v>
      </c>
      <c r="P457" s="8"/>
      <c r="Q457" s="8"/>
      <c r="R457" s="8"/>
      <c r="S457" s="8">
        <f t="shared" si="544"/>
        <v>300</v>
      </c>
      <c r="T457" s="8">
        <f t="shared" si="545"/>
        <v>100</v>
      </c>
      <c r="U457" s="8">
        <f t="shared" si="546"/>
        <v>0</v>
      </c>
      <c r="V457" s="8">
        <f t="shared" si="534"/>
        <v>300</v>
      </c>
      <c r="W457" s="25">
        <f t="shared" si="535"/>
        <v>0</v>
      </c>
      <c r="X457" s="29"/>
      <c r="Y457" s="25"/>
    </row>
    <row r="458" spans="1:25" ht="14.25" customHeight="1" x14ac:dyDescent="0.2">
      <c r="A458" s="7" t="s">
        <v>1150</v>
      </c>
      <c r="B458" s="20">
        <v>4500</v>
      </c>
      <c r="C458" s="28"/>
      <c r="D458" s="6" t="s">
        <v>1080</v>
      </c>
      <c r="E458" s="6" t="s">
        <v>1622</v>
      </c>
      <c r="F458" s="19" t="s">
        <v>1833</v>
      </c>
      <c r="G458" s="21">
        <v>31956</v>
      </c>
      <c r="H458" s="8">
        <v>31955.84</v>
      </c>
      <c r="I458" s="8">
        <f t="shared" si="477"/>
        <v>99.999499311553393</v>
      </c>
      <c r="J458" s="8">
        <v>0</v>
      </c>
      <c r="K458" s="8"/>
      <c r="L458" s="8">
        <f t="shared" si="536"/>
        <v>31955.84</v>
      </c>
      <c r="M458" s="8">
        <f t="shared" si="478"/>
        <v>99.999499311553393</v>
      </c>
      <c r="N458" s="8">
        <f t="shared" si="537"/>
        <v>0.15999999999985448</v>
      </c>
      <c r="O458" s="8">
        <f t="shared" si="538"/>
        <v>0</v>
      </c>
      <c r="P458" s="8"/>
      <c r="Q458" s="8"/>
      <c r="R458" s="73">
        <f>0*2300</f>
        <v>0</v>
      </c>
      <c r="S458" s="8">
        <f t="shared" si="544"/>
        <v>31955.84</v>
      </c>
      <c r="T458" s="8">
        <f t="shared" si="545"/>
        <v>99.999499311553393</v>
      </c>
      <c r="U458" s="8">
        <f t="shared" si="546"/>
        <v>0.15999999999985448</v>
      </c>
      <c r="V458" s="8">
        <f t="shared" si="534"/>
        <v>31955.84</v>
      </c>
      <c r="W458" s="25">
        <f t="shared" si="535"/>
        <v>0</v>
      </c>
      <c r="X458" s="29"/>
      <c r="Y458" s="25"/>
    </row>
    <row r="459" spans="1:25" ht="14.25" customHeight="1" x14ac:dyDescent="0.2">
      <c r="A459" s="7" t="s">
        <v>1150</v>
      </c>
      <c r="B459" s="20">
        <v>4500</v>
      </c>
      <c r="C459" s="28"/>
      <c r="D459" s="6" t="s">
        <v>1080</v>
      </c>
      <c r="E459" s="6" t="s">
        <v>1623</v>
      </c>
      <c r="F459" s="19" t="s">
        <v>1838</v>
      </c>
      <c r="G459" s="21">
        <v>50</v>
      </c>
      <c r="H459" s="8">
        <v>50</v>
      </c>
      <c r="I459" s="8">
        <f t="shared" si="477"/>
        <v>100</v>
      </c>
      <c r="J459" s="8">
        <v>0</v>
      </c>
      <c r="K459" s="8"/>
      <c r="L459" s="8">
        <f t="shared" si="536"/>
        <v>50</v>
      </c>
      <c r="M459" s="8">
        <f t="shared" si="478"/>
        <v>100</v>
      </c>
      <c r="N459" s="8">
        <f t="shared" si="537"/>
        <v>0</v>
      </c>
      <c r="O459" s="8">
        <f t="shared" si="538"/>
        <v>0</v>
      </c>
      <c r="P459" s="8"/>
      <c r="Q459" s="8"/>
      <c r="R459" s="8"/>
      <c r="S459" s="8">
        <f t="shared" si="544"/>
        <v>50</v>
      </c>
      <c r="T459" s="8">
        <f t="shared" si="545"/>
        <v>100</v>
      </c>
      <c r="U459" s="8">
        <f t="shared" si="546"/>
        <v>0</v>
      </c>
      <c r="V459" s="8">
        <f t="shared" si="534"/>
        <v>50</v>
      </c>
      <c r="W459" s="25">
        <f t="shared" si="535"/>
        <v>0</v>
      </c>
      <c r="X459" s="29"/>
      <c r="Y459" s="25"/>
    </row>
    <row r="460" spans="1:25" ht="14.25" customHeight="1" x14ac:dyDescent="0.2">
      <c r="A460" s="7" t="s">
        <v>1150</v>
      </c>
      <c r="B460" s="20">
        <v>4500</v>
      </c>
      <c r="C460" s="28"/>
      <c r="D460" s="6" t="s">
        <v>1080</v>
      </c>
      <c r="E460" s="6" t="s">
        <v>1624</v>
      </c>
      <c r="F460" s="19" t="s">
        <v>1835</v>
      </c>
      <c r="G460" s="21">
        <v>750</v>
      </c>
      <c r="H460" s="8">
        <v>640</v>
      </c>
      <c r="I460" s="8">
        <f t="shared" ref="I460:I524" si="547">H460/G460*100</f>
        <v>85.333333333333343</v>
      </c>
      <c r="J460" s="8">
        <v>0</v>
      </c>
      <c r="K460" s="8"/>
      <c r="L460" s="8">
        <f t="shared" si="536"/>
        <v>640</v>
      </c>
      <c r="M460" s="8">
        <f t="shared" ref="M460:M524" si="548">L460/G460*100</f>
        <v>85.333333333333343</v>
      </c>
      <c r="N460" s="8">
        <f t="shared" si="537"/>
        <v>110</v>
      </c>
      <c r="O460" s="8">
        <f t="shared" si="538"/>
        <v>0</v>
      </c>
      <c r="P460" s="8"/>
      <c r="Q460" s="8"/>
      <c r="R460" s="73"/>
      <c r="S460" s="8">
        <f t="shared" si="544"/>
        <v>640</v>
      </c>
      <c r="T460" s="8">
        <f t="shared" si="545"/>
        <v>85.333333333333343</v>
      </c>
      <c r="U460" s="8">
        <f t="shared" si="546"/>
        <v>110</v>
      </c>
      <c r="V460" s="8">
        <f t="shared" si="534"/>
        <v>640</v>
      </c>
      <c r="W460" s="25">
        <f t="shared" si="535"/>
        <v>0</v>
      </c>
      <c r="X460" s="29"/>
      <c r="Y460" s="25"/>
    </row>
    <row r="461" spans="1:25" ht="14.25" customHeight="1" x14ac:dyDescent="0.2">
      <c r="A461" s="7" t="s">
        <v>1150</v>
      </c>
      <c r="B461" s="20">
        <v>4500</v>
      </c>
      <c r="C461" s="28"/>
      <c r="D461" s="6" t="s">
        <v>1080</v>
      </c>
      <c r="E461" s="6" t="s">
        <v>1625</v>
      </c>
      <c r="F461" s="19" t="s">
        <v>1834</v>
      </c>
      <c r="G461" s="21">
        <v>400</v>
      </c>
      <c r="H461" s="8">
        <v>400</v>
      </c>
      <c r="I461" s="8">
        <f t="shared" si="547"/>
        <v>100</v>
      </c>
      <c r="J461" s="8">
        <v>0</v>
      </c>
      <c r="K461" s="8"/>
      <c r="L461" s="8">
        <f t="shared" si="536"/>
        <v>400</v>
      </c>
      <c r="M461" s="8">
        <f t="shared" si="548"/>
        <v>100</v>
      </c>
      <c r="N461" s="8">
        <f t="shared" si="537"/>
        <v>0</v>
      </c>
      <c r="O461" s="8">
        <f t="shared" si="538"/>
        <v>0</v>
      </c>
      <c r="P461" s="8"/>
      <c r="Q461" s="8"/>
      <c r="R461" s="73"/>
      <c r="S461" s="8">
        <f t="shared" si="544"/>
        <v>400</v>
      </c>
      <c r="T461" s="8">
        <f t="shared" si="545"/>
        <v>100</v>
      </c>
      <c r="U461" s="8">
        <f t="shared" si="546"/>
        <v>0</v>
      </c>
      <c r="V461" s="8">
        <f t="shared" si="534"/>
        <v>400</v>
      </c>
      <c r="W461" s="25">
        <f t="shared" si="535"/>
        <v>0</v>
      </c>
      <c r="X461" s="29"/>
      <c r="Y461" s="25"/>
    </row>
    <row r="462" spans="1:25" ht="14.25" customHeight="1" x14ac:dyDescent="0.2">
      <c r="A462" s="7" t="s">
        <v>1150</v>
      </c>
      <c r="B462" s="20">
        <v>4500</v>
      </c>
      <c r="C462" s="28"/>
      <c r="D462" s="6" t="s">
        <v>1080</v>
      </c>
      <c r="E462" s="6" t="s">
        <v>919</v>
      </c>
      <c r="F462" s="19" t="s">
        <v>920</v>
      </c>
      <c r="G462" s="21"/>
      <c r="H462" s="8">
        <v>0</v>
      </c>
      <c r="I462" s="8" t="e">
        <f t="shared" si="547"/>
        <v>#DIV/0!</v>
      </c>
      <c r="J462" s="8">
        <v>0</v>
      </c>
      <c r="K462" s="8"/>
      <c r="L462" s="8">
        <f t="shared" si="536"/>
        <v>0</v>
      </c>
      <c r="M462" s="8" t="e">
        <f t="shared" si="548"/>
        <v>#DIV/0!</v>
      </c>
      <c r="N462" s="8">
        <f t="shared" si="537"/>
        <v>0</v>
      </c>
      <c r="O462" s="8">
        <f t="shared" si="538"/>
        <v>0</v>
      </c>
      <c r="P462" s="8"/>
      <c r="Q462" s="8"/>
      <c r="R462" s="8"/>
      <c r="S462" s="8">
        <f t="shared" si="544"/>
        <v>0</v>
      </c>
      <c r="T462" s="8" t="e">
        <f t="shared" si="545"/>
        <v>#DIV/0!</v>
      </c>
      <c r="U462" s="8">
        <f t="shared" si="546"/>
        <v>0</v>
      </c>
      <c r="V462" s="8">
        <f t="shared" si="534"/>
        <v>0</v>
      </c>
      <c r="W462" s="25">
        <f t="shared" si="535"/>
        <v>0</v>
      </c>
      <c r="X462" s="29"/>
      <c r="Y462" s="25"/>
    </row>
    <row r="463" spans="1:25" ht="14.25" customHeight="1" x14ac:dyDescent="0.2">
      <c r="A463" s="7" t="s">
        <v>1150</v>
      </c>
      <c r="B463" s="20">
        <v>4500</v>
      </c>
      <c r="C463" s="28"/>
      <c r="D463" s="6" t="s">
        <v>1080</v>
      </c>
      <c r="E463" s="6" t="s">
        <v>921</v>
      </c>
      <c r="F463" s="6" t="s">
        <v>855</v>
      </c>
      <c r="G463" s="21"/>
      <c r="H463" s="8">
        <v>0</v>
      </c>
      <c r="I463" s="8" t="e">
        <f t="shared" ref="I463" si="549">H463/G463*100</f>
        <v>#DIV/0!</v>
      </c>
      <c r="J463" s="8">
        <v>0</v>
      </c>
      <c r="K463" s="8"/>
      <c r="L463" s="8">
        <f t="shared" ref="L463" si="550">H463+J463+K463</f>
        <v>0</v>
      </c>
      <c r="M463" s="8" t="e">
        <f t="shared" ref="M463" si="551">L463/G463*100</f>
        <v>#DIV/0!</v>
      </c>
      <c r="N463" s="8">
        <f t="shared" ref="N463" si="552">G463-L463</f>
        <v>0</v>
      </c>
      <c r="O463" s="8">
        <f t="shared" ref="O463" si="553">J463+K463</f>
        <v>0</v>
      </c>
      <c r="P463" s="8"/>
      <c r="Q463" s="8"/>
      <c r="R463" s="8"/>
      <c r="S463" s="8">
        <f t="shared" si="544"/>
        <v>0</v>
      </c>
      <c r="T463" s="8" t="e">
        <f t="shared" si="545"/>
        <v>#DIV/0!</v>
      </c>
      <c r="U463" s="8">
        <f t="shared" si="546"/>
        <v>0</v>
      </c>
      <c r="V463" s="8">
        <f t="shared" si="534"/>
        <v>0</v>
      </c>
      <c r="W463" s="25">
        <f t="shared" si="535"/>
        <v>0</v>
      </c>
      <c r="X463" s="29"/>
      <c r="Y463" s="25"/>
    </row>
    <row r="464" spans="1:25" ht="14.25" customHeight="1" x14ac:dyDescent="0.2">
      <c r="A464" s="7" t="s">
        <v>1150</v>
      </c>
      <c r="B464" s="20">
        <v>4500</v>
      </c>
      <c r="C464" s="28"/>
      <c r="D464" s="6" t="s">
        <v>1080</v>
      </c>
      <c r="E464" s="6" t="s">
        <v>922</v>
      </c>
      <c r="F464" s="19" t="s">
        <v>923</v>
      </c>
      <c r="G464" s="21">
        <v>750</v>
      </c>
      <c r="H464" s="8">
        <v>0</v>
      </c>
      <c r="I464" s="8">
        <f t="shared" si="547"/>
        <v>0</v>
      </c>
      <c r="J464" s="8">
        <v>0</v>
      </c>
      <c r="K464" s="8"/>
      <c r="L464" s="8">
        <f t="shared" si="536"/>
        <v>0</v>
      </c>
      <c r="M464" s="8">
        <f t="shared" si="548"/>
        <v>0</v>
      </c>
      <c r="N464" s="8">
        <f t="shared" si="537"/>
        <v>750</v>
      </c>
      <c r="O464" s="8">
        <f t="shared" si="538"/>
        <v>0</v>
      </c>
      <c r="P464" s="8"/>
      <c r="Q464" s="8"/>
      <c r="R464" s="8"/>
      <c r="S464" s="8">
        <f t="shared" si="544"/>
        <v>0</v>
      </c>
      <c r="T464" s="8">
        <f t="shared" si="545"/>
        <v>0</v>
      </c>
      <c r="U464" s="8">
        <f t="shared" si="546"/>
        <v>750</v>
      </c>
      <c r="V464" s="8">
        <f t="shared" si="534"/>
        <v>0</v>
      </c>
      <c r="W464" s="25">
        <f t="shared" si="535"/>
        <v>0</v>
      </c>
      <c r="X464" s="29"/>
      <c r="Y464" s="25"/>
    </row>
    <row r="465" spans="1:25" ht="14.25" customHeight="1" x14ac:dyDescent="0.2">
      <c r="A465" s="7" t="s">
        <v>1150</v>
      </c>
      <c r="B465" s="20">
        <v>5525</v>
      </c>
      <c r="C465" s="28"/>
      <c r="D465" s="6" t="s">
        <v>1080</v>
      </c>
      <c r="E465" s="6" t="s">
        <v>922</v>
      </c>
      <c r="F465" s="19" t="s">
        <v>923</v>
      </c>
      <c r="G465" s="21">
        <v>1850</v>
      </c>
      <c r="H465" s="8">
        <v>1850</v>
      </c>
      <c r="I465" s="8">
        <f t="shared" si="547"/>
        <v>100</v>
      </c>
      <c r="J465" s="8">
        <v>0</v>
      </c>
      <c r="K465" s="8"/>
      <c r="L465" s="8">
        <f t="shared" si="536"/>
        <v>1850</v>
      </c>
      <c r="M465" s="8">
        <f t="shared" si="548"/>
        <v>100</v>
      </c>
      <c r="N465" s="8">
        <f t="shared" si="537"/>
        <v>0</v>
      </c>
      <c r="O465" s="8">
        <f t="shared" si="538"/>
        <v>0</v>
      </c>
      <c r="P465" s="8"/>
      <c r="Q465" s="8"/>
      <c r="R465" s="8"/>
      <c r="S465" s="8">
        <f t="shared" si="544"/>
        <v>1850</v>
      </c>
      <c r="T465" s="8">
        <f t="shared" si="545"/>
        <v>100</v>
      </c>
      <c r="U465" s="8">
        <f t="shared" si="546"/>
        <v>0</v>
      </c>
      <c r="V465" s="8">
        <f t="shared" si="534"/>
        <v>1850</v>
      </c>
      <c r="W465" s="25">
        <f t="shared" si="535"/>
        <v>0</v>
      </c>
      <c r="X465" s="29"/>
      <c r="Y465" s="25"/>
    </row>
    <row r="466" spans="1:25" ht="14.25" customHeight="1" x14ac:dyDescent="0.2">
      <c r="A466" s="7" t="s">
        <v>1150</v>
      </c>
      <c r="B466" s="20" t="s">
        <v>924</v>
      </c>
      <c r="C466" s="28"/>
      <c r="D466" s="6" t="s">
        <v>1080</v>
      </c>
      <c r="E466" s="6" t="s">
        <v>925</v>
      </c>
      <c r="F466" s="19" t="s">
        <v>888</v>
      </c>
      <c r="G466" s="21"/>
      <c r="H466" s="8">
        <v>0</v>
      </c>
      <c r="I466" s="8" t="e">
        <f t="shared" si="547"/>
        <v>#DIV/0!</v>
      </c>
      <c r="J466" s="8">
        <v>0</v>
      </c>
      <c r="K466" s="8"/>
      <c r="L466" s="8">
        <f t="shared" si="536"/>
        <v>0</v>
      </c>
      <c r="M466" s="8" t="e">
        <f t="shared" si="548"/>
        <v>#DIV/0!</v>
      </c>
      <c r="N466" s="8">
        <f t="shared" si="537"/>
        <v>0</v>
      </c>
      <c r="O466" s="8">
        <f t="shared" si="538"/>
        <v>0</v>
      </c>
      <c r="P466" s="8"/>
      <c r="Q466" s="8"/>
      <c r="R466" s="8"/>
      <c r="S466" s="8">
        <f t="shared" si="544"/>
        <v>0</v>
      </c>
      <c r="T466" s="8" t="e">
        <f t="shared" si="545"/>
        <v>#DIV/0!</v>
      </c>
      <c r="U466" s="8">
        <f t="shared" si="546"/>
        <v>0</v>
      </c>
      <c r="V466" s="8">
        <f t="shared" si="534"/>
        <v>0</v>
      </c>
      <c r="W466" s="25">
        <f t="shared" si="535"/>
        <v>0</v>
      </c>
      <c r="X466" s="29"/>
      <c r="Y466" s="25"/>
    </row>
    <row r="467" spans="1:25" ht="14.25" customHeight="1" x14ac:dyDescent="0.2">
      <c r="A467" s="7" t="s">
        <v>1150</v>
      </c>
      <c r="B467" s="20" t="s">
        <v>924</v>
      </c>
      <c r="C467" s="28" t="s">
        <v>555</v>
      </c>
      <c r="D467" s="6" t="s">
        <v>1080</v>
      </c>
      <c r="E467" s="6" t="s">
        <v>889</v>
      </c>
      <c r="F467" s="19" t="s">
        <v>926</v>
      </c>
      <c r="G467" s="21">
        <v>2950</v>
      </c>
      <c r="H467" s="8">
        <v>1747.2</v>
      </c>
      <c r="I467" s="8">
        <f t="shared" si="547"/>
        <v>59.227118644067801</v>
      </c>
      <c r="J467" s="8">
        <v>631.84</v>
      </c>
      <c r="K467" s="8"/>
      <c r="L467" s="8">
        <f t="shared" si="536"/>
        <v>2379.04</v>
      </c>
      <c r="M467" s="8">
        <f t="shared" si="548"/>
        <v>80.645423728813554</v>
      </c>
      <c r="N467" s="8">
        <f t="shared" si="537"/>
        <v>570.96</v>
      </c>
      <c r="O467" s="8">
        <f t="shared" si="538"/>
        <v>631.84</v>
      </c>
      <c r="P467" s="8"/>
      <c r="Q467" s="8"/>
      <c r="R467" s="8"/>
      <c r="S467" s="8">
        <f t="shared" si="544"/>
        <v>2379.04</v>
      </c>
      <c r="T467" s="8">
        <f t="shared" si="545"/>
        <v>80.645423728813554</v>
      </c>
      <c r="U467" s="8">
        <f t="shared" si="546"/>
        <v>570.96</v>
      </c>
      <c r="V467" s="8">
        <f t="shared" si="534"/>
        <v>2379.04</v>
      </c>
      <c r="W467" s="25">
        <f t="shared" si="535"/>
        <v>0</v>
      </c>
      <c r="X467" s="29"/>
      <c r="Y467" s="25"/>
    </row>
    <row r="468" spans="1:25" ht="14.25" customHeight="1" x14ac:dyDescent="0.2">
      <c r="A468" s="7" t="s">
        <v>1150</v>
      </c>
      <c r="B468" s="20">
        <v>4500</v>
      </c>
      <c r="C468" s="28"/>
      <c r="D468" s="6" t="s">
        <v>1080</v>
      </c>
      <c r="E468" s="6" t="s">
        <v>512</v>
      </c>
      <c r="F468" s="19" t="s">
        <v>513</v>
      </c>
      <c r="G468" s="21"/>
      <c r="H468" s="8">
        <v>0</v>
      </c>
      <c r="I468" s="8" t="e">
        <f t="shared" si="547"/>
        <v>#DIV/0!</v>
      </c>
      <c r="J468" s="8">
        <v>0</v>
      </c>
      <c r="K468" s="8"/>
      <c r="L468" s="8">
        <f t="shared" si="536"/>
        <v>0</v>
      </c>
      <c r="M468" s="8" t="e">
        <f t="shared" si="548"/>
        <v>#DIV/0!</v>
      </c>
      <c r="N468" s="8">
        <f t="shared" si="537"/>
        <v>0</v>
      </c>
      <c r="O468" s="8">
        <f t="shared" si="538"/>
        <v>0</v>
      </c>
      <c r="P468" s="8"/>
      <c r="Q468" s="8"/>
      <c r="R468" s="8"/>
      <c r="S468" s="8">
        <f t="shared" si="544"/>
        <v>0</v>
      </c>
      <c r="T468" s="8" t="e">
        <f t="shared" si="545"/>
        <v>#DIV/0!</v>
      </c>
      <c r="U468" s="8">
        <f t="shared" si="546"/>
        <v>0</v>
      </c>
      <c r="V468" s="8">
        <f t="shared" si="534"/>
        <v>0</v>
      </c>
      <c r="W468" s="25">
        <f t="shared" si="535"/>
        <v>0</v>
      </c>
      <c r="X468" s="29">
        <v>0</v>
      </c>
      <c r="Y468" s="25"/>
    </row>
    <row r="469" spans="1:25" ht="14.25" customHeight="1" x14ac:dyDescent="0.2">
      <c r="A469" s="7" t="s">
        <v>1150</v>
      </c>
      <c r="B469" s="20">
        <v>4500</v>
      </c>
      <c r="C469" s="28"/>
      <c r="D469" s="6" t="s">
        <v>1080</v>
      </c>
      <c r="E469" s="6" t="s">
        <v>514</v>
      </c>
      <c r="F469" s="19" t="s">
        <v>572</v>
      </c>
      <c r="G469" s="21"/>
      <c r="H469" s="8">
        <v>0</v>
      </c>
      <c r="I469" s="8" t="e">
        <f t="shared" si="547"/>
        <v>#DIV/0!</v>
      </c>
      <c r="J469" s="8">
        <v>0</v>
      </c>
      <c r="K469" s="8"/>
      <c r="L469" s="8">
        <f t="shared" si="536"/>
        <v>0</v>
      </c>
      <c r="M469" s="8" t="e">
        <f t="shared" si="548"/>
        <v>#DIV/0!</v>
      </c>
      <c r="N469" s="8">
        <f t="shared" si="537"/>
        <v>0</v>
      </c>
      <c r="O469" s="8">
        <f t="shared" si="538"/>
        <v>0</v>
      </c>
      <c r="P469" s="8"/>
      <c r="Q469" s="8"/>
      <c r="R469" s="8"/>
      <c r="S469" s="8">
        <f t="shared" si="544"/>
        <v>0</v>
      </c>
      <c r="T469" s="8" t="e">
        <f t="shared" si="545"/>
        <v>#DIV/0!</v>
      </c>
      <c r="U469" s="8">
        <f t="shared" si="546"/>
        <v>0</v>
      </c>
      <c r="V469" s="8">
        <f t="shared" si="534"/>
        <v>0</v>
      </c>
      <c r="W469" s="25">
        <f t="shared" si="535"/>
        <v>0</v>
      </c>
      <c r="X469" s="29">
        <v>0</v>
      </c>
      <c r="Y469" s="25"/>
    </row>
    <row r="470" spans="1:25" ht="14.25" customHeight="1" x14ac:dyDescent="0.2">
      <c r="A470" s="7" t="s">
        <v>1150</v>
      </c>
      <c r="B470" s="20">
        <v>4500</v>
      </c>
      <c r="C470" s="28"/>
      <c r="D470" s="6" t="s">
        <v>1080</v>
      </c>
      <c r="E470" s="6" t="s">
        <v>573</v>
      </c>
      <c r="F470" s="19" t="s">
        <v>854</v>
      </c>
      <c r="G470" s="37"/>
      <c r="H470" s="8">
        <v>0</v>
      </c>
      <c r="I470" s="8" t="e">
        <f t="shared" si="547"/>
        <v>#DIV/0!</v>
      </c>
      <c r="J470" s="8">
        <v>0</v>
      </c>
      <c r="K470" s="8"/>
      <c r="L470" s="8">
        <f t="shared" si="536"/>
        <v>0</v>
      </c>
      <c r="M470" s="8" t="e">
        <f t="shared" si="548"/>
        <v>#DIV/0!</v>
      </c>
      <c r="N470" s="8">
        <f t="shared" si="537"/>
        <v>0</v>
      </c>
      <c r="O470" s="8">
        <f t="shared" si="538"/>
        <v>0</v>
      </c>
      <c r="P470" s="8"/>
      <c r="Q470" s="8"/>
      <c r="R470" s="8"/>
      <c r="S470" s="8">
        <f t="shared" si="544"/>
        <v>0</v>
      </c>
      <c r="T470" s="8" t="e">
        <f t="shared" si="545"/>
        <v>#DIV/0!</v>
      </c>
      <c r="U470" s="8">
        <f t="shared" si="546"/>
        <v>0</v>
      </c>
      <c r="V470" s="8">
        <f t="shared" si="534"/>
        <v>0</v>
      </c>
      <c r="W470" s="25">
        <f t="shared" si="535"/>
        <v>0</v>
      </c>
      <c r="X470" s="29"/>
      <c r="Y470" s="25"/>
    </row>
    <row r="471" spans="1:25" ht="14.25" customHeight="1" x14ac:dyDescent="0.2">
      <c r="A471" s="7" t="s">
        <v>1150</v>
      </c>
      <c r="B471" s="20">
        <v>4500</v>
      </c>
      <c r="C471" s="28"/>
      <c r="D471" s="6" t="s">
        <v>1080</v>
      </c>
      <c r="E471" s="6" t="s">
        <v>574</v>
      </c>
      <c r="F471" s="19" t="s">
        <v>575</v>
      </c>
      <c r="G471" s="8"/>
      <c r="H471" s="8">
        <v>0</v>
      </c>
      <c r="I471" s="8" t="e">
        <f t="shared" si="547"/>
        <v>#DIV/0!</v>
      </c>
      <c r="J471" s="8">
        <v>0</v>
      </c>
      <c r="K471" s="8"/>
      <c r="L471" s="8">
        <f t="shared" si="536"/>
        <v>0</v>
      </c>
      <c r="M471" s="8" t="e">
        <f t="shared" si="548"/>
        <v>#DIV/0!</v>
      </c>
      <c r="N471" s="8">
        <f t="shared" si="537"/>
        <v>0</v>
      </c>
      <c r="O471" s="8">
        <f t="shared" si="538"/>
        <v>0</v>
      </c>
      <c r="P471" s="8"/>
      <c r="Q471" s="8"/>
      <c r="R471" s="8"/>
      <c r="S471" s="8">
        <f t="shared" si="544"/>
        <v>0</v>
      </c>
      <c r="T471" s="8" t="e">
        <f t="shared" si="545"/>
        <v>#DIV/0!</v>
      </c>
      <c r="U471" s="8">
        <f t="shared" si="546"/>
        <v>0</v>
      </c>
      <c r="V471" s="8">
        <f t="shared" si="534"/>
        <v>0</v>
      </c>
      <c r="W471" s="25">
        <f t="shared" si="535"/>
        <v>0</v>
      </c>
      <c r="X471" s="29"/>
      <c r="Y471" s="25"/>
    </row>
    <row r="472" spans="1:25" ht="14.25" customHeight="1" x14ac:dyDescent="0.2">
      <c r="A472" s="7" t="s">
        <v>1150</v>
      </c>
      <c r="B472" s="20">
        <v>4500</v>
      </c>
      <c r="C472" s="28"/>
      <c r="D472" s="6" t="s">
        <v>1080</v>
      </c>
      <c r="E472" s="6" t="s">
        <v>576</v>
      </c>
      <c r="F472" s="19" t="s">
        <v>505</v>
      </c>
      <c r="G472" s="8"/>
      <c r="H472" s="8">
        <v>0</v>
      </c>
      <c r="I472" s="8" t="e">
        <f t="shared" si="547"/>
        <v>#DIV/0!</v>
      </c>
      <c r="J472" s="8">
        <v>0</v>
      </c>
      <c r="K472" s="8"/>
      <c r="L472" s="8">
        <f t="shared" si="536"/>
        <v>0</v>
      </c>
      <c r="M472" s="8" t="e">
        <f t="shared" si="548"/>
        <v>#DIV/0!</v>
      </c>
      <c r="N472" s="8">
        <f t="shared" si="537"/>
        <v>0</v>
      </c>
      <c r="O472" s="8">
        <f t="shared" si="538"/>
        <v>0</v>
      </c>
      <c r="P472" s="8"/>
      <c r="Q472" s="8"/>
      <c r="R472" s="8"/>
      <c r="S472" s="8">
        <f t="shared" si="544"/>
        <v>0</v>
      </c>
      <c r="T472" s="8" t="e">
        <f t="shared" si="545"/>
        <v>#DIV/0!</v>
      </c>
      <c r="U472" s="8">
        <f t="shared" si="546"/>
        <v>0</v>
      </c>
      <c r="V472" s="8">
        <f t="shared" si="534"/>
        <v>0</v>
      </c>
      <c r="W472" s="25">
        <f t="shared" si="535"/>
        <v>0</v>
      </c>
      <c r="X472" s="29"/>
      <c r="Y472" s="25"/>
    </row>
    <row r="473" spans="1:25" ht="14.25" customHeight="1" x14ac:dyDescent="0.2">
      <c r="A473" s="7" t="s">
        <v>1150</v>
      </c>
      <c r="B473" s="20">
        <v>5525</v>
      </c>
      <c r="C473" s="28" t="s">
        <v>555</v>
      </c>
      <c r="D473" s="6" t="s">
        <v>1080</v>
      </c>
      <c r="E473" s="6" t="s">
        <v>506</v>
      </c>
      <c r="F473" s="19" t="s">
        <v>507</v>
      </c>
      <c r="G473" s="8"/>
      <c r="H473" s="8">
        <v>0</v>
      </c>
      <c r="I473" s="8" t="e">
        <f t="shared" si="547"/>
        <v>#DIV/0!</v>
      </c>
      <c r="J473" s="8">
        <v>0</v>
      </c>
      <c r="K473" s="8"/>
      <c r="L473" s="8">
        <f t="shared" si="536"/>
        <v>0</v>
      </c>
      <c r="M473" s="8" t="e">
        <f t="shared" si="548"/>
        <v>#DIV/0!</v>
      </c>
      <c r="N473" s="8">
        <f t="shared" si="537"/>
        <v>0</v>
      </c>
      <c r="O473" s="8">
        <f t="shared" si="538"/>
        <v>0</v>
      </c>
      <c r="P473" s="8"/>
      <c r="Q473" s="8"/>
      <c r="R473" s="8"/>
      <c r="S473" s="8">
        <f t="shared" si="544"/>
        <v>0</v>
      </c>
      <c r="T473" s="8" t="e">
        <f t="shared" si="545"/>
        <v>#DIV/0!</v>
      </c>
      <c r="U473" s="8">
        <f t="shared" si="546"/>
        <v>0</v>
      </c>
      <c r="V473" s="8">
        <f t="shared" si="534"/>
        <v>0</v>
      </c>
      <c r="W473" s="25">
        <f t="shared" si="535"/>
        <v>0</v>
      </c>
      <c r="X473" s="29"/>
      <c r="Y473" s="25"/>
    </row>
    <row r="474" spans="1:25" ht="14.25" customHeight="1" x14ac:dyDescent="0.2">
      <c r="A474" s="7" t="s">
        <v>1150</v>
      </c>
      <c r="B474" s="20">
        <v>4500</v>
      </c>
      <c r="C474" s="28"/>
      <c r="D474" s="6" t="s">
        <v>1080</v>
      </c>
      <c r="E474" s="6" t="s">
        <v>508</v>
      </c>
      <c r="F474" s="19" t="s">
        <v>853</v>
      </c>
      <c r="G474" s="8"/>
      <c r="H474" s="8">
        <v>0</v>
      </c>
      <c r="I474" s="8" t="e">
        <f t="shared" si="547"/>
        <v>#DIV/0!</v>
      </c>
      <c r="J474" s="8">
        <v>0</v>
      </c>
      <c r="K474" s="8"/>
      <c r="L474" s="8">
        <f t="shared" si="536"/>
        <v>0</v>
      </c>
      <c r="M474" s="8" t="e">
        <f t="shared" si="548"/>
        <v>#DIV/0!</v>
      </c>
      <c r="N474" s="8">
        <f t="shared" si="537"/>
        <v>0</v>
      </c>
      <c r="O474" s="8">
        <f t="shared" si="538"/>
        <v>0</v>
      </c>
      <c r="P474" s="8"/>
      <c r="Q474" s="8"/>
      <c r="R474" s="8"/>
      <c r="S474" s="8">
        <f t="shared" si="544"/>
        <v>0</v>
      </c>
      <c r="T474" s="8" t="e">
        <f t="shared" si="545"/>
        <v>#DIV/0!</v>
      </c>
      <c r="U474" s="8">
        <f t="shared" si="546"/>
        <v>0</v>
      </c>
      <c r="V474" s="8">
        <f t="shared" si="534"/>
        <v>0</v>
      </c>
      <c r="W474" s="25">
        <f t="shared" si="535"/>
        <v>0</v>
      </c>
      <c r="X474" s="29"/>
      <c r="Y474" s="25"/>
    </row>
    <row r="475" spans="1:25" ht="14.25" customHeight="1" x14ac:dyDescent="0.2">
      <c r="A475" s="7" t="s">
        <v>1150</v>
      </c>
      <c r="B475" s="20">
        <v>4500</v>
      </c>
      <c r="C475" s="33"/>
      <c r="D475" s="6" t="s">
        <v>1080</v>
      </c>
      <c r="E475" s="6" t="s">
        <v>1049</v>
      </c>
      <c r="F475" s="19" t="s">
        <v>1050</v>
      </c>
      <c r="G475" s="8"/>
      <c r="H475" s="8">
        <v>0</v>
      </c>
      <c r="I475" s="8" t="e">
        <f t="shared" si="547"/>
        <v>#DIV/0!</v>
      </c>
      <c r="J475" s="8">
        <v>0</v>
      </c>
      <c r="K475" s="8"/>
      <c r="L475" s="8">
        <f t="shared" si="536"/>
        <v>0</v>
      </c>
      <c r="M475" s="8" t="e">
        <f t="shared" si="548"/>
        <v>#DIV/0!</v>
      </c>
      <c r="N475" s="8">
        <f t="shared" si="537"/>
        <v>0</v>
      </c>
      <c r="O475" s="8">
        <f t="shared" si="538"/>
        <v>0</v>
      </c>
      <c r="P475" s="8"/>
      <c r="Q475" s="8"/>
      <c r="R475" s="73"/>
      <c r="S475" s="8">
        <f t="shared" si="544"/>
        <v>0</v>
      </c>
      <c r="T475" s="8" t="e">
        <f t="shared" si="545"/>
        <v>#DIV/0!</v>
      </c>
      <c r="U475" s="8">
        <f t="shared" si="546"/>
        <v>0</v>
      </c>
      <c r="V475" s="8">
        <f t="shared" si="534"/>
        <v>0</v>
      </c>
      <c r="W475" s="25">
        <f t="shared" si="535"/>
        <v>0</v>
      </c>
      <c r="X475" s="20"/>
      <c r="Y475" s="25"/>
    </row>
    <row r="476" spans="1:25" ht="14.25" customHeight="1" x14ac:dyDescent="0.2">
      <c r="A476" s="7" t="s">
        <v>1150</v>
      </c>
      <c r="B476" s="20">
        <v>4500</v>
      </c>
      <c r="C476" s="28"/>
      <c r="D476" s="6" t="s">
        <v>1080</v>
      </c>
      <c r="E476" s="6" t="s">
        <v>1051</v>
      </c>
      <c r="F476" s="19" t="s">
        <v>1836</v>
      </c>
      <c r="G476" s="8">
        <v>2000</v>
      </c>
      <c r="H476" s="8">
        <v>2000</v>
      </c>
      <c r="I476" s="8">
        <f t="shared" si="547"/>
        <v>100</v>
      </c>
      <c r="J476" s="8">
        <v>0</v>
      </c>
      <c r="K476" s="8"/>
      <c r="L476" s="8">
        <f t="shared" si="536"/>
        <v>2000</v>
      </c>
      <c r="M476" s="8">
        <f t="shared" si="548"/>
        <v>100</v>
      </c>
      <c r="N476" s="8">
        <f t="shared" si="537"/>
        <v>0</v>
      </c>
      <c r="O476" s="8">
        <f t="shared" si="538"/>
        <v>0</v>
      </c>
      <c r="P476" s="8"/>
      <c r="Q476" s="8"/>
      <c r="R476" s="73"/>
      <c r="S476" s="8">
        <f t="shared" si="544"/>
        <v>2000</v>
      </c>
      <c r="T476" s="8">
        <f t="shared" si="545"/>
        <v>100</v>
      </c>
      <c r="U476" s="8">
        <f t="shared" si="546"/>
        <v>0</v>
      </c>
      <c r="V476" s="8">
        <f t="shared" si="534"/>
        <v>2000</v>
      </c>
      <c r="W476" s="25">
        <f t="shared" si="535"/>
        <v>0</v>
      </c>
      <c r="X476" s="29">
        <v>1551</v>
      </c>
      <c r="Y476" s="25"/>
    </row>
    <row r="477" spans="1:25" ht="14.25" customHeight="1" x14ac:dyDescent="0.2">
      <c r="A477" s="7" t="s">
        <v>1150</v>
      </c>
      <c r="B477" s="20" t="s">
        <v>924</v>
      </c>
      <c r="C477" s="28"/>
      <c r="D477" s="6" t="s">
        <v>1080</v>
      </c>
      <c r="E477" s="6" t="s">
        <v>1446</v>
      </c>
      <c r="F477" s="19" t="s">
        <v>381</v>
      </c>
      <c r="G477" s="36"/>
      <c r="H477" s="8">
        <v>0</v>
      </c>
      <c r="I477" s="8" t="e">
        <f t="shared" si="547"/>
        <v>#DIV/0!</v>
      </c>
      <c r="J477" s="8">
        <v>0</v>
      </c>
      <c r="K477" s="8"/>
      <c r="L477" s="8">
        <f t="shared" si="536"/>
        <v>0</v>
      </c>
      <c r="M477" s="8" t="e">
        <f t="shared" si="548"/>
        <v>#DIV/0!</v>
      </c>
      <c r="N477" s="8">
        <f t="shared" si="537"/>
        <v>0</v>
      </c>
      <c r="O477" s="8">
        <f t="shared" si="538"/>
        <v>0</v>
      </c>
      <c r="P477" s="8"/>
      <c r="Q477" s="8"/>
      <c r="R477" s="8"/>
      <c r="S477" s="8">
        <f t="shared" si="544"/>
        <v>0</v>
      </c>
      <c r="T477" s="8" t="e">
        <f t="shared" si="545"/>
        <v>#DIV/0!</v>
      </c>
      <c r="U477" s="8">
        <f t="shared" si="546"/>
        <v>0</v>
      </c>
      <c r="V477" s="8">
        <f t="shared" si="534"/>
        <v>0</v>
      </c>
      <c r="W477" s="25">
        <f t="shared" si="535"/>
        <v>0</v>
      </c>
      <c r="X477" s="29">
        <v>413900</v>
      </c>
      <c r="Y477" s="25"/>
    </row>
    <row r="478" spans="1:25" ht="14.25" customHeight="1" x14ac:dyDescent="0.2">
      <c r="A478" s="7" t="s">
        <v>1150</v>
      </c>
      <c r="B478" s="20" t="s">
        <v>924</v>
      </c>
      <c r="C478" s="28"/>
      <c r="D478" s="6" t="s">
        <v>1080</v>
      </c>
      <c r="E478" s="6" t="s">
        <v>1111</v>
      </c>
      <c r="F478" s="19" t="s">
        <v>1112</v>
      </c>
      <c r="G478" s="21"/>
      <c r="H478" s="8">
        <v>0</v>
      </c>
      <c r="I478" s="8" t="e">
        <f t="shared" si="547"/>
        <v>#DIV/0!</v>
      </c>
      <c r="J478" s="8">
        <v>0</v>
      </c>
      <c r="K478" s="8"/>
      <c r="L478" s="8">
        <f t="shared" si="536"/>
        <v>0</v>
      </c>
      <c r="M478" s="8" t="e">
        <f t="shared" si="548"/>
        <v>#DIV/0!</v>
      </c>
      <c r="N478" s="8">
        <f t="shared" si="537"/>
        <v>0</v>
      </c>
      <c r="O478" s="8">
        <f t="shared" si="538"/>
        <v>0</v>
      </c>
      <c r="P478" s="8"/>
      <c r="Q478" s="8"/>
      <c r="R478" s="8"/>
      <c r="S478" s="8">
        <f t="shared" si="544"/>
        <v>0</v>
      </c>
      <c r="T478" s="8" t="e">
        <f t="shared" si="545"/>
        <v>#DIV/0!</v>
      </c>
      <c r="U478" s="8">
        <f t="shared" si="546"/>
        <v>0</v>
      </c>
      <c r="V478" s="8">
        <f t="shared" si="534"/>
        <v>0</v>
      </c>
      <c r="W478" s="25">
        <f t="shared" si="535"/>
        <v>0</v>
      </c>
      <c r="X478" s="29"/>
      <c r="Y478" s="25"/>
    </row>
    <row r="479" spans="1:25" ht="14.25" customHeight="1" x14ac:dyDescent="0.2">
      <c r="A479" s="7" t="s">
        <v>1150</v>
      </c>
      <c r="B479" s="20">
        <v>4500</v>
      </c>
      <c r="C479" s="28"/>
      <c r="D479" s="6" t="s">
        <v>1080</v>
      </c>
      <c r="E479" s="6" t="s">
        <v>382</v>
      </c>
      <c r="F479" s="19" t="s">
        <v>1837</v>
      </c>
      <c r="G479" s="21">
        <v>17000</v>
      </c>
      <c r="H479" s="8">
        <v>5000</v>
      </c>
      <c r="I479" s="8">
        <f t="shared" si="547"/>
        <v>29.411764705882355</v>
      </c>
      <c r="J479" s="8">
        <v>0</v>
      </c>
      <c r="K479" s="8"/>
      <c r="L479" s="8">
        <f t="shared" si="536"/>
        <v>5000</v>
      </c>
      <c r="M479" s="8">
        <f t="shared" si="548"/>
        <v>29.411764705882355</v>
      </c>
      <c r="N479" s="8">
        <f t="shared" si="537"/>
        <v>12000</v>
      </c>
      <c r="O479" s="8">
        <f t="shared" si="538"/>
        <v>0</v>
      </c>
      <c r="P479" s="8"/>
      <c r="Q479" s="8"/>
      <c r="R479" s="8"/>
      <c r="S479" s="8">
        <f t="shared" si="544"/>
        <v>5000</v>
      </c>
      <c r="T479" s="8">
        <f t="shared" si="545"/>
        <v>29.411764705882355</v>
      </c>
      <c r="U479" s="8">
        <f t="shared" si="546"/>
        <v>12000</v>
      </c>
      <c r="V479" s="8">
        <f t="shared" si="534"/>
        <v>5000</v>
      </c>
      <c r="W479" s="25">
        <f t="shared" si="535"/>
        <v>0</v>
      </c>
      <c r="X479" s="29"/>
      <c r="Y479" s="25"/>
    </row>
    <row r="480" spans="1:25" ht="14.25" customHeight="1" x14ac:dyDescent="0.2">
      <c r="A480" s="7" t="s">
        <v>1150</v>
      </c>
      <c r="B480" s="20">
        <v>4500</v>
      </c>
      <c r="C480" s="28"/>
      <c r="D480" s="6" t="s">
        <v>1080</v>
      </c>
      <c r="E480" s="6" t="s">
        <v>383</v>
      </c>
      <c r="F480" s="19" t="s">
        <v>384</v>
      </c>
      <c r="G480" s="21"/>
      <c r="H480" s="8">
        <v>0</v>
      </c>
      <c r="I480" s="8" t="e">
        <f t="shared" si="547"/>
        <v>#DIV/0!</v>
      </c>
      <c r="J480" s="8">
        <v>0</v>
      </c>
      <c r="K480" s="8"/>
      <c r="L480" s="8">
        <f t="shared" si="536"/>
        <v>0</v>
      </c>
      <c r="M480" s="8" t="e">
        <f t="shared" si="548"/>
        <v>#DIV/0!</v>
      </c>
      <c r="N480" s="8">
        <f t="shared" si="537"/>
        <v>0</v>
      </c>
      <c r="O480" s="8">
        <f t="shared" si="538"/>
        <v>0</v>
      </c>
      <c r="P480" s="8"/>
      <c r="Q480" s="8"/>
      <c r="R480" s="8"/>
      <c r="S480" s="8">
        <f t="shared" si="544"/>
        <v>0</v>
      </c>
      <c r="T480" s="8" t="e">
        <f t="shared" si="545"/>
        <v>#DIV/0!</v>
      </c>
      <c r="U480" s="8">
        <f t="shared" si="546"/>
        <v>0</v>
      </c>
      <c r="V480" s="8">
        <f t="shared" si="534"/>
        <v>0</v>
      </c>
      <c r="W480" s="25">
        <f t="shared" si="535"/>
        <v>0</v>
      </c>
      <c r="X480" s="29"/>
      <c r="Y480" s="25"/>
    </row>
    <row r="481" spans="1:25" ht="14.25" customHeight="1" x14ac:dyDescent="0.2">
      <c r="A481" s="7" t="s">
        <v>1150</v>
      </c>
      <c r="B481" s="20">
        <v>4500</v>
      </c>
      <c r="C481" s="28"/>
      <c r="D481" s="6" t="s">
        <v>1080</v>
      </c>
      <c r="E481" s="6" t="s">
        <v>385</v>
      </c>
      <c r="F481" s="19" t="s">
        <v>1488</v>
      </c>
      <c r="G481" s="21"/>
      <c r="H481" s="8">
        <v>0</v>
      </c>
      <c r="I481" s="8" t="e">
        <f t="shared" si="547"/>
        <v>#DIV/0!</v>
      </c>
      <c r="J481" s="8">
        <v>0</v>
      </c>
      <c r="K481" s="8"/>
      <c r="L481" s="8">
        <f t="shared" si="536"/>
        <v>0</v>
      </c>
      <c r="M481" s="8" t="e">
        <f t="shared" si="548"/>
        <v>#DIV/0!</v>
      </c>
      <c r="N481" s="8">
        <f t="shared" si="537"/>
        <v>0</v>
      </c>
      <c r="O481" s="8">
        <f t="shared" si="538"/>
        <v>0</v>
      </c>
      <c r="P481" s="8"/>
      <c r="Q481" s="8"/>
      <c r="R481" s="8"/>
      <c r="S481" s="8">
        <f t="shared" si="544"/>
        <v>0</v>
      </c>
      <c r="T481" s="8" t="e">
        <f t="shared" si="545"/>
        <v>#DIV/0!</v>
      </c>
      <c r="U481" s="8">
        <f t="shared" si="546"/>
        <v>0</v>
      </c>
      <c r="V481" s="8">
        <f t="shared" si="534"/>
        <v>0</v>
      </c>
      <c r="W481" s="25">
        <f t="shared" si="535"/>
        <v>0</v>
      </c>
      <c r="X481" s="29"/>
      <c r="Y481" s="25"/>
    </row>
    <row r="482" spans="1:25" ht="14.25" customHeight="1" x14ac:dyDescent="0.2">
      <c r="A482" s="7" t="s">
        <v>1150</v>
      </c>
      <c r="B482" s="20">
        <v>5522</v>
      </c>
      <c r="C482" s="28" t="s">
        <v>567</v>
      </c>
      <c r="D482" s="6" t="s">
        <v>1080</v>
      </c>
      <c r="E482" s="6" t="s">
        <v>386</v>
      </c>
      <c r="F482" s="30" t="s">
        <v>1515</v>
      </c>
      <c r="G482" s="21">
        <v>602</v>
      </c>
      <c r="H482" s="8">
        <v>0</v>
      </c>
      <c r="I482" s="8">
        <f t="shared" si="547"/>
        <v>0</v>
      </c>
      <c r="J482" s="8">
        <v>26.49</v>
      </c>
      <c r="K482" s="8"/>
      <c r="L482" s="8">
        <f t="shared" si="536"/>
        <v>26.49</v>
      </c>
      <c r="M482" s="8">
        <f t="shared" si="548"/>
        <v>4.4003322259136208</v>
      </c>
      <c r="N482" s="8">
        <f t="shared" si="537"/>
        <v>575.51</v>
      </c>
      <c r="O482" s="8">
        <f t="shared" si="538"/>
        <v>26.49</v>
      </c>
      <c r="P482" s="8"/>
      <c r="Q482" s="8"/>
      <c r="R482" s="8"/>
      <c r="S482" s="8">
        <f t="shared" si="544"/>
        <v>26.49</v>
      </c>
      <c r="T482" s="8">
        <f t="shared" si="545"/>
        <v>4.4003322259136208</v>
      </c>
      <c r="U482" s="8">
        <f t="shared" si="546"/>
        <v>575.51</v>
      </c>
      <c r="V482" s="8">
        <f t="shared" si="534"/>
        <v>26.49</v>
      </c>
      <c r="W482" s="25">
        <f t="shared" si="535"/>
        <v>0</v>
      </c>
      <c r="X482" s="29"/>
      <c r="Y482" s="25"/>
    </row>
    <row r="483" spans="1:25" ht="14.25" customHeight="1" x14ac:dyDescent="0.2">
      <c r="A483" s="7" t="s">
        <v>1150</v>
      </c>
      <c r="B483" s="20">
        <v>4500</v>
      </c>
      <c r="C483" s="28"/>
      <c r="D483" s="6" t="s">
        <v>1080</v>
      </c>
      <c r="E483" s="6" t="s">
        <v>1516</v>
      </c>
      <c r="F483" s="19" t="s">
        <v>1839</v>
      </c>
      <c r="G483" s="21">
        <v>1000</v>
      </c>
      <c r="H483" s="8">
        <v>1000</v>
      </c>
      <c r="I483" s="8">
        <f t="shared" si="547"/>
        <v>100</v>
      </c>
      <c r="J483" s="8">
        <v>0</v>
      </c>
      <c r="K483" s="8"/>
      <c r="L483" s="8">
        <f t="shared" si="536"/>
        <v>1000</v>
      </c>
      <c r="M483" s="8">
        <f t="shared" si="548"/>
        <v>100</v>
      </c>
      <c r="N483" s="8">
        <f t="shared" si="537"/>
        <v>0</v>
      </c>
      <c r="O483" s="8">
        <f t="shared" si="538"/>
        <v>0</v>
      </c>
      <c r="P483" s="8"/>
      <c r="Q483" s="8"/>
      <c r="R483" s="8"/>
      <c r="S483" s="8">
        <f t="shared" si="544"/>
        <v>1000</v>
      </c>
      <c r="T483" s="8">
        <f t="shared" si="545"/>
        <v>100</v>
      </c>
      <c r="U483" s="8">
        <f t="shared" si="546"/>
        <v>0</v>
      </c>
      <c r="V483" s="8">
        <f t="shared" si="534"/>
        <v>1000</v>
      </c>
      <c r="W483" s="25">
        <f t="shared" si="535"/>
        <v>0</v>
      </c>
      <c r="X483" s="29"/>
      <c r="Y483" s="25"/>
    </row>
    <row r="484" spans="1:25" ht="14.25" customHeight="1" x14ac:dyDescent="0.2">
      <c r="A484" s="7" t="s">
        <v>1150</v>
      </c>
      <c r="B484" s="20">
        <v>5525</v>
      </c>
      <c r="C484" s="28"/>
      <c r="D484" s="6" t="s">
        <v>1080</v>
      </c>
      <c r="E484" s="6" t="s">
        <v>1517</v>
      </c>
      <c r="F484" s="19" t="s">
        <v>713</v>
      </c>
      <c r="G484" s="21"/>
      <c r="H484" s="8">
        <v>0</v>
      </c>
      <c r="I484" s="8" t="e">
        <f t="shared" si="547"/>
        <v>#DIV/0!</v>
      </c>
      <c r="J484" s="8">
        <v>0</v>
      </c>
      <c r="K484" s="8"/>
      <c r="L484" s="8">
        <f t="shared" si="536"/>
        <v>0</v>
      </c>
      <c r="M484" s="8" t="e">
        <f t="shared" si="548"/>
        <v>#DIV/0!</v>
      </c>
      <c r="N484" s="8">
        <f t="shared" si="537"/>
        <v>0</v>
      </c>
      <c r="O484" s="8">
        <f t="shared" si="538"/>
        <v>0</v>
      </c>
      <c r="P484" s="8"/>
      <c r="Q484" s="8"/>
      <c r="R484" s="73"/>
      <c r="S484" s="8">
        <f t="shared" si="544"/>
        <v>0</v>
      </c>
      <c r="T484" s="8" t="e">
        <f t="shared" si="545"/>
        <v>#DIV/0!</v>
      </c>
      <c r="U484" s="8">
        <f t="shared" si="546"/>
        <v>0</v>
      </c>
      <c r="V484" s="8">
        <f t="shared" si="534"/>
        <v>0</v>
      </c>
      <c r="W484" s="25">
        <f t="shared" si="535"/>
        <v>0</v>
      </c>
      <c r="X484" s="29"/>
      <c r="Y484" s="25"/>
    </row>
    <row r="485" spans="1:25" ht="14.25" customHeight="1" x14ac:dyDescent="0.2">
      <c r="A485" s="7" t="s">
        <v>1150</v>
      </c>
      <c r="B485" s="20">
        <v>4500</v>
      </c>
      <c r="C485" s="28"/>
      <c r="D485" s="6" t="s">
        <v>1080</v>
      </c>
      <c r="E485" s="6" t="s">
        <v>1518</v>
      </c>
      <c r="F485" s="19" t="s">
        <v>892</v>
      </c>
      <c r="G485" s="21"/>
      <c r="H485" s="8">
        <v>0</v>
      </c>
      <c r="I485" s="8" t="e">
        <f t="shared" si="547"/>
        <v>#DIV/0!</v>
      </c>
      <c r="J485" s="8">
        <v>0</v>
      </c>
      <c r="K485" s="8"/>
      <c r="L485" s="8">
        <f t="shared" si="536"/>
        <v>0</v>
      </c>
      <c r="M485" s="8" t="e">
        <f t="shared" si="548"/>
        <v>#DIV/0!</v>
      </c>
      <c r="N485" s="8">
        <f t="shared" si="537"/>
        <v>0</v>
      </c>
      <c r="O485" s="8">
        <f t="shared" si="538"/>
        <v>0</v>
      </c>
      <c r="P485" s="8"/>
      <c r="Q485" s="8"/>
      <c r="R485" s="8"/>
      <c r="S485" s="8">
        <f t="shared" si="544"/>
        <v>0</v>
      </c>
      <c r="T485" s="8" t="e">
        <f t="shared" si="545"/>
        <v>#DIV/0!</v>
      </c>
      <c r="U485" s="8">
        <f t="shared" si="546"/>
        <v>0</v>
      </c>
      <c r="V485" s="8">
        <f t="shared" si="534"/>
        <v>0</v>
      </c>
      <c r="W485" s="25">
        <f t="shared" si="535"/>
        <v>0</v>
      </c>
      <c r="X485" s="29"/>
      <c r="Y485" s="25"/>
    </row>
    <row r="486" spans="1:25" ht="14.25" customHeight="1" x14ac:dyDescent="0.2">
      <c r="A486" s="7" t="s">
        <v>1150</v>
      </c>
      <c r="B486" s="20">
        <v>4500</v>
      </c>
      <c r="C486" s="28"/>
      <c r="D486" s="6" t="s">
        <v>1080</v>
      </c>
      <c r="E486" s="6" t="s">
        <v>1519</v>
      </c>
      <c r="F486" s="19" t="s">
        <v>893</v>
      </c>
      <c r="G486" s="21"/>
      <c r="H486" s="8">
        <v>0</v>
      </c>
      <c r="I486" s="8" t="e">
        <f t="shared" si="547"/>
        <v>#DIV/0!</v>
      </c>
      <c r="J486" s="8">
        <v>0</v>
      </c>
      <c r="K486" s="8"/>
      <c r="L486" s="8">
        <f t="shared" si="536"/>
        <v>0</v>
      </c>
      <c r="M486" s="8" t="e">
        <f t="shared" si="548"/>
        <v>#DIV/0!</v>
      </c>
      <c r="N486" s="8">
        <f t="shared" si="537"/>
        <v>0</v>
      </c>
      <c r="O486" s="8">
        <f t="shared" si="538"/>
        <v>0</v>
      </c>
      <c r="P486" s="8"/>
      <c r="Q486" s="8"/>
      <c r="R486" s="8"/>
      <c r="S486" s="8">
        <f t="shared" si="544"/>
        <v>0</v>
      </c>
      <c r="T486" s="8" t="e">
        <f t="shared" si="545"/>
        <v>#DIV/0!</v>
      </c>
      <c r="U486" s="8">
        <f t="shared" si="546"/>
        <v>0</v>
      </c>
      <c r="V486" s="8">
        <f t="shared" si="534"/>
        <v>0</v>
      </c>
      <c r="W486" s="25">
        <f t="shared" si="535"/>
        <v>0</v>
      </c>
      <c r="X486" s="29"/>
      <c r="Y486" s="25"/>
    </row>
    <row r="487" spans="1:25" ht="14.25" customHeight="1" x14ac:dyDescent="0.2">
      <c r="A487" s="7" t="s">
        <v>1150</v>
      </c>
      <c r="B487" s="20">
        <v>4500</v>
      </c>
      <c r="C487" s="28"/>
      <c r="D487" s="6" t="s">
        <v>1080</v>
      </c>
      <c r="E487" s="6" t="s">
        <v>1520</v>
      </c>
      <c r="F487" s="19" t="s">
        <v>606</v>
      </c>
      <c r="G487" s="21"/>
      <c r="H487" s="8">
        <v>0</v>
      </c>
      <c r="I487" s="8" t="e">
        <f t="shared" si="547"/>
        <v>#DIV/0!</v>
      </c>
      <c r="J487" s="8">
        <v>0</v>
      </c>
      <c r="K487" s="8"/>
      <c r="L487" s="8">
        <f t="shared" si="536"/>
        <v>0</v>
      </c>
      <c r="M487" s="8" t="e">
        <f t="shared" si="548"/>
        <v>#DIV/0!</v>
      </c>
      <c r="N487" s="8">
        <f t="shared" si="537"/>
        <v>0</v>
      </c>
      <c r="O487" s="8">
        <f t="shared" si="538"/>
        <v>0</v>
      </c>
      <c r="P487" s="8"/>
      <c r="Q487" s="8"/>
      <c r="R487" s="8"/>
      <c r="S487" s="8">
        <f t="shared" si="544"/>
        <v>0</v>
      </c>
      <c r="T487" s="8" t="e">
        <f t="shared" si="545"/>
        <v>#DIV/0!</v>
      </c>
      <c r="U487" s="8">
        <f t="shared" si="546"/>
        <v>0</v>
      </c>
      <c r="V487" s="8">
        <f t="shared" si="534"/>
        <v>0</v>
      </c>
      <c r="W487" s="25">
        <f t="shared" si="535"/>
        <v>0</v>
      </c>
      <c r="X487" s="29"/>
      <c r="Y487" s="25"/>
    </row>
    <row r="488" spans="1:25" ht="14.25" customHeight="1" x14ac:dyDescent="0.2">
      <c r="A488" s="7" t="s">
        <v>1150</v>
      </c>
      <c r="B488" s="20">
        <v>4500</v>
      </c>
      <c r="C488" s="28"/>
      <c r="D488" s="6" t="s">
        <v>1080</v>
      </c>
      <c r="E488" s="6" t="s">
        <v>1521</v>
      </c>
      <c r="F488" s="19" t="s">
        <v>1004</v>
      </c>
      <c r="G488" s="21"/>
      <c r="H488" s="8">
        <v>0</v>
      </c>
      <c r="I488" s="8" t="e">
        <f t="shared" si="547"/>
        <v>#DIV/0!</v>
      </c>
      <c r="J488" s="8">
        <v>0</v>
      </c>
      <c r="K488" s="8"/>
      <c r="L488" s="8">
        <f t="shared" si="536"/>
        <v>0</v>
      </c>
      <c r="M488" s="8" t="e">
        <f t="shared" si="548"/>
        <v>#DIV/0!</v>
      </c>
      <c r="N488" s="8">
        <f t="shared" si="537"/>
        <v>0</v>
      </c>
      <c r="O488" s="8">
        <f t="shared" si="538"/>
        <v>0</v>
      </c>
      <c r="P488" s="8"/>
      <c r="Q488" s="8"/>
      <c r="R488" s="73"/>
      <c r="S488" s="8">
        <f t="shared" si="544"/>
        <v>0</v>
      </c>
      <c r="T488" s="8" t="e">
        <f t="shared" si="545"/>
        <v>#DIV/0!</v>
      </c>
      <c r="U488" s="8">
        <f t="shared" si="546"/>
        <v>0</v>
      </c>
      <c r="V488" s="8">
        <f t="shared" si="534"/>
        <v>0</v>
      </c>
      <c r="W488" s="25">
        <f t="shared" si="535"/>
        <v>0</v>
      </c>
      <c r="X488" s="29"/>
      <c r="Y488" s="25"/>
    </row>
    <row r="489" spans="1:25" ht="14.25" customHeight="1" x14ac:dyDescent="0.2">
      <c r="A489" s="7" t="s">
        <v>1150</v>
      </c>
      <c r="B489" s="20" t="s">
        <v>1522</v>
      </c>
      <c r="C489" s="28"/>
      <c r="D489" s="6" t="s">
        <v>1080</v>
      </c>
      <c r="E489" s="6" t="s">
        <v>1523</v>
      </c>
      <c r="F489" s="38" t="s">
        <v>1120</v>
      </c>
      <c r="G489" s="21"/>
      <c r="H489" s="8">
        <v>0</v>
      </c>
      <c r="I489" s="8" t="e">
        <f t="shared" si="547"/>
        <v>#DIV/0!</v>
      </c>
      <c r="J489" s="8">
        <v>0</v>
      </c>
      <c r="K489" s="8"/>
      <c r="L489" s="8">
        <f t="shared" si="536"/>
        <v>0</v>
      </c>
      <c r="M489" s="8" t="e">
        <f t="shared" si="548"/>
        <v>#DIV/0!</v>
      </c>
      <c r="N489" s="8">
        <f t="shared" si="537"/>
        <v>0</v>
      </c>
      <c r="O489" s="8">
        <f t="shared" si="538"/>
        <v>0</v>
      </c>
      <c r="P489" s="8"/>
      <c r="Q489" s="8"/>
      <c r="R489" s="8"/>
      <c r="S489" s="8">
        <f t="shared" si="544"/>
        <v>0</v>
      </c>
      <c r="T489" s="8" t="e">
        <f t="shared" si="545"/>
        <v>#DIV/0!</v>
      </c>
      <c r="U489" s="8">
        <f t="shared" si="546"/>
        <v>0</v>
      </c>
      <c r="V489" s="8">
        <f t="shared" si="534"/>
        <v>0</v>
      </c>
      <c r="W489" s="25">
        <f t="shared" si="535"/>
        <v>0</v>
      </c>
      <c r="X489" s="29"/>
      <c r="Y489" s="25"/>
    </row>
    <row r="490" spans="1:25" ht="14.25" customHeight="1" x14ac:dyDescent="0.2">
      <c r="A490" s="7" t="s">
        <v>1150</v>
      </c>
      <c r="B490" s="20" t="s">
        <v>924</v>
      </c>
      <c r="C490" s="28"/>
      <c r="D490" s="6" t="s">
        <v>1080</v>
      </c>
      <c r="E490" s="6" t="s">
        <v>1121</v>
      </c>
      <c r="F490" s="19" t="s">
        <v>1122</v>
      </c>
      <c r="G490" s="8"/>
      <c r="H490" s="8">
        <v>0</v>
      </c>
      <c r="I490" s="8" t="e">
        <f t="shared" si="547"/>
        <v>#DIV/0!</v>
      </c>
      <c r="J490" s="8">
        <v>0</v>
      </c>
      <c r="K490" s="8"/>
      <c r="L490" s="8">
        <f t="shared" si="536"/>
        <v>0</v>
      </c>
      <c r="M490" s="8" t="e">
        <f t="shared" si="548"/>
        <v>#DIV/0!</v>
      </c>
      <c r="N490" s="8">
        <f t="shared" si="537"/>
        <v>0</v>
      </c>
      <c r="O490" s="8">
        <f t="shared" si="538"/>
        <v>0</v>
      </c>
      <c r="P490" s="8"/>
      <c r="Q490" s="8"/>
      <c r="R490" s="8"/>
      <c r="S490" s="8">
        <f t="shared" si="544"/>
        <v>0</v>
      </c>
      <c r="T490" s="8" t="e">
        <f t="shared" si="545"/>
        <v>#DIV/0!</v>
      </c>
      <c r="U490" s="8">
        <f t="shared" si="546"/>
        <v>0</v>
      </c>
      <c r="V490" s="8">
        <f t="shared" si="534"/>
        <v>0</v>
      </c>
      <c r="W490" s="25">
        <f t="shared" si="535"/>
        <v>0</v>
      </c>
      <c r="X490" s="29">
        <v>0</v>
      </c>
      <c r="Y490" s="25"/>
    </row>
    <row r="491" spans="1:25" ht="14.25" customHeight="1" x14ac:dyDescent="0.2">
      <c r="A491" s="7" t="s">
        <v>1150</v>
      </c>
      <c r="B491" s="20">
        <v>5525</v>
      </c>
      <c r="C491" s="28"/>
      <c r="D491" s="6" t="s">
        <v>1080</v>
      </c>
      <c r="E491" s="6" t="s">
        <v>1123</v>
      </c>
      <c r="F491" s="19" t="s">
        <v>1005</v>
      </c>
      <c r="G491" s="21">
        <v>3200</v>
      </c>
      <c r="H491" s="8">
        <v>3199.4400000000005</v>
      </c>
      <c r="I491" s="8">
        <f t="shared" si="547"/>
        <v>99.982500000000016</v>
      </c>
      <c r="J491" s="8">
        <v>0</v>
      </c>
      <c r="K491" s="8"/>
      <c r="L491" s="8">
        <f t="shared" si="536"/>
        <v>3199.4400000000005</v>
      </c>
      <c r="M491" s="8">
        <f t="shared" si="548"/>
        <v>99.982500000000016</v>
      </c>
      <c r="N491" s="8">
        <f t="shared" si="537"/>
        <v>0.55999999999949068</v>
      </c>
      <c r="O491" s="8">
        <f t="shared" si="538"/>
        <v>0</v>
      </c>
      <c r="P491" s="8"/>
      <c r="Q491" s="8"/>
      <c r="R491" s="8"/>
      <c r="S491" s="8">
        <f t="shared" si="544"/>
        <v>3199.4400000000005</v>
      </c>
      <c r="T491" s="8">
        <f t="shared" si="545"/>
        <v>99.982500000000016</v>
      </c>
      <c r="U491" s="8">
        <f t="shared" si="546"/>
        <v>0.55999999999949068</v>
      </c>
      <c r="V491" s="8">
        <f t="shared" si="534"/>
        <v>3199.4400000000005</v>
      </c>
      <c r="W491" s="25">
        <f t="shared" si="535"/>
        <v>0</v>
      </c>
      <c r="X491" s="29">
        <v>0</v>
      </c>
      <c r="Y491" s="25"/>
    </row>
    <row r="492" spans="1:25" ht="14.25" customHeight="1" x14ac:dyDescent="0.2">
      <c r="A492" s="7" t="s">
        <v>1150</v>
      </c>
      <c r="B492" s="20">
        <v>4500</v>
      </c>
      <c r="C492" s="28"/>
      <c r="D492" s="6" t="s">
        <v>1080</v>
      </c>
      <c r="E492" s="6" t="s">
        <v>1124</v>
      </c>
      <c r="F492" s="19" t="s">
        <v>1006</v>
      </c>
      <c r="G492" s="21">
        <v>3000</v>
      </c>
      <c r="H492" s="8">
        <v>3000</v>
      </c>
      <c r="I492" s="8">
        <f t="shared" si="547"/>
        <v>100</v>
      </c>
      <c r="J492" s="8">
        <v>0</v>
      </c>
      <c r="K492" s="8"/>
      <c r="L492" s="8">
        <f t="shared" si="536"/>
        <v>3000</v>
      </c>
      <c r="M492" s="8">
        <f t="shared" si="548"/>
        <v>100</v>
      </c>
      <c r="N492" s="8">
        <f t="shared" si="537"/>
        <v>0</v>
      </c>
      <c r="O492" s="8">
        <f t="shared" si="538"/>
        <v>0</v>
      </c>
      <c r="P492" s="8"/>
      <c r="Q492" s="8"/>
      <c r="R492" s="8"/>
      <c r="S492" s="8">
        <f t="shared" si="544"/>
        <v>3000</v>
      </c>
      <c r="T492" s="8">
        <f t="shared" si="545"/>
        <v>100</v>
      </c>
      <c r="U492" s="8">
        <f t="shared" si="546"/>
        <v>0</v>
      </c>
      <c r="V492" s="8">
        <f t="shared" si="534"/>
        <v>3000</v>
      </c>
      <c r="W492" s="25">
        <f t="shared" si="535"/>
        <v>0</v>
      </c>
      <c r="X492" s="29">
        <v>0</v>
      </c>
      <c r="Y492" s="25"/>
    </row>
    <row r="493" spans="1:25" ht="14.25" customHeight="1" x14ac:dyDescent="0.2">
      <c r="A493" s="7" t="s">
        <v>1150</v>
      </c>
      <c r="B493" s="20">
        <v>4500</v>
      </c>
      <c r="C493" s="28">
        <v>0</v>
      </c>
      <c r="D493" s="6" t="s">
        <v>1080</v>
      </c>
      <c r="E493" s="6" t="s">
        <v>1126</v>
      </c>
      <c r="F493" s="19" t="s">
        <v>242</v>
      </c>
      <c r="G493" s="21"/>
      <c r="H493" s="8">
        <v>0</v>
      </c>
      <c r="I493" s="8" t="e">
        <f t="shared" si="547"/>
        <v>#DIV/0!</v>
      </c>
      <c r="J493" s="8">
        <v>0</v>
      </c>
      <c r="K493" s="8"/>
      <c r="L493" s="8">
        <f t="shared" si="536"/>
        <v>0</v>
      </c>
      <c r="M493" s="8" t="e">
        <f t="shared" si="548"/>
        <v>#DIV/0!</v>
      </c>
      <c r="N493" s="8">
        <f t="shared" si="537"/>
        <v>0</v>
      </c>
      <c r="O493" s="8">
        <f t="shared" si="538"/>
        <v>0</v>
      </c>
      <c r="P493" s="8"/>
      <c r="Q493" s="8"/>
      <c r="R493" s="73"/>
      <c r="S493" s="8">
        <f t="shared" si="544"/>
        <v>0</v>
      </c>
      <c r="T493" s="8" t="e">
        <f t="shared" si="545"/>
        <v>#DIV/0!</v>
      </c>
      <c r="U493" s="8">
        <f t="shared" si="546"/>
        <v>0</v>
      </c>
      <c r="V493" s="8">
        <f t="shared" si="534"/>
        <v>0</v>
      </c>
      <c r="W493" s="25">
        <f t="shared" si="535"/>
        <v>0</v>
      </c>
      <c r="X493" s="29">
        <v>0</v>
      </c>
      <c r="Y493" s="25"/>
    </row>
    <row r="494" spans="1:25" ht="14.25" customHeight="1" x14ac:dyDescent="0.2">
      <c r="A494" s="7" t="s">
        <v>1150</v>
      </c>
      <c r="B494" s="20">
        <v>4502</v>
      </c>
      <c r="C494" s="28" t="s">
        <v>1743</v>
      </c>
      <c r="D494" s="6" t="s">
        <v>1080</v>
      </c>
      <c r="E494" s="6" t="s">
        <v>1127</v>
      </c>
      <c r="F494" s="19" t="s">
        <v>1744</v>
      </c>
      <c r="G494" s="21"/>
      <c r="H494" s="8">
        <v>0</v>
      </c>
      <c r="I494" s="8" t="e">
        <f t="shared" si="547"/>
        <v>#DIV/0!</v>
      </c>
      <c r="J494" s="8">
        <v>0</v>
      </c>
      <c r="K494" s="8"/>
      <c r="L494" s="8">
        <f t="shared" si="536"/>
        <v>0</v>
      </c>
      <c r="M494" s="8" t="e">
        <f t="shared" si="548"/>
        <v>#DIV/0!</v>
      </c>
      <c r="N494" s="8">
        <f t="shared" si="537"/>
        <v>0</v>
      </c>
      <c r="O494" s="8">
        <f t="shared" si="538"/>
        <v>0</v>
      </c>
      <c r="P494" s="8"/>
      <c r="Q494" s="8"/>
      <c r="R494" s="8"/>
      <c r="S494" s="8">
        <f t="shared" si="544"/>
        <v>0</v>
      </c>
      <c r="T494" s="8" t="e">
        <f t="shared" si="545"/>
        <v>#DIV/0!</v>
      </c>
      <c r="U494" s="8">
        <f t="shared" si="546"/>
        <v>0</v>
      </c>
      <c r="V494" s="8">
        <f t="shared" si="534"/>
        <v>0</v>
      </c>
      <c r="W494" s="25">
        <f t="shared" si="535"/>
        <v>0</v>
      </c>
      <c r="X494" s="29">
        <v>0</v>
      </c>
      <c r="Y494" s="25"/>
    </row>
    <row r="495" spans="1:25" ht="14.25" customHeight="1" x14ac:dyDescent="0.2">
      <c r="A495" s="7" t="s">
        <v>1150</v>
      </c>
      <c r="B495" s="20">
        <v>4500</v>
      </c>
      <c r="C495" s="28"/>
      <c r="D495" s="6" t="s">
        <v>1080</v>
      </c>
      <c r="E495" s="6" t="s">
        <v>1128</v>
      </c>
      <c r="F495" s="7" t="s">
        <v>1840</v>
      </c>
      <c r="G495" s="21">
        <v>250</v>
      </c>
      <c r="H495" s="8">
        <v>250</v>
      </c>
      <c r="I495" s="8">
        <f t="shared" ref="I495:I497" si="554">H495/G495*100</f>
        <v>100</v>
      </c>
      <c r="J495" s="8">
        <v>0</v>
      </c>
      <c r="K495" s="8"/>
      <c r="L495" s="8">
        <f t="shared" ref="L495:L497" si="555">H495+J495+K495</f>
        <v>250</v>
      </c>
      <c r="M495" s="8">
        <f t="shared" ref="M495:M497" si="556">L495/G495*100</f>
        <v>100</v>
      </c>
      <c r="N495" s="8">
        <f t="shared" ref="N495:N497" si="557">G495-L495</f>
        <v>0</v>
      </c>
      <c r="O495" s="8">
        <f t="shared" ref="O495:O497" si="558">J495+K495</f>
        <v>0</v>
      </c>
      <c r="P495" s="8"/>
      <c r="Q495" s="8"/>
      <c r="R495" s="8"/>
      <c r="S495" s="8">
        <f t="shared" si="544"/>
        <v>250</v>
      </c>
      <c r="T495" s="8">
        <f t="shared" si="545"/>
        <v>100</v>
      </c>
      <c r="U495" s="8">
        <f t="shared" si="546"/>
        <v>0</v>
      </c>
      <c r="V495" s="8">
        <f t="shared" si="534"/>
        <v>250</v>
      </c>
      <c r="W495" s="25">
        <f t="shared" si="535"/>
        <v>0</v>
      </c>
      <c r="X495" s="29">
        <v>0</v>
      </c>
      <c r="Y495" s="25"/>
    </row>
    <row r="496" spans="1:25" ht="14.25" customHeight="1" x14ac:dyDescent="0.2">
      <c r="A496" s="7" t="s">
        <v>1150</v>
      </c>
      <c r="B496" s="20">
        <v>4139</v>
      </c>
      <c r="C496" s="33"/>
      <c r="D496" s="6" t="s">
        <v>1080</v>
      </c>
      <c r="E496" s="6" t="s">
        <v>1129</v>
      </c>
      <c r="F496" s="19" t="s">
        <v>1113</v>
      </c>
      <c r="G496" s="21">
        <v>107</v>
      </c>
      <c r="H496" s="8">
        <v>106.33</v>
      </c>
      <c r="I496" s="8">
        <f t="shared" ref="I496" si="559">H496/G496*100</f>
        <v>99.373831775700936</v>
      </c>
      <c r="J496" s="8">
        <v>0</v>
      </c>
      <c r="K496" s="8"/>
      <c r="L496" s="8">
        <f t="shared" ref="L496" si="560">H496+J496+K496</f>
        <v>106.33</v>
      </c>
      <c r="M496" s="8">
        <f t="shared" ref="M496" si="561">L496/G496*100</f>
        <v>99.373831775700936</v>
      </c>
      <c r="N496" s="8">
        <f t="shared" ref="N496" si="562">G496-L496</f>
        <v>0.67000000000000171</v>
      </c>
      <c r="O496" s="8">
        <f t="shared" ref="O496" si="563">J496+K496</f>
        <v>0</v>
      </c>
      <c r="P496" s="8"/>
      <c r="Q496" s="8"/>
      <c r="R496" s="8"/>
      <c r="S496" s="8">
        <f t="shared" si="544"/>
        <v>106.33</v>
      </c>
      <c r="T496" s="8">
        <f t="shared" si="545"/>
        <v>99.373831775700936</v>
      </c>
      <c r="U496" s="8">
        <f t="shared" si="546"/>
        <v>0.67000000000000171</v>
      </c>
      <c r="V496" s="8">
        <f t="shared" si="534"/>
        <v>106.33</v>
      </c>
      <c r="W496" s="25">
        <f t="shared" si="535"/>
        <v>0</v>
      </c>
      <c r="X496" s="20">
        <v>0</v>
      </c>
      <c r="Y496" s="25"/>
    </row>
    <row r="497" spans="1:25" ht="14.25" customHeight="1" x14ac:dyDescent="0.2">
      <c r="A497" s="7" t="s">
        <v>1150</v>
      </c>
      <c r="B497" s="20">
        <v>4500</v>
      </c>
      <c r="C497" s="33"/>
      <c r="D497" s="6" t="s">
        <v>1080</v>
      </c>
      <c r="E497" s="6" t="s">
        <v>1129</v>
      </c>
      <c r="F497" s="19" t="s">
        <v>1113</v>
      </c>
      <c r="G497" s="21">
        <v>2091</v>
      </c>
      <c r="H497" s="8">
        <v>0</v>
      </c>
      <c r="I497" s="8">
        <f t="shared" si="554"/>
        <v>0</v>
      </c>
      <c r="J497" s="8">
        <v>500</v>
      </c>
      <c r="K497" s="8"/>
      <c r="L497" s="8">
        <f t="shared" si="555"/>
        <v>500</v>
      </c>
      <c r="M497" s="8">
        <f t="shared" si="556"/>
        <v>23.91200382592061</v>
      </c>
      <c r="N497" s="8">
        <f t="shared" si="557"/>
        <v>1591</v>
      </c>
      <c r="O497" s="8">
        <f t="shared" si="558"/>
        <v>500</v>
      </c>
      <c r="P497" s="8"/>
      <c r="Q497" s="8"/>
      <c r="R497" s="8"/>
      <c r="S497" s="8">
        <f t="shared" si="544"/>
        <v>500</v>
      </c>
      <c r="T497" s="8">
        <f t="shared" si="545"/>
        <v>23.91200382592061</v>
      </c>
      <c r="U497" s="8">
        <f t="shared" si="546"/>
        <v>1591</v>
      </c>
      <c r="V497" s="8">
        <f t="shared" si="534"/>
        <v>500</v>
      </c>
      <c r="W497" s="25">
        <f t="shared" si="535"/>
        <v>0</v>
      </c>
      <c r="X497" s="20">
        <v>0</v>
      </c>
      <c r="Y497" s="25"/>
    </row>
    <row r="498" spans="1:25" ht="14.25" customHeight="1" x14ac:dyDescent="0.2">
      <c r="A498" s="7" t="s">
        <v>1150</v>
      </c>
      <c r="B498" s="20">
        <v>5511</v>
      </c>
      <c r="C498" s="33"/>
      <c r="D498" s="6" t="s">
        <v>1080</v>
      </c>
      <c r="E498" s="6" t="s">
        <v>1129</v>
      </c>
      <c r="F498" s="19" t="s">
        <v>1113</v>
      </c>
      <c r="G498" s="21">
        <v>500</v>
      </c>
      <c r="H498" s="8">
        <v>0</v>
      </c>
      <c r="I498" s="8">
        <f t="shared" ref="I498" si="564">H498/G498*100</f>
        <v>0</v>
      </c>
      <c r="J498" s="8">
        <v>0</v>
      </c>
      <c r="K498" s="8"/>
      <c r="L498" s="8">
        <f t="shared" ref="L498" si="565">H498+J498+K498</f>
        <v>0</v>
      </c>
      <c r="M498" s="8">
        <f t="shared" ref="M498" si="566">L498/G498*100</f>
        <v>0</v>
      </c>
      <c r="N498" s="8">
        <f t="shared" ref="N498" si="567">G498-L498</f>
        <v>500</v>
      </c>
      <c r="O498" s="8">
        <f t="shared" ref="O498" si="568">J498+K498</f>
        <v>0</v>
      </c>
      <c r="P498" s="8"/>
      <c r="Q498" s="8"/>
      <c r="R498" s="8"/>
      <c r="S498" s="8">
        <f t="shared" si="544"/>
        <v>0</v>
      </c>
      <c r="T498" s="8">
        <f t="shared" si="545"/>
        <v>0</v>
      </c>
      <c r="U498" s="8">
        <f t="shared" si="546"/>
        <v>500</v>
      </c>
      <c r="V498" s="8">
        <f t="shared" si="534"/>
        <v>0</v>
      </c>
      <c r="W498" s="25">
        <f t="shared" si="535"/>
        <v>0</v>
      </c>
      <c r="X498" s="20">
        <v>0</v>
      </c>
      <c r="Y498" s="25"/>
    </row>
    <row r="499" spans="1:25" ht="14.25" customHeight="1" x14ac:dyDescent="0.2">
      <c r="A499" s="7" t="s">
        <v>1130</v>
      </c>
      <c r="B499" s="20" t="s">
        <v>1323</v>
      </c>
      <c r="C499" s="33"/>
      <c r="D499" s="6" t="s">
        <v>1280</v>
      </c>
      <c r="E499" s="6" t="s">
        <v>1131</v>
      </c>
      <c r="F499" s="7" t="s">
        <v>243</v>
      </c>
      <c r="G499" s="21">
        <v>600</v>
      </c>
      <c r="H499" s="8">
        <v>0</v>
      </c>
      <c r="I499" s="8">
        <f t="shared" si="547"/>
        <v>0</v>
      </c>
      <c r="J499" s="8">
        <v>0</v>
      </c>
      <c r="K499" s="8"/>
      <c r="L499" s="8">
        <f t="shared" si="536"/>
        <v>0</v>
      </c>
      <c r="M499" s="8">
        <f t="shared" si="548"/>
        <v>0</v>
      </c>
      <c r="N499" s="8">
        <f t="shared" si="537"/>
        <v>600</v>
      </c>
      <c r="O499" s="8">
        <f t="shared" si="538"/>
        <v>0</v>
      </c>
      <c r="P499" s="8"/>
      <c r="Q499" s="8"/>
      <c r="R499" s="73"/>
      <c r="S499" s="8">
        <f t="shared" si="544"/>
        <v>0</v>
      </c>
      <c r="T499" s="8">
        <f t="shared" si="545"/>
        <v>0</v>
      </c>
      <c r="U499" s="8">
        <f t="shared" si="546"/>
        <v>600</v>
      </c>
      <c r="V499" s="8">
        <f t="shared" si="534"/>
        <v>0</v>
      </c>
      <c r="W499" s="25">
        <f t="shared" si="535"/>
        <v>0</v>
      </c>
      <c r="X499" s="20">
        <v>0</v>
      </c>
      <c r="Y499" s="25"/>
    </row>
    <row r="500" spans="1:25" ht="14.25" customHeight="1" x14ac:dyDescent="0.2">
      <c r="A500" s="7" t="s">
        <v>1130</v>
      </c>
      <c r="B500" s="20" t="s">
        <v>1323</v>
      </c>
      <c r="C500" s="28" t="s">
        <v>1154</v>
      </c>
      <c r="D500" s="6" t="s">
        <v>1280</v>
      </c>
      <c r="E500" s="6" t="s">
        <v>1132</v>
      </c>
      <c r="F500" s="7" t="s">
        <v>244</v>
      </c>
      <c r="G500" s="21"/>
      <c r="H500" s="8">
        <v>0</v>
      </c>
      <c r="I500" s="8" t="e">
        <f t="shared" si="547"/>
        <v>#DIV/0!</v>
      </c>
      <c r="J500" s="8">
        <v>0</v>
      </c>
      <c r="K500" s="8"/>
      <c r="L500" s="8">
        <f t="shared" si="536"/>
        <v>0</v>
      </c>
      <c r="M500" s="8" t="e">
        <f t="shared" si="548"/>
        <v>#DIV/0!</v>
      </c>
      <c r="N500" s="8">
        <f t="shared" si="537"/>
        <v>0</v>
      </c>
      <c r="O500" s="8">
        <f t="shared" si="538"/>
        <v>0</v>
      </c>
      <c r="P500" s="8"/>
      <c r="Q500" s="8"/>
      <c r="R500" s="8"/>
      <c r="S500" s="8">
        <f t="shared" si="544"/>
        <v>0</v>
      </c>
      <c r="T500" s="8" t="e">
        <f t="shared" si="545"/>
        <v>#DIV/0!</v>
      </c>
      <c r="U500" s="8">
        <f t="shared" si="546"/>
        <v>0</v>
      </c>
      <c r="V500" s="8">
        <f t="shared" si="534"/>
        <v>0</v>
      </c>
      <c r="W500" s="25">
        <f t="shared" si="535"/>
        <v>0</v>
      </c>
      <c r="X500" s="29">
        <v>0</v>
      </c>
      <c r="Y500" s="25"/>
    </row>
    <row r="501" spans="1:25" ht="14.25" customHeight="1" x14ac:dyDescent="0.2">
      <c r="A501" s="7" t="s">
        <v>1130</v>
      </c>
      <c r="B501" s="20">
        <v>5525</v>
      </c>
      <c r="C501" s="28"/>
      <c r="D501" s="6" t="s">
        <v>1280</v>
      </c>
      <c r="E501" s="6" t="s">
        <v>1133</v>
      </c>
      <c r="F501" s="7" t="s">
        <v>708</v>
      </c>
      <c r="G501" s="21"/>
      <c r="H501" s="8">
        <v>0</v>
      </c>
      <c r="I501" s="8" t="e">
        <f t="shared" si="547"/>
        <v>#DIV/0!</v>
      </c>
      <c r="J501" s="8">
        <v>0</v>
      </c>
      <c r="K501" s="8"/>
      <c r="L501" s="8">
        <f t="shared" si="536"/>
        <v>0</v>
      </c>
      <c r="M501" s="8" t="e">
        <f t="shared" si="548"/>
        <v>#DIV/0!</v>
      </c>
      <c r="N501" s="8">
        <f t="shared" si="537"/>
        <v>0</v>
      </c>
      <c r="O501" s="8">
        <f t="shared" si="538"/>
        <v>0</v>
      </c>
      <c r="P501" s="8"/>
      <c r="Q501" s="8"/>
      <c r="R501" s="8"/>
      <c r="S501" s="8">
        <f t="shared" si="544"/>
        <v>0</v>
      </c>
      <c r="T501" s="8" t="e">
        <f t="shared" si="545"/>
        <v>#DIV/0!</v>
      </c>
      <c r="U501" s="8">
        <f t="shared" si="546"/>
        <v>0</v>
      </c>
      <c r="V501" s="8">
        <f t="shared" si="534"/>
        <v>0</v>
      </c>
      <c r="W501" s="25">
        <f t="shared" si="535"/>
        <v>0</v>
      </c>
      <c r="X501" s="29">
        <v>0</v>
      </c>
      <c r="Y501" s="25"/>
    </row>
    <row r="502" spans="1:25" ht="14.25" customHeight="1" x14ac:dyDescent="0.2">
      <c r="A502" s="7" t="s">
        <v>1130</v>
      </c>
      <c r="B502" s="20">
        <v>5002</v>
      </c>
      <c r="C502" s="28"/>
      <c r="D502" s="6" t="s">
        <v>1280</v>
      </c>
      <c r="E502" s="6" t="s">
        <v>698</v>
      </c>
      <c r="F502" s="19" t="s">
        <v>699</v>
      </c>
      <c r="G502" s="21">
        <v>9239</v>
      </c>
      <c r="H502" s="8">
        <v>9238.4999999999964</v>
      </c>
      <c r="I502" s="8">
        <f t="shared" si="547"/>
        <v>99.994588158891617</v>
      </c>
      <c r="J502" s="8">
        <v>0</v>
      </c>
      <c r="K502" s="8"/>
      <c r="L502" s="8">
        <f t="shared" si="536"/>
        <v>9238.4999999999964</v>
      </c>
      <c r="M502" s="8">
        <f t="shared" si="548"/>
        <v>99.994588158891617</v>
      </c>
      <c r="N502" s="8">
        <f t="shared" si="537"/>
        <v>0.50000000000363798</v>
      </c>
      <c r="O502" s="8">
        <f t="shared" si="538"/>
        <v>0</v>
      </c>
      <c r="P502" s="8"/>
      <c r="Q502" s="8"/>
      <c r="R502" s="8"/>
      <c r="S502" s="8">
        <f t="shared" si="544"/>
        <v>9238.4999999999964</v>
      </c>
      <c r="T502" s="8">
        <f t="shared" si="545"/>
        <v>99.994588158891617</v>
      </c>
      <c r="U502" s="8">
        <f t="shared" si="546"/>
        <v>0.50000000000363798</v>
      </c>
      <c r="V502" s="8">
        <f t="shared" si="534"/>
        <v>9238.4999999999964</v>
      </c>
      <c r="W502" s="25">
        <f t="shared" si="535"/>
        <v>0</v>
      </c>
      <c r="X502" s="29"/>
      <c r="Y502" s="25"/>
    </row>
    <row r="503" spans="1:25" ht="14.25" customHeight="1" x14ac:dyDescent="0.2">
      <c r="A503" s="7" t="s">
        <v>1130</v>
      </c>
      <c r="B503" s="20">
        <v>5063</v>
      </c>
      <c r="C503" s="28"/>
      <c r="D503" s="6" t="s">
        <v>1280</v>
      </c>
      <c r="E503" s="6" t="s">
        <v>700</v>
      </c>
      <c r="F503" s="19" t="s">
        <v>701</v>
      </c>
      <c r="G503" s="21">
        <v>3049</v>
      </c>
      <c r="H503" s="8">
        <v>3048.7</v>
      </c>
      <c r="I503" s="8">
        <f t="shared" si="547"/>
        <v>99.990160708428988</v>
      </c>
      <c r="J503" s="8">
        <v>0</v>
      </c>
      <c r="K503" s="8"/>
      <c r="L503" s="8">
        <f t="shared" si="536"/>
        <v>3048.7</v>
      </c>
      <c r="M503" s="8">
        <f t="shared" si="548"/>
        <v>99.990160708428988</v>
      </c>
      <c r="N503" s="8">
        <f t="shared" si="537"/>
        <v>0.3000000000001819</v>
      </c>
      <c r="O503" s="8">
        <f t="shared" si="538"/>
        <v>0</v>
      </c>
      <c r="P503" s="8"/>
      <c r="Q503" s="8"/>
      <c r="R503" s="8"/>
      <c r="S503" s="8">
        <f t="shared" si="544"/>
        <v>3048.7</v>
      </c>
      <c r="T503" s="8">
        <f t="shared" si="545"/>
        <v>99.990160708428988</v>
      </c>
      <c r="U503" s="8">
        <f t="shared" si="546"/>
        <v>0.3000000000001819</v>
      </c>
      <c r="V503" s="8">
        <f t="shared" si="534"/>
        <v>3048.7</v>
      </c>
      <c r="W503" s="25">
        <f t="shared" si="535"/>
        <v>0</v>
      </c>
      <c r="X503" s="29"/>
      <c r="Y503" s="25"/>
    </row>
    <row r="504" spans="1:25" ht="14.25" customHeight="1" x14ac:dyDescent="0.2">
      <c r="A504" s="7" t="s">
        <v>1130</v>
      </c>
      <c r="B504" s="20" t="s">
        <v>516</v>
      </c>
      <c r="C504" s="28"/>
      <c r="D504" s="6" t="s">
        <v>1280</v>
      </c>
      <c r="E504" s="6" t="s">
        <v>702</v>
      </c>
      <c r="F504" s="19" t="s">
        <v>367</v>
      </c>
      <c r="G504" s="21">
        <v>93</v>
      </c>
      <c r="H504" s="8">
        <v>92.37</v>
      </c>
      <c r="I504" s="8">
        <f t="shared" si="547"/>
        <v>99.322580645161295</v>
      </c>
      <c r="J504" s="8">
        <v>0</v>
      </c>
      <c r="K504" s="8"/>
      <c r="L504" s="8">
        <f t="shared" si="536"/>
        <v>92.37</v>
      </c>
      <c r="M504" s="8">
        <f t="shared" si="548"/>
        <v>99.322580645161295</v>
      </c>
      <c r="N504" s="8">
        <f t="shared" si="537"/>
        <v>0.62999999999999545</v>
      </c>
      <c r="O504" s="8">
        <f t="shared" si="538"/>
        <v>0</v>
      </c>
      <c r="P504" s="8"/>
      <c r="Q504" s="8"/>
      <c r="R504" s="8"/>
      <c r="S504" s="8">
        <f t="shared" si="544"/>
        <v>92.37</v>
      </c>
      <c r="T504" s="8">
        <f t="shared" si="545"/>
        <v>99.322580645161295</v>
      </c>
      <c r="U504" s="8">
        <f t="shared" si="546"/>
        <v>0.62999999999999545</v>
      </c>
      <c r="V504" s="8">
        <f t="shared" si="534"/>
        <v>92.37</v>
      </c>
      <c r="W504" s="25">
        <f t="shared" si="535"/>
        <v>0</v>
      </c>
      <c r="X504" s="29">
        <v>0</v>
      </c>
      <c r="Y504" s="25"/>
    </row>
    <row r="505" spans="1:25" ht="14.25" customHeight="1" x14ac:dyDescent="0.2">
      <c r="A505" s="7" t="s">
        <v>1130</v>
      </c>
      <c r="B505" s="20">
        <v>5052</v>
      </c>
      <c r="C505" s="28"/>
      <c r="D505" s="6" t="s">
        <v>1280</v>
      </c>
      <c r="E505" s="6" t="s">
        <v>368</v>
      </c>
      <c r="F505" s="19" t="s">
        <v>1716</v>
      </c>
      <c r="G505" s="21">
        <v>12</v>
      </c>
      <c r="H505" s="8">
        <v>11.66</v>
      </c>
      <c r="I505" s="8">
        <f t="shared" si="547"/>
        <v>97.166666666666671</v>
      </c>
      <c r="J505" s="8">
        <v>0</v>
      </c>
      <c r="K505" s="8"/>
      <c r="L505" s="8">
        <f t="shared" si="536"/>
        <v>11.66</v>
      </c>
      <c r="M505" s="8">
        <f t="shared" si="548"/>
        <v>97.166666666666671</v>
      </c>
      <c r="N505" s="8">
        <f t="shared" si="537"/>
        <v>0.33999999999999986</v>
      </c>
      <c r="O505" s="8">
        <f t="shared" si="538"/>
        <v>0</v>
      </c>
      <c r="P505" s="8"/>
      <c r="Q505" s="8"/>
      <c r="R505" s="8"/>
      <c r="S505" s="8">
        <f t="shared" si="544"/>
        <v>11.66</v>
      </c>
      <c r="T505" s="8">
        <f t="shared" si="545"/>
        <v>97.166666666666671</v>
      </c>
      <c r="U505" s="8">
        <f t="shared" si="546"/>
        <v>0.33999999999999986</v>
      </c>
      <c r="V505" s="8">
        <f t="shared" ref="V505:V579" si="569">H505+J505</f>
        <v>11.66</v>
      </c>
      <c r="W505" s="25">
        <f t="shared" ref="W505:W579" si="570">K505+P505</f>
        <v>0</v>
      </c>
      <c r="X505" s="29">
        <v>0</v>
      </c>
      <c r="Y505" s="25"/>
    </row>
    <row r="506" spans="1:25" ht="14.25" customHeight="1" x14ac:dyDescent="0.2">
      <c r="A506" s="7" t="s">
        <v>1130</v>
      </c>
      <c r="B506" s="20">
        <v>5061</v>
      </c>
      <c r="C506" s="28"/>
      <c r="D506" s="6" t="s">
        <v>1280</v>
      </c>
      <c r="E506" s="6" t="s">
        <v>368</v>
      </c>
      <c r="F506" s="19" t="s">
        <v>1717</v>
      </c>
      <c r="G506" s="21">
        <v>5</v>
      </c>
      <c r="H506" s="8">
        <v>0</v>
      </c>
      <c r="I506" s="8">
        <f t="shared" si="547"/>
        <v>0</v>
      </c>
      <c r="J506" s="8">
        <v>4.88</v>
      </c>
      <c r="K506" s="8"/>
      <c r="L506" s="8">
        <f t="shared" si="536"/>
        <v>4.88</v>
      </c>
      <c r="M506" s="8">
        <f t="shared" si="548"/>
        <v>97.6</v>
      </c>
      <c r="N506" s="8">
        <f t="shared" si="537"/>
        <v>0.12000000000000011</v>
      </c>
      <c r="O506" s="8">
        <f t="shared" si="538"/>
        <v>4.88</v>
      </c>
      <c r="P506" s="8"/>
      <c r="Q506" s="8"/>
      <c r="R506" s="8"/>
      <c r="S506" s="8">
        <f t="shared" si="544"/>
        <v>4.88</v>
      </c>
      <c r="T506" s="8">
        <f t="shared" si="545"/>
        <v>97.6</v>
      </c>
      <c r="U506" s="8">
        <f t="shared" si="546"/>
        <v>0.12000000000000011</v>
      </c>
      <c r="V506" s="8">
        <f t="shared" si="569"/>
        <v>4.88</v>
      </c>
      <c r="W506" s="25">
        <f t="shared" si="570"/>
        <v>0</v>
      </c>
      <c r="X506" s="29"/>
      <c r="Y506" s="25"/>
    </row>
    <row r="507" spans="1:25" ht="14.25" customHeight="1" x14ac:dyDescent="0.2">
      <c r="A507" s="7" t="s">
        <v>1130</v>
      </c>
      <c r="B507" s="20">
        <v>5062</v>
      </c>
      <c r="C507" s="28"/>
      <c r="D507" s="6" t="s">
        <v>1280</v>
      </c>
      <c r="E507" s="6" t="s">
        <v>368</v>
      </c>
      <c r="F507" s="19" t="s">
        <v>1718</v>
      </c>
      <c r="G507" s="21">
        <v>4</v>
      </c>
      <c r="H507" s="8">
        <v>0</v>
      </c>
      <c r="I507" s="8">
        <f>H507/G507*100</f>
        <v>0</v>
      </c>
      <c r="J507" s="8">
        <v>3.1</v>
      </c>
      <c r="K507" s="8"/>
      <c r="L507" s="8">
        <f>H507+J507+K507</f>
        <v>3.1</v>
      </c>
      <c r="M507" s="8">
        <f>L507/G507*100</f>
        <v>77.5</v>
      </c>
      <c r="N507" s="8">
        <f>G507-L507</f>
        <v>0.89999999999999991</v>
      </c>
      <c r="O507" s="8">
        <f>J507+K507</f>
        <v>3.1</v>
      </c>
      <c r="P507" s="8"/>
      <c r="Q507" s="8"/>
      <c r="R507" s="8"/>
      <c r="S507" s="8">
        <f>L507+P507+Q507+R507</f>
        <v>3.1</v>
      </c>
      <c r="T507" s="8">
        <f>S507/G507*100</f>
        <v>77.5</v>
      </c>
      <c r="U507" s="8">
        <f>G507-S507</f>
        <v>0.89999999999999991</v>
      </c>
      <c r="V507" s="8">
        <f>H507+J507</f>
        <v>3.1</v>
      </c>
      <c r="W507" s="25">
        <f>K507+P507</f>
        <v>0</v>
      </c>
      <c r="X507" s="29"/>
      <c r="Y507" s="25"/>
    </row>
    <row r="508" spans="1:25" ht="14.25" customHeight="1" x14ac:dyDescent="0.2">
      <c r="A508" s="7" t="s">
        <v>1130</v>
      </c>
      <c r="B508" s="20">
        <v>5525</v>
      </c>
      <c r="C508" s="28" t="s">
        <v>1158</v>
      </c>
      <c r="D508" s="6" t="s">
        <v>1280</v>
      </c>
      <c r="E508" s="6" t="s">
        <v>368</v>
      </c>
      <c r="F508" s="19" t="s">
        <v>369</v>
      </c>
      <c r="G508" s="21">
        <v>700</v>
      </c>
      <c r="H508" s="8">
        <v>83.68</v>
      </c>
      <c r="I508" s="8">
        <f t="shared" ref="I508" si="571">H508/G508*100</f>
        <v>11.954285714285716</v>
      </c>
      <c r="J508" s="8">
        <v>499.73</v>
      </c>
      <c r="K508" s="8"/>
      <c r="L508" s="8">
        <f t="shared" ref="L508" si="572">H508+J508+K508</f>
        <v>583.41000000000008</v>
      </c>
      <c r="M508" s="8">
        <f t="shared" ref="M508" si="573">L508/G508*100</f>
        <v>83.344285714285732</v>
      </c>
      <c r="N508" s="8">
        <f t="shared" ref="N508" si="574">G508-L508</f>
        <v>116.58999999999992</v>
      </c>
      <c r="O508" s="8">
        <f t="shared" ref="O508" si="575">J508+K508</f>
        <v>499.73</v>
      </c>
      <c r="P508" s="8"/>
      <c r="Q508" s="8"/>
      <c r="R508" s="8"/>
      <c r="S508" s="8">
        <f t="shared" ref="S508" si="576">L508+P508+Q508+R508</f>
        <v>583.41000000000008</v>
      </c>
      <c r="T508" s="8">
        <f t="shared" ref="T508" si="577">S508/G508*100</f>
        <v>83.344285714285732</v>
      </c>
      <c r="U508" s="8">
        <f t="shared" ref="U508" si="578">G508-S508</f>
        <v>116.58999999999992</v>
      </c>
      <c r="V508" s="8">
        <f t="shared" ref="V508" si="579">H508+J508</f>
        <v>583.41000000000008</v>
      </c>
      <c r="W508" s="25">
        <f t="shared" ref="W508" si="580">K508+P508</f>
        <v>0</v>
      </c>
      <c r="X508" s="29">
        <v>0</v>
      </c>
      <c r="Y508" s="25"/>
    </row>
    <row r="509" spans="1:25" ht="14.25" customHeight="1" x14ac:dyDescent="0.2">
      <c r="A509" s="7" t="s">
        <v>1130</v>
      </c>
      <c r="B509" s="20" t="s">
        <v>1323</v>
      </c>
      <c r="C509" s="28"/>
      <c r="D509" s="6" t="s">
        <v>1280</v>
      </c>
      <c r="E509" s="6" t="s">
        <v>370</v>
      </c>
      <c r="F509" s="19" t="s">
        <v>1368</v>
      </c>
      <c r="G509" s="21"/>
      <c r="H509" s="8">
        <v>0</v>
      </c>
      <c r="I509" s="8" t="e">
        <f t="shared" si="547"/>
        <v>#DIV/0!</v>
      </c>
      <c r="J509" s="8">
        <v>0</v>
      </c>
      <c r="K509" s="8"/>
      <c r="L509" s="8">
        <f t="shared" si="536"/>
        <v>0</v>
      </c>
      <c r="M509" s="8" t="e">
        <f t="shared" si="548"/>
        <v>#DIV/0!</v>
      </c>
      <c r="N509" s="8">
        <f t="shared" si="537"/>
        <v>0</v>
      </c>
      <c r="O509" s="8">
        <f t="shared" si="538"/>
        <v>0</v>
      </c>
      <c r="P509" s="8"/>
      <c r="Q509" s="8"/>
      <c r="R509" s="8"/>
      <c r="S509" s="8">
        <f t="shared" si="544"/>
        <v>0</v>
      </c>
      <c r="T509" s="8" t="e">
        <f t="shared" si="545"/>
        <v>#DIV/0!</v>
      </c>
      <c r="U509" s="8">
        <f t="shared" si="546"/>
        <v>0</v>
      </c>
      <c r="V509" s="8">
        <f t="shared" si="569"/>
        <v>0</v>
      </c>
      <c r="W509" s="25">
        <f t="shared" si="570"/>
        <v>0</v>
      </c>
      <c r="X509" s="29"/>
      <c r="Y509" s="25"/>
    </row>
    <row r="510" spans="1:25" ht="14.25" customHeight="1" x14ac:dyDescent="0.2">
      <c r="A510" s="7" t="s">
        <v>1130</v>
      </c>
      <c r="B510" s="20"/>
      <c r="C510" s="28"/>
      <c r="D510" s="6" t="s">
        <v>1280</v>
      </c>
      <c r="E510" s="6" t="s">
        <v>371</v>
      </c>
      <c r="F510" s="19"/>
      <c r="G510" s="21"/>
      <c r="H510" s="8">
        <v>0</v>
      </c>
      <c r="I510" s="8" t="e">
        <f t="shared" si="547"/>
        <v>#DIV/0!</v>
      </c>
      <c r="J510" s="8">
        <v>0</v>
      </c>
      <c r="K510" s="8"/>
      <c r="L510" s="8">
        <f t="shared" ref="L510:L585" si="581">H510+J510+K510</f>
        <v>0</v>
      </c>
      <c r="M510" s="8" t="e">
        <f t="shared" si="548"/>
        <v>#DIV/0!</v>
      </c>
      <c r="N510" s="8">
        <f t="shared" ref="N510:N550" si="582">G510-L510</f>
        <v>0</v>
      </c>
      <c r="O510" s="8">
        <f t="shared" ref="O510:O585" si="583">J510+K510</f>
        <v>0</v>
      </c>
      <c r="P510" s="8"/>
      <c r="Q510" s="8"/>
      <c r="R510" s="8"/>
      <c r="S510" s="8">
        <f t="shared" si="544"/>
        <v>0</v>
      </c>
      <c r="T510" s="8" t="e">
        <f t="shared" si="545"/>
        <v>#DIV/0!</v>
      </c>
      <c r="U510" s="8">
        <f t="shared" si="546"/>
        <v>0</v>
      </c>
      <c r="V510" s="8">
        <f t="shared" si="569"/>
        <v>0</v>
      </c>
      <c r="W510" s="25">
        <f t="shared" si="570"/>
        <v>0</v>
      </c>
      <c r="X510" s="29"/>
      <c r="Y510" s="25"/>
    </row>
    <row r="511" spans="1:25" ht="14.25" customHeight="1" x14ac:dyDescent="0.2">
      <c r="A511" s="7" t="s">
        <v>1130</v>
      </c>
      <c r="B511" s="20">
        <v>5511</v>
      </c>
      <c r="C511" s="28"/>
      <c r="D511" s="6" t="s">
        <v>1280</v>
      </c>
      <c r="E511" s="6" t="s">
        <v>372</v>
      </c>
      <c r="F511" s="19" t="s">
        <v>2186</v>
      </c>
      <c r="G511" s="21"/>
      <c r="H511" s="8">
        <v>0</v>
      </c>
      <c r="I511" s="8" t="e">
        <f t="shared" si="547"/>
        <v>#DIV/0!</v>
      </c>
      <c r="J511" s="8">
        <v>0</v>
      </c>
      <c r="K511" s="8"/>
      <c r="L511" s="8">
        <f t="shared" si="581"/>
        <v>0</v>
      </c>
      <c r="M511" s="8" t="e">
        <f t="shared" si="548"/>
        <v>#DIV/0!</v>
      </c>
      <c r="N511" s="21">
        <f t="shared" si="582"/>
        <v>0</v>
      </c>
      <c r="O511" s="8">
        <f t="shared" si="583"/>
        <v>0</v>
      </c>
      <c r="P511" s="8"/>
      <c r="Q511" s="8"/>
      <c r="R511" s="8"/>
      <c r="S511" s="8">
        <f t="shared" si="544"/>
        <v>0</v>
      </c>
      <c r="T511" s="8" t="e">
        <f t="shared" si="545"/>
        <v>#DIV/0!</v>
      </c>
      <c r="U511" s="8">
        <f t="shared" si="546"/>
        <v>0</v>
      </c>
      <c r="V511" s="8">
        <f t="shared" si="569"/>
        <v>0</v>
      </c>
      <c r="W511" s="25">
        <f t="shared" si="570"/>
        <v>0</v>
      </c>
      <c r="X511" s="29"/>
      <c r="Y511" s="25"/>
    </row>
    <row r="512" spans="1:25" ht="14.25" customHeight="1" x14ac:dyDescent="0.2">
      <c r="A512" s="7" t="s">
        <v>1130</v>
      </c>
      <c r="B512" s="20">
        <v>5525</v>
      </c>
      <c r="C512" s="28"/>
      <c r="D512" s="6" t="s">
        <v>1280</v>
      </c>
      <c r="E512" s="6" t="s">
        <v>373</v>
      </c>
      <c r="F512" s="19" t="s">
        <v>1110</v>
      </c>
      <c r="G512" s="21">
        <v>650</v>
      </c>
      <c r="H512" s="8">
        <v>650</v>
      </c>
      <c r="I512" s="8">
        <f t="shared" si="547"/>
        <v>100</v>
      </c>
      <c r="J512" s="8">
        <v>0</v>
      </c>
      <c r="K512" s="8"/>
      <c r="L512" s="8">
        <f t="shared" si="581"/>
        <v>650</v>
      </c>
      <c r="M512" s="8">
        <f t="shared" si="548"/>
        <v>100</v>
      </c>
      <c r="N512" s="8">
        <f t="shared" si="582"/>
        <v>0</v>
      </c>
      <c r="O512" s="8">
        <f t="shared" si="583"/>
        <v>0</v>
      </c>
      <c r="P512" s="8"/>
      <c r="Q512" s="8"/>
      <c r="R512" s="8"/>
      <c r="S512" s="8">
        <f t="shared" si="544"/>
        <v>650</v>
      </c>
      <c r="T512" s="8">
        <f t="shared" si="545"/>
        <v>100</v>
      </c>
      <c r="U512" s="8">
        <f t="shared" si="546"/>
        <v>0</v>
      </c>
      <c r="V512" s="8">
        <f t="shared" si="569"/>
        <v>650</v>
      </c>
      <c r="W512" s="25">
        <f t="shared" si="570"/>
        <v>0</v>
      </c>
      <c r="X512" s="29"/>
      <c r="Y512" s="25"/>
    </row>
    <row r="513" spans="1:25" ht="14.25" customHeight="1" x14ac:dyDescent="0.2">
      <c r="A513" s="7" t="s">
        <v>1130</v>
      </c>
      <c r="B513" s="20">
        <v>5525</v>
      </c>
      <c r="C513" s="28"/>
      <c r="D513" s="6" t="s">
        <v>1280</v>
      </c>
      <c r="E513" s="6" t="s">
        <v>1612</v>
      </c>
      <c r="F513" s="19" t="s">
        <v>286</v>
      </c>
      <c r="G513" s="21"/>
      <c r="H513" s="8">
        <v>0</v>
      </c>
      <c r="I513" s="8" t="e">
        <f t="shared" si="547"/>
        <v>#DIV/0!</v>
      </c>
      <c r="J513" s="8">
        <v>0</v>
      </c>
      <c r="K513" s="8"/>
      <c r="L513" s="8">
        <f t="shared" si="581"/>
        <v>0</v>
      </c>
      <c r="M513" s="8" t="e">
        <f t="shared" si="548"/>
        <v>#DIV/0!</v>
      </c>
      <c r="N513" s="8">
        <f t="shared" si="582"/>
        <v>0</v>
      </c>
      <c r="O513" s="8">
        <f t="shared" si="583"/>
        <v>0</v>
      </c>
      <c r="P513" s="8"/>
      <c r="Q513" s="8"/>
      <c r="R513" s="8"/>
      <c r="S513" s="8">
        <f t="shared" si="544"/>
        <v>0</v>
      </c>
      <c r="T513" s="8" t="e">
        <f t="shared" si="545"/>
        <v>#DIV/0!</v>
      </c>
      <c r="U513" s="8">
        <f t="shared" si="546"/>
        <v>0</v>
      </c>
      <c r="V513" s="8">
        <f t="shared" si="569"/>
        <v>0</v>
      </c>
      <c r="W513" s="25">
        <f t="shared" si="570"/>
        <v>0</v>
      </c>
      <c r="X513" s="29"/>
      <c r="Y513" s="25"/>
    </row>
    <row r="514" spans="1:25" ht="14.25" customHeight="1" x14ac:dyDescent="0.2">
      <c r="A514" s="7" t="s">
        <v>1130</v>
      </c>
      <c r="B514" s="20" t="s">
        <v>1323</v>
      </c>
      <c r="C514" s="28"/>
      <c r="D514" s="6" t="s">
        <v>1280</v>
      </c>
      <c r="E514" s="6" t="s">
        <v>287</v>
      </c>
      <c r="F514" s="19" t="s">
        <v>1361</v>
      </c>
      <c r="G514" s="21">
        <v>5610</v>
      </c>
      <c r="H514" s="8">
        <v>960</v>
      </c>
      <c r="I514" s="8">
        <f t="shared" si="547"/>
        <v>17.112299465240639</v>
      </c>
      <c r="J514" s="8">
        <v>0</v>
      </c>
      <c r="K514" s="8"/>
      <c r="L514" s="8">
        <f t="shared" si="581"/>
        <v>960</v>
      </c>
      <c r="M514" s="8">
        <f t="shared" si="548"/>
        <v>17.112299465240639</v>
      </c>
      <c r="N514" s="8">
        <f t="shared" si="582"/>
        <v>4650</v>
      </c>
      <c r="O514" s="8">
        <f t="shared" si="583"/>
        <v>0</v>
      </c>
      <c r="P514" s="8"/>
      <c r="Q514" s="8"/>
      <c r="R514" s="8"/>
      <c r="S514" s="8">
        <f t="shared" si="544"/>
        <v>960</v>
      </c>
      <c r="T514" s="8">
        <f t="shared" si="545"/>
        <v>17.112299465240639</v>
      </c>
      <c r="U514" s="8">
        <f t="shared" si="546"/>
        <v>4650</v>
      </c>
      <c r="V514" s="8">
        <f t="shared" si="569"/>
        <v>960</v>
      </c>
      <c r="W514" s="25">
        <f t="shared" si="570"/>
        <v>0</v>
      </c>
      <c r="X514" s="29"/>
      <c r="Y514" s="25"/>
    </row>
    <row r="515" spans="1:25" ht="14.25" customHeight="1" x14ac:dyDescent="0.2">
      <c r="A515" s="7" t="s">
        <v>1130</v>
      </c>
      <c r="B515" s="20" t="s">
        <v>1323</v>
      </c>
      <c r="C515" s="28"/>
      <c r="D515" s="6" t="s">
        <v>1280</v>
      </c>
      <c r="E515" s="6" t="s">
        <v>1362</v>
      </c>
      <c r="F515" s="19" t="s">
        <v>1452</v>
      </c>
      <c r="G515" s="21"/>
      <c r="H515" s="8">
        <v>0</v>
      </c>
      <c r="I515" s="8" t="e">
        <f t="shared" si="547"/>
        <v>#DIV/0!</v>
      </c>
      <c r="J515" s="8">
        <v>0</v>
      </c>
      <c r="K515" s="8"/>
      <c r="L515" s="8">
        <f t="shared" si="581"/>
        <v>0</v>
      </c>
      <c r="M515" s="8" t="e">
        <f t="shared" si="548"/>
        <v>#DIV/0!</v>
      </c>
      <c r="N515" s="8">
        <f t="shared" si="582"/>
        <v>0</v>
      </c>
      <c r="O515" s="8">
        <f t="shared" si="583"/>
        <v>0</v>
      </c>
      <c r="P515" s="8"/>
      <c r="Q515" s="8"/>
      <c r="R515" s="8"/>
      <c r="S515" s="8">
        <f t="shared" si="544"/>
        <v>0</v>
      </c>
      <c r="T515" s="8" t="e">
        <f t="shared" si="545"/>
        <v>#DIV/0!</v>
      </c>
      <c r="U515" s="8">
        <f t="shared" si="546"/>
        <v>0</v>
      </c>
      <c r="V515" s="8">
        <f t="shared" si="569"/>
        <v>0</v>
      </c>
      <c r="W515" s="25">
        <f t="shared" si="570"/>
        <v>0</v>
      </c>
      <c r="X515" s="29"/>
      <c r="Y515" s="25"/>
    </row>
    <row r="516" spans="1:25" ht="14.25" customHeight="1" x14ac:dyDescent="0.2">
      <c r="A516" s="7" t="s">
        <v>1130</v>
      </c>
      <c r="B516" s="20">
        <v>5525</v>
      </c>
      <c r="C516" s="28"/>
      <c r="D516" s="6" t="s">
        <v>1280</v>
      </c>
      <c r="E516" s="6" t="s">
        <v>1453</v>
      </c>
      <c r="F516" s="19" t="s">
        <v>1109</v>
      </c>
      <c r="G516" s="21">
        <v>171</v>
      </c>
      <c r="H516" s="8">
        <v>171</v>
      </c>
      <c r="I516" s="8">
        <f t="shared" si="547"/>
        <v>100</v>
      </c>
      <c r="J516" s="8">
        <v>0</v>
      </c>
      <c r="K516" s="8"/>
      <c r="L516" s="8">
        <f t="shared" si="581"/>
        <v>171</v>
      </c>
      <c r="M516" s="8">
        <f t="shared" si="548"/>
        <v>100</v>
      </c>
      <c r="N516" s="8">
        <f t="shared" si="582"/>
        <v>0</v>
      </c>
      <c r="O516" s="8">
        <f t="shared" si="583"/>
        <v>0</v>
      </c>
      <c r="P516" s="8"/>
      <c r="Q516" s="8"/>
      <c r="R516" s="8"/>
      <c r="S516" s="8">
        <f t="shared" si="544"/>
        <v>171</v>
      </c>
      <c r="T516" s="8">
        <f t="shared" si="545"/>
        <v>100</v>
      </c>
      <c r="U516" s="8">
        <f t="shared" si="546"/>
        <v>0</v>
      </c>
      <c r="V516" s="8">
        <f t="shared" si="569"/>
        <v>171</v>
      </c>
      <c r="W516" s="25">
        <f t="shared" si="570"/>
        <v>0</v>
      </c>
      <c r="X516" s="29"/>
      <c r="Y516" s="25"/>
    </row>
    <row r="517" spans="1:25" ht="14.25" customHeight="1" x14ac:dyDescent="0.2">
      <c r="A517" s="7"/>
      <c r="B517" s="20"/>
      <c r="C517" s="28"/>
      <c r="D517" s="6" t="s">
        <v>1280</v>
      </c>
      <c r="E517" s="6" t="s">
        <v>1454</v>
      </c>
      <c r="F517" s="19"/>
      <c r="G517" s="21"/>
      <c r="H517" s="8">
        <v>0</v>
      </c>
      <c r="I517" s="8" t="e">
        <f t="shared" si="547"/>
        <v>#DIV/0!</v>
      </c>
      <c r="J517" s="8">
        <v>0</v>
      </c>
      <c r="K517" s="8"/>
      <c r="L517" s="8">
        <f t="shared" si="581"/>
        <v>0</v>
      </c>
      <c r="M517" s="8" t="e">
        <f t="shared" si="548"/>
        <v>#DIV/0!</v>
      </c>
      <c r="N517" s="8">
        <f t="shared" si="582"/>
        <v>0</v>
      </c>
      <c r="O517" s="8">
        <f t="shared" si="583"/>
        <v>0</v>
      </c>
      <c r="P517" s="8"/>
      <c r="Q517" s="8"/>
      <c r="R517" s="8"/>
      <c r="S517" s="8">
        <f t="shared" si="544"/>
        <v>0</v>
      </c>
      <c r="T517" s="8" t="e">
        <f t="shared" si="545"/>
        <v>#DIV/0!</v>
      </c>
      <c r="U517" s="8">
        <f t="shared" si="546"/>
        <v>0</v>
      </c>
      <c r="V517" s="8">
        <f t="shared" si="569"/>
        <v>0</v>
      </c>
      <c r="W517" s="25">
        <f t="shared" si="570"/>
        <v>0</v>
      </c>
      <c r="X517" s="29"/>
      <c r="Y517" s="25"/>
    </row>
    <row r="518" spans="1:25" ht="14.25" customHeight="1" x14ac:dyDescent="0.2">
      <c r="A518" s="7" t="s">
        <v>1077</v>
      </c>
      <c r="B518" s="20">
        <v>5525</v>
      </c>
      <c r="C518" s="28"/>
      <c r="D518" s="6" t="s">
        <v>1280</v>
      </c>
      <c r="E518" s="6" t="s">
        <v>1455</v>
      </c>
      <c r="F518" s="19" t="s">
        <v>364</v>
      </c>
      <c r="G518" s="21"/>
      <c r="H518" s="8">
        <v>0</v>
      </c>
      <c r="I518" s="8" t="e">
        <f t="shared" si="547"/>
        <v>#DIV/0!</v>
      </c>
      <c r="J518" s="8">
        <v>0</v>
      </c>
      <c r="K518" s="8"/>
      <c r="L518" s="8">
        <f t="shared" si="581"/>
        <v>0</v>
      </c>
      <c r="M518" s="8" t="e">
        <f t="shared" si="548"/>
        <v>#DIV/0!</v>
      </c>
      <c r="N518" s="8">
        <f t="shared" si="582"/>
        <v>0</v>
      </c>
      <c r="O518" s="8">
        <f t="shared" si="583"/>
        <v>0</v>
      </c>
      <c r="P518" s="8"/>
      <c r="Q518" s="8"/>
      <c r="R518" s="8"/>
      <c r="S518" s="8">
        <f t="shared" si="544"/>
        <v>0</v>
      </c>
      <c r="T518" s="8" t="e">
        <f t="shared" si="545"/>
        <v>#DIV/0!</v>
      </c>
      <c r="U518" s="8">
        <f t="shared" si="546"/>
        <v>0</v>
      </c>
      <c r="V518" s="8">
        <f t="shared" si="569"/>
        <v>0</v>
      </c>
      <c r="W518" s="25">
        <f t="shared" si="570"/>
        <v>0</v>
      </c>
      <c r="X518" s="29"/>
      <c r="Y518" s="25"/>
    </row>
    <row r="519" spans="1:25" ht="14.25" customHeight="1" x14ac:dyDescent="0.2">
      <c r="A519" s="7" t="s">
        <v>1077</v>
      </c>
      <c r="B519" s="20">
        <v>5525</v>
      </c>
      <c r="C519" s="28"/>
      <c r="D519" s="6" t="s">
        <v>1280</v>
      </c>
      <c r="E519" s="6" t="s">
        <v>1456</v>
      </c>
      <c r="F519" s="19" t="s">
        <v>1107</v>
      </c>
      <c r="G519" s="21"/>
      <c r="H519" s="8">
        <v>0</v>
      </c>
      <c r="I519" s="8" t="e">
        <f t="shared" si="547"/>
        <v>#DIV/0!</v>
      </c>
      <c r="J519" s="8">
        <v>0</v>
      </c>
      <c r="K519" s="8"/>
      <c r="L519" s="8">
        <f t="shared" si="581"/>
        <v>0</v>
      </c>
      <c r="M519" s="8" t="e">
        <f t="shared" si="548"/>
        <v>#DIV/0!</v>
      </c>
      <c r="N519" s="8">
        <f t="shared" si="582"/>
        <v>0</v>
      </c>
      <c r="O519" s="8">
        <f t="shared" si="583"/>
        <v>0</v>
      </c>
      <c r="P519" s="8"/>
      <c r="Q519" s="8"/>
      <c r="R519" s="8"/>
      <c r="S519" s="8">
        <f t="shared" ref="S519:S591" si="584">L519+P519+Q519+R519</f>
        <v>0</v>
      </c>
      <c r="T519" s="8" t="e">
        <f t="shared" ref="T519:T591" si="585">S519/G519*100</f>
        <v>#DIV/0!</v>
      </c>
      <c r="U519" s="8">
        <f t="shared" ref="U519:U591" si="586">G519-S519</f>
        <v>0</v>
      </c>
      <c r="V519" s="8">
        <f t="shared" si="569"/>
        <v>0</v>
      </c>
      <c r="W519" s="25">
        <f t="shared" si="570"/>
        <v>0</v>
      </c>
      <c r="X519" s="29"/>
      <c r="Y519" s="25"/>
    </row>
    <row r="520" spans="1:25" ht="14.25" customHeight="1" x14ac:dyDescent="0.2">
      <c r="A520" s="7" t="s">
        <v>1077</v>
      </c>
      <c r="B520" s="20">
        <v>5525</v>
      </c>
      <c r="C520" s="28"/>
      <c r="D520" s="6" t="s">
        <v>1280</v>
      </c>
      <c r="E520" s="6" t="s">
        <v>1457</v>
      </c>
      <c r="F520" s="19" t="s">
        <v>1627</v>
      </c>
      <c r="G520" s="21"/>
      <c r="H520" s="8">
        <v>0</v>
      </c>
      <c r="I520" s="8" t="e">
        <f>H520/G520*100</f>
        <v>#DIV/0!</v>
      </c>
      <c r="J520" s="8">
        <v>0</v>
      </c>
      <c r="K520" s="8"/>
      <c r="L520" s="8">
        <f>H520+J520+K520</f>
        <v>0</v>
      </c>
      <c r="M520" s="8" t="e">
        <f>L520/G520*100</f>
        <v>#DIV/0!</v>
      </c>
      <c r="N520" s="8">
        <f>G520-L520</f>
        <v>0</v>
      </c>
      <c r="O520" s="8">
        <f>J520+K520</f>
        <v>0</v>
      </c>
      <c r="P520" s="8"/>
      <c r="Q520" s="8"/>
      <c r="R520" s="8"/>
      <c r="S520" s="8">
        <f t="shared" si="584"/>
        <v>0</v>
      </c>
      <c r="T520" s="8" t="e">
        <f t="shared" si="585"/>
        <v>#DIV/0!</v>
      </c>
      <c r="U520" s="8">
        <f t="shared" si="586"/>
        <v>0</v>
      </c>
      <c r="V520" s="8">
        <f t="shared" si="569"/>
        <v>0</v>
      </c>
      <c r="W520" s="25">
        <f t="shared" si="570"/>
        <v>0</v>
      </c>
      <c r="X520" s="29"/>
      <c r="Y520" s="25"/>
    </row>
    <row r="521" spans="1:25" ht="14.25" customHeight="1" x14ac:dyDescent="0.2">
      <c r="A521" s="7" t="s">
        <v>1077</v>
      </c>
      <c r="B521" s="20">
        <v>5525</v>
      </c>
      <c r="C521" s="28"/>
      <c r="D521" s="6" t="s">
        <v>1280</v>
      </c>
      <c r="E521" s="6" t="s">
        <v>1458</v>
      </c>
      <c r="F521" s="19" t="s">
        <v>1459</v>
      </c>
      <c r="G521" s="21">
        <v>1345</v>
      </c>
      <c r="H521" s="8">
        <v>126.17</v>
      </c>
      <c r="I521" s="8">
        <f t="shared" si="547"/>
        <v>9.3806691449814128</v>
      </c>
      <c r="J521" s="8">
        <v>1219</v>
      </c>
      <c r="K521" s="8"/>
      <c r="L521" s="8">
        <f t="shared" si="581"/>
        <v>1345.17</v>
      </c>
      <c r="M521" s="8">
        <f t="shared" si="548"/>
        <v>100.01263940520447</v>
      </c>
      <c r="N521" s="8">
        <f t="shared" si="582"/>
        <v>-0.17000000000007276</v>
      </c>
      <c r="O521" s="8">
        <f t="shared" si="583"/>
        <v>1219</v>
      </c>
      <c r="P521" s="8"/>
      <c r="Q521" s="8"/>
      <c r="R521" s="8"/>
      <c r="S521" s="8">
        <f t="shared" si="584"/>
        <v>1345.17</v>
      </c>
      <c r="T521" s="8">
        <f t="shared" si="585"/>
        <v>100.01263940520447</v>
      </c>
      <c r="U521" s="8">
        <f t="shared" si="586"/>
        <v>-0.17000000000007276</v>
      </c>
      <c r="V521" s="8">
        <f t="shared" si="569"/>
        <v>1345.17</v>
      </c>
      <c r="W521" s="25">
        <f t="shared" si="570"/>
        <v>0</v>
      </c>
      <c r="X521" s="29"/>
      <c r="Y521" s="25"/>
    </row>
    <row r="522" spans="1:25" ht="14.25" customHeight="1" x14ac:dyDescent="0.2">
      <c r="A522" s="7" t="s">
        <v>1077</v>
      </c>
      <c r="B522" s="20">
        <v>5525</v>
      </c>
      <c r="C522" s="28"/>
      <c r="D522" s="6" t="s">
        <v>1280</v>
      </c>
      <c r="E522" s="6" t="s">
        <v>1460</v>
      </c>
      <c r="F522" s="19" t="s">
        <v>1461</v>
      </c>
      <c r="G522" s="21"/>
      <c r="H522" s="8">
        <v>0</v>
      </c>
      <c r="I522" s="8" t="e">
        <f t="shared" si="547"/>
        <v>#DIV/0!</v>
      </c>
      <c r="J522" s="8">
        <v>0</v>
      </c>
      <c r="K522" s="8"/>
      <c r="L522" s="8">
        <f t="shared" si="581"/>
        <v>0</v>
      </c>
      <c r="M522" s="8" t="e">
        <f t="shared" si="548"/>
        <v>#DIV/0!</v>
      </c>
      <c r="N522" s="8">
        <f t="shared" si="582"/>
        <v>0</v>
      </c>
      <c r="O522" s="8">
        <f t="shared" si="583"/>
        <v>0</v>
      </c>
      <c r="P522" s="8"/>
      <c r="Q522" s="8"/>
      <c r="R522" s="8"/>
      <c r="S522" s="8">
        <f t="shared" si="584"/>
        <v>0</v>
      </c>
      <c r="T522" s="8" t="e">
        <f t="shared" si="585"/>
        <v>#DIV/0!</v>
      </c>
      <c r="U522" s="8">
        <f t="shared" si="586"/>
        <v>0</v>
      </c>
      <c r="V522" s="8">
        <f t="shared" si="569"/>
        <v>0</v>
      </c>
      <c r="W522" s="25">
        <f t="shared" si="570"/>
        <v>0</v>
      </c>
      <c r="X522" s="29"/>
      <c r="Y522" s="25"/>
    </row>
    <row r="523" spans="1:25" ht="14.25" customHeight="1" x14ac:dyDescent="0.2">
      <c r="A523" s="7" t="s">
        <v>1077</v>
      </c>
      <c r="B523" s="20">
        <v>5525</v>
      </c>
      <c r="C523" s="28"/>
      <c r="D523" s="6" t="s">
        <v>1280</v>
      </c>
      <c r="E523" s="6" t="s">
        <v>1462</v>
      </c>
      <c r="F523" s="19" t="s">
        <v>1463</v>
      </c>
      <c r="G523" s="21">
        <v>8603</v>
      </c>
      <c r="H523" s="8">
        <v>8602.8799999999992</v>
      </c>
      <c r="I523" s="8">
        <f t="shared" si="547"/>
        <v>99.998605137742629</v>
      </c>
      <c r="J523" s="8">
        <v>0</v>
      </c>
      <c r="K523" s="8"/>
      <c r="L523" s="8">
        <f t="shared" si="581"/>
        <v>8602.8799999999992</v>
      </c>
      <c r="M523" s="8">
        <f t="shared" si="548"/>
        <v>99.998605137742629</v>
      </c>
      <c r="N523" s="8">
        <f t="shared" si="582"/>
        <v>0.12000000000080036</v>
      </c>
      <c r="O523" s="8">
        <f t="shared" si="583"/>
        <v>0</v>
      </c>
      <c r="P523" s="8"/>
      <c r="Q523" s="8"/>
      <c r="R523" s="8"/>
      <c r="S523" s="8">
        <f t="shared" si="584"/>
        <v>8602.8799999999992</v>
      </c>
      <c r="T523" s="8">
        <f t="shared" si="585"/>
        <v>99.998605137742629</v>
      </c>
      <c r="U523" s="8">
        <f t="shared" si="586"/>
        <v>0.12000000000080036</v>
      </c>
      <c r="V523" s="8">
        <f t="shared" si="569"/>
        <v>8602.8799999999992</v>
      </c>
      <c r="W523" s="25">
        <f t="shared" si="570"/>
        <v>0</v>
      </c>
      <c r="X523" s="29"/>
      <c r="Y523" s="25"/>
    </row>
    <row r="524" spans="1:25" ht="14.25" customHeight="1" x14ac:dyDescent="0.2">
      <c r="A524" s="7" t="s">
        <v>1077</v>
      </c>
      <c r="B524" s="20">
        <v>5525</v>
      </c>
      <c r="C524" s="28"/>
      <c r="D524" s="6" t="s">
        <v>1280</v>
      </c>
      <c r="E524" s="6" t="s">
        <v>1464</v>
      </c>
      <c r="F524" s="19" t="s">
        <v>1465</v>
      </c>
      <c r="G524" s="21"/>
      <c r="H524" s="8">
        <v>0</v>
      </c>
      <c r="I524" s="8" t="e">
        <f t="shared" si="547"/>
        <v>#DIV/0!</v>
      </c>
      <c r="J524" s="8">
        <v>0</v>
      </c>
      <c r="K524" s="8"/>
      <c r="L524" s="8">
        <f t="shared" si="581"/>
        <v>0</v>
      </c>
      <c r="M524" s="8" t="e">
        <f t="shared" si="548"/>
        <v>#DIV/0!</v>
      </c>
      <c r="N524" s="8">
        <f t="shared" si="582"/>
        <v>0</v>
      </c>
      <c r="O524" s="8">
        <f t="shared" si="583"/>
        <v>0</v>
      </c>
      <c r="P524" s="8"/>
      <c r="Q524" s="8"/>
      <c r="R524" s="8"/>
      <c r="S524" s="8">
        <f t="shared" si="584"/>
        <v>0</v>
      </c>
      <c r="T524" s="8" t="e">
        <f t="shared" si="585"/>
        <v>#DIV/0!</v>
      </c>
      <c r="U524" s="8">
        <f t="shared" si="586"/>
        <v>0</v>
      </c>
      <c r="V524" s="8">
        <f t="shared" si="569"/>
        <v>0</v>
      </c>
      <c r="W524" s="25">
        <f t="shared" si="570"/>
        <v>0</v>
      </c>
      <c r="X524" s="29">
        <v>0</v>
      </c>
      <c r="Y524" s="25"/>
    </row>
    <row r="525" spans="1:25" ht="14.25" customHeight="1" x14ac:dyDescent="0.2">
      <c r="A525" s="7" t="s">
        <v>1077</v>
      </c>
      <c r="B525" s="20">
        <v>5525</v>
      </c>
      <c r="C525" s="28" t="s">
        <v>1158</v>
      </c>
      <c r="D525" s="6" t="s">
        <v>1280</v>
      </c>
      <c r="E525" s="6" t="s">
        <v>1143</v>
      </c>
      <c r="F525" s="19" t="s">
        <v>1144</v>
      </c>
      <c r="G525" s="21">
        <v>33159</v>
      </c>
      <c r="H525" s="8">
        <v>33158.5</v>
      </c>
      <c r="I525" s="8">
        <f t="shared" ref="I525:I602" si="587">H525/G525*100</f>
        <v>99.998492113754935</v>
      </c>
      <c r="J525" s="8">
        <v>0</v>
      </c>
      <c r="K525" s="8"/>
      <c r="L525" s="8">
        <f t="shared" si="581"/>
        <v>33158.5</v>
      </c>
      <c r="M525" s="8">
        <f t="shared" ref="M525:M602" si="588">L525/G525*100</f>
        <v>99.998492113754935</v>
      </c>
      <c r="N525" s="8">
        <f t="shared" si="582"/>
        <v>0.5</v>
      </c>
      <c r="O525" s="8">
        <f t="shared" si="583"/>
        <v>0</v>
      </c>
      <c r="P525" s="8"/>
      <c r="Q525" s="8"/>
      <c r="R525" s="8"/>
      <c r="S525" s="8">
        <f t="shared" si="584"/>
        <v>33158.5</v>
      </c>
      <c r="T525" s="8">
        <f t="shared" si="585"/>
        <v>99.998492113754935</v>
      </c>
      <c r="U525" s="8">
        <f t="shared" si="586"/>
        <v>0.5</v>
      </c>
      <c r="V525" s="8">
        <f t="shared" si="569"/>
        <v>33158.5</v>
      </c>
      <c r="W525" s="25">
        <f t="shared" si="570"/>
        <v>0</v>
      </c>
      <c r="X525" s="29">
        <v>0</v>
      </c>
      <c r="Y525" s="25"/>
    </row>
    <row r="526" spans="1:25" ht="14.25" customHeight="1" x14ac:dyDescent="0.2">
      <c r="A526" s="7" t="s">
        <v>1077</v>
      </c>
      <c r="B526" s="20">
        <v>5525</v>
      </c>
      <c r="C526" s="28"/>
      <c r="D526" s="6" t="s">
        <v>1280</v>
      </c>
      <c r="E526" s="6" t="s">
        <v>1145</v>
      </c>
      <c r="F526" s="19" t="s">
        <v>1146</v>
      </c>
      <c r="G526" s="21"/>
      <c r="H526" s="8">
        <v>0</v>
      </c>
      <c r="I526" s="8" t="e">
        <f t="shared" si="587"/>
        <v>#DIV/0!</v>
      </c>
      <c r="J526" s="8">
        <v>0</v>
      </c>
      <c r="K526" s="8"/>
      <c r="L526" s="8">
        <f t="shared" si="581"/>
        <v>0</v>
      </c>
      <c r="M526" s="8" t="e">
        <f t="shared" si="588"/>
        <v>#DIV/0!</v>
      </c>
      <c r="N526" s="8">
        <f t="shared" si="582"/>
        <v>0</v>
      </c>
      <c r="O526" s="8">
        <f t="shared" si="583"/>
        <v>0</v>
      </c>
      <c r="P526" s="8"/>
      <c r="Q526" s="8"/>
      <c r="R526" s="8"/>
      <c r="S526" s="8">
        <f t="shared" si="584"/>
        <v>0</v>
      </c>
      <c r="T526" s="8" t="e">
        <f t="shared" si="585"/>
        <v>#DIV/0!</v>
      </c>
      <c r="U526" s="8">
        <f t="shared" si="586"/>
        <v>0</v>
      </c>
      <c r="V526" s="8">
        <f t="shared" si="569"/>
        <v>0</v>
      </c>
      <c r="W526" s="25">
        <f t="shared" si="570"/>
        <v>0</v>
      </c>
      <c r="X526" s="29">
        <v>0</v>
      </c>
      <c r="Y526" s="25"/>
    </row>
    <row r="527" spans="1:25" ht="14.25" customHeight="1" x14ac:dyDescent="0.2">
      <c r="A527" s="7" t="s">
        <v>1077</v>
      </c>
      <c r="B527" s="20">
        <v>4500</v>
      </c>
      <c r="C527" s="28"/>
      <c r="D527" s="6" t="s">
        <v>1280</v>
      </c>
      <c r="E527" s="6" t="s">
        <v>1147</v>
      </c>
      <c r="F527" s="19" t="s">
        <v>1148</v>
      </c>
      <c r="G527" s="21"/>
      <c r="H527" s="8">
        <v>0</v>
      </c>
      <c r="I527" s="8" t="e">
        <f t="shared" si="587"/>
        <v>#DIV/0!</v>
      </c>
      <c r="J527" s="8">
        <v>0</v>
      </c>
      <c r="K527" s="8"/>
      <c r="L527" s="8">
        <f t="shared" si="581"/>
        <v>0</v>
      </c>
      <c r="M527" s="8" t="e">
        <f t="shared" si="588"/>
        <v>#DIV/0!</v>
      </c>
      <c r="N527" s="8">
        <f t="shared" si="582"/>
        <v>0</v>
      </c>
      <c r="O527" s="8">
        <f t="shared" si="583"/>
        <v>0</v>
      </c>
      <c r="P527" s="8"/>
      <c r="Q527" s="8"/>
      <c r="R527" s="8"/>
      <c r="S527" s="8">
        <f t="shared" si="584"/>
        <v>0</v>
      </c>
      <c r="T527" s="8" t="e">
        <f t="shared" si="585"/>
        <v>#DIV/0!</v>
      </c>
      <c r="U527" s="8">
        <f t="shared" si="586"/>
        <v>0</v>
      </c>
      <c r="V527" s="8">
        <f t="shared" si="569"/>
        <v>0</v>
      </c>
      <c r="W527" s="25">
        <f t="shared" si="570"/>
        <v>0</v>
      </c>
      <c r="X527" s="29">
        <v>0</v>
      </c>
      <c r="Y527" s="25"/>
    </row>
    <row r="528" spans="1:25" ht="14.25" customHeight="1" x14ac:dyDescent="0.2">
      <c r="A528" s="7" t="s">
        <v>1077</v>
      </c>
      <c r="B528" s="20">
        <v>5005</v>
      </c>
      <c r="C528" s="28"/>
      <c r="D528" s="6" t="s">
        <v>1280</v>
      </c>
      <c r="E528" s="6" t="s">
        <v>1149</v>
      </c>
      <c r="F528" s="19" t="s">
        <v>881</v>
      </c>
      <c r="G528" s="21"/>
      <c r="H528" s="8">
        <v>0</v>
      </c>
      <c r="I528" s="8" t="e">
        <f t="shared" si="587"/>
        <v>#DIV/0!</v>
      </c>
      <c r="J528" s="8">
        <v>0</v>
      </c>
      <c r="K528" s="8"/>
      <c r="L528" s="8">
        <f t="shared" si="581"/>
        <v>0</v>
      </c>
      <c r="M528" s="8" t="e">
        <f t="shared" si="588"/>
        <v>#DIV/0!</v>
      </c>
      <c r="N528" s="8">
        <f t="shared" si="582"/>
        <v>0</v>
      </c>
      <c r="O528" s="8">
        <f t="shared" si="583"/>
        <v>0</v>
      </c>
      <c r="P528" s="8"/>
      <c r="Q528" s="8"/>
      <c r="R528" s="8"/>
      <c r="S528" s="8">
        <f t="shared" si="584"/>
        <v>0</v>
      </c>
      <c r="T528" s="8" t="e">
        <f t="shared" si="585"/>
        <v>#DIV/0!</v>
      </c>
      <c r="U528" s="8">
        <f t="shared" si="586"/>
        <v>0</v>
      </c>
      <c r="V528" s="8">
        <f t="shared" si="569"/>
        <v>0</v>
      </c>
      <c r="W528" s="25">
        <f t="shared" si="570"/>
        <v>0</v>
      </c>
      <c r="X528" s="29"/>
      <c r="Y528" s="25"/>
    </row>
    <row r="529" spans="1:25" ht="14.25" customHeight="1" x14ac:dyDescent="0.2">
      <c r="A529" s="7" t="s">
        <v>1077</v>
      </c>
      <c r="B529" s="20">
        <v>5063</v>
      </c>
      <c r="C529" s="28"/>
      <c r="D529" s="6" t="s">
        <v>1280</v>
      </c>
      <c r="E529" s="6" t="s">
        <v>1149</v>
      </c>
      <c r="F529" s="19" t="s">
        <v>882</v>
      </c>
      <c r="G529" s="21"/>
      <c r="H529" s="8">
        <v>0</v>
      </c>
      <c r="I529" s="8" t="e">
        <f t="shared" si="587"/>
        <v>#DIV/0!</v>
      </c>
      <c r="J529" s="8">
        <v>0</v>
      </c>
      <c r="K529" s="8"/>
      <c r="L529" s="8">
        <f t="shared" si="581"/>
        <v>0</v>
      </c>
      <c r="M529" s="8" t="e">
        <f t="shared" si="588"/>
        <v>#DIV/0!</v>
      </c>
      <c r="N529" s="8">
        <f t="shared" si="582"/>
        <v>0</v>
      </c>
      <c r="O529" s="8">
        <f t="shared" si="583"/>
        <v>0</v>
      </c>
      <c r="P529" s="8"/>
      <c r="Q529" s="8"/>
      <c r="R529" s="8"/>
      <c r="S529" s="8">
        <f t="shared" si="584"/>
        <v>0</v>
      </c>
      <c r="T529" s="8" t="e">
        <f t="shared" si="585"/>
        <v>#DIV/0!</v>
      </c>
      <c r="U529" s="8">
        <f t="shared" si="586"/>
        <v>0</v>
      </c>
      <c r="V529" s="8">
        <f t="shared" si="569"/>
        <v>0</v>
      </c>
      <c r="W529" s="25">
        <f t="shared" si="570"/>
        <v>0</v>
      </c>
      <c r="X529" s="29"/>
      <c r="Y529" s="25"/>
    </row>
    <row r="530" spans="1:25" ht="14.25" customHeight="1" x14ac:dyDescent="0.2">
      <c r="A530" s="7" t="s">
        <v>1077</v>
      </c>
      <c r="B530" s="20" t="s">
        <v>516</v>
      </c>
      <c r="C530" s="28"/>
      <c r="D530" s="6" t="s">
        <v>1280</v>
      </c>
      <c r="E530" s="6" t="s">
        <v>1149</v>
      </c>
      <c r="F530" s="19" t="s">
        <v>826</v>
      </c>
      <c r="G530" s="21"/>
      <c r="H530" s="8">
        <v>0</v>
      </c>
      <c r="I530" s="8" t="e">
        <f t="shared" si="587"/>
        <v>#DIV/0!</v>
      </c>
      <c r="J530" s="8">
        <v>0</v>
      </c>
      <c r="K530" s="8"/>
      <c r="L530" s="8">
        <f t="shared" si="581"/>
        <v>0</v>
      </c>
      <c r="M530" s="8" t="e">
        <f t="shared" si="588"/>
        <v>#DIV/0!</v>
      </c>
      <c r="N530" s="8">
        <f t="shared" si="582"/>
        <v>0</v>
      </c>
      <c r="O530" s="8">
        <f t="shared" si="583"/>
        <v>0</v>
      </c>
      <c r="P530" s="8"/>
      <c r="Q530" s="8"/>
      <c r="R530" s="8"/>
      <c r="S530" s="8">
        <f t="shared" si="584"/>
        <v>0</v>
      </c>
      <c r="T530" s="8" t="e">
        <f t="shared" si="585"/>
        <v>#DIV/0!</v>
      </c>
      <c r="U530" s="8">
        <f t="shared" si="586"/>
        <v>0</v>
      </c>
      <c r="V530" s="8">
        <f t="shared" si="569"/>
        <v>0</v>
      </c>
      <c r="W530" s="25">
        <f t="shared" si="570"/>
        <v>0</v>
      </c>
      <c r="X530" s="29"/>
      <c r="Y530" s="25"/>
    </row>
    <row r="531" spans="1:25" ht="14.25" customHeight="1" x14ac:dyDescent="0.2">
      <c r="A531" s="7" t="s">
        <v>1077</v>
      </c>
      <c r="B531" s="20">
        <v>5525</v>
      </c>
      <c r="C531" s="28" t="s">
        <v>1158</v>
      </c>
      <c r="D531" s="6" t="s">
        <v>1280</v>
      </c>
      <c r="E531" s="6" t="s">
        <v>827</v>
      </c>
      <c r="F531" s="19" t="s">
        <v>828</v>
      </c>
      <c r="G531" s="21"/>
      <c r="H531" s="8">
        <v>0</v>
      </c>
      <c r="I531" s="8" t="e">
        <f t="shared" si="587"/>
        <v>#DIV/0!</v>
      </c>
      <c r="J531" s="8">
        <v>0</v>
      </c>
      <c r="K531" s="8"/>
      <c r="L531" s="8">
        <f t="shared" si="581"/>
        <v>0</v>
      </c>
      <c r="M531" s="8" t="e">
        <f t="shared" si="588"/>
        <v>#DIV/0!</v>
      </c>
      <c r="N531" s="8">
        <f t="shared" si="582"/>
        <v>0</v>
      </c>
      <c r="O531" s="8">
        <f t="shared" si="583"/>
        <v>0</v>
      </c>
      <c r="P531" s="8"/>
      <c r="Q531" s="8"/>
      <c r="R531" s="8"/>
      <c r="S531" s="8">
        <f t="shared" si="584"/>
        <v>0</v>
      </c>
      <c r="T531" s="8" t="e">
        <f t="shared" si="585"/>
        <v>#DIV/0!</v>
      </c>
      <c r="U531" s="8">
        <f t="shared" si="586"/>
        <v>0</v>
      </c>
      <c r="V531" s="8">
        <f t="shared" si="569"/>
        <v>0</v>
      </c>
      <c r="W531" s="25">
        <f t="shared" si="570"/>
        <v>0</v>
      </c>
      <c r="X531" s="29"/>
      <c r="Y531" s="25"/>
    </row>
    <row r="532" spans="1:25" ht="14.25" customHeight="1" x14ac:dyDescent="0.2">
      <c r="A532" s="7" t="s">
        <v>1597</v>
      </c>
      <c r="B532" s="20">
        <v>1551</v>
      </c>
      <c r="C532" s="33"/>
      <c r="D532" s="6" t="s">
        <v>90</v>
      </c>
      <c r="E532" s="6" t="s">
        <v>829</v>
      </c>
      <c r="F532" s="19" t="s">
        <v>1948</v>
      </c>
      <c r="G532" s="21">
        <v>8119</v>
      </c>
      <c r="H532" s="8">
        <v>8118.96</v>
      </c>
      <c r="I532" s="8">
        <f t="shared" si="587"/>
        <v>99.999507328488733</v>
      </c>
      <c r="J532" s="8">
        <v>0</v>
      </c>
      <c r="K532" s="8"/>
      <c r="L532" s="8">
        <f t="shared" si="581"/>
        <v>8118.96</v>
      </c>
      <c r="M532" s="8">
        <f t="shared" si="588"/>
        <v>99.999507328488733</v>
      </c>
      <c r="N532" s="8">
        <f t="shared" si="582"/>
        <v>3.999999999996362E-2</v>
      </c>
      <c r="O532" s="8">
        <f t="shared" si="583"/>
        <v>0</v>
      </c>
      <c r="P532" s="8"/>
      <c r="Q532" s="8"/>
      <c r="R532" s="8"/>
      <c r="S532" s="8">
        <f t="shared" si="584"/>
        <v>8118.96</v>
      </c>
      <c r="T532" s="8">
        <f t="shared" si="585"/>
        <v>99.999507328488733</v>
      </c>
      <c r="U532" s="8">
        <f t="shared" si="586"/>
        <v>3.999999999996362E-2</v>
      </c>
      <c r="V532" s="8">
        <f t="shared" si="569"/>
        <v>8118.96</v>
      </c>
      <c r="W532" s="25">
        <f t="shared" si="570"/>
        <v>0</v>
      </c>
      <c r="X532" s="20"/>
      <c r="Y532" s="25"/>
    </row>
    <row r="533" spans="1:25" ht="14.25" customHeight="1" x14ac:dyDescent="0.2">
      <c r="A533" s="7" t="s">
        <v>830</v>
      </c>
      <c r="B533" s="20">
        <v>1551</v>
      </c>
      <c r="C533" s="29"/>
      <c r="D533" s="6" t="s">
        <v>90</v>
      </c>
      <c r="E533" s="6" t="s">
        <v>1081</v>
      </c>
      <c r="F533" s="19" t="s">
        <v>1876</v>
      </c>
      <c r="G533" s="21">
        <v>7564</v>
      </c>
      <c r="H533" s="8">
        <v>5509.72</v>
      </c>
      <c r="I533" s="8">
        <f t="shared" si="587"/>
        <v>72.841353781068221</v>
      </c>
      <c r="J533" s="8">
        <v>0</v>
      </c>
      <c r="K533" s="8"/>
      <c r="L533" s="8">
        <f t="shared" si="581"/>
        <v>5509.72</v>
      </c>
      <c r="M533" s="8">
        <f t="shared" si="588"/>
        <v>72.841353781068221</v>
      </c>
      <c r="N533" s="8">
        <f t="shared" si="582"/>
        <v>2054.2799999999997</v>
      </c>
      <c r="O533" s="8">
        <f t="shared" si="583"/>
        <v>0</v>
      </c>
      <c r="P533" s="8"/>
      <c r="Q533" s="8"/>
      <c r="R533" s="8"/>
      <c r="S533" s="8">
        <f t="shared" si="584"/>
        <v>5509.72</v>
      </c>
      <c r="T533" s="8">
        <f t="shared" si="585"/>
        <v>72.841353781068221</v>
      </c>
      <c r="U533" s="8">
        <f t="shared" si="586"/>
        <v>2054.2799999999997</v>
      </c>
      <c r="V533" s="8">
        <f t="shared" si="569"/>
        <v>5509.72</v>
      </c>
      <c r="W533" s="25">
        <f t="shared" si="570"/>
        <v>0</v>
      </c>
      <c r="X533" s="29"/>
      <c r="Y533" s="25"/>
    </row>
    <row r="534" spans="1:25" ht="14.25" customHeight="1" x14ac:dyDescent="0.2">
      <c r="A534" s="7" t="s">
        <v>2155</v>
      </c>
      <c r="B534" s="20">
        <v>1551</v>
      </c>
      <c r="C534" s="29"/>
      <c r="D534" s="6" t="s">
        <v>90</v>
      </c>
      <c r="E534" s="6" t="s">
        <v>1082</v>
      </c>
      <c r="F534" s="19" t="s">
        <v>2073</v>
      </c>
      <c r="G534" s="200">
        <v>1426058</v>
      </c>
      <c r="H534" s="8">
        <v>1394832.76</v>
      </c>
      <c r="I534" s="8">
        <f t="shared" si="587"/>
        <v>97.810380783951288</v>
      </c>
      <c r="J534" s="8">
        <v>1660</v>
      </c>
      <c r="K534" s="8"/>
      <c r="L534" s="8">
        <f t="shared" si="581"/>
        <v>1396492.76</v>
      </c>
      <c r="M534" s="8">
        <f t="shared" si="588"/>
        <v>97.926785586560996</v>
      </c>
      <c r="N534" s="8">
        <f t="shared" si="582"/>
        <v>29565.239999999991</v>
      </c>
      <c r="O534" s="8">
        <f t="shared" si="583"/>
        <v>1660</v>
      </c>
      <c r="P534" s="8"/>
      <c r="Q534" s="8"/>
      <c r="R534" s="8"/>
      <c r="S534" s="8">
        <f t="shared" ref="S534" si="589">L534+P534+Q534+R534</f>
        <v>1396492.76</v>
      </c>
      <c r="T534" s="8">
        <f t="shared" ref="T534" si="590">S534/G534*100</f>
        <v>97.926785586560996</v>
      </c>
      <c r="U534" s="8">
        <f t="shared" ref="U534" si="591">G534-S534</f>
        <v>29565.239999999991</v>
      </c>
      <c r="V534" s="8">
        <f t="shared" ref="V534" si="592">H534+J534</f>
        <v>1396492.76</v>
      </c>
      <c r="W534" s="25">
        <f t="shared" ref="W534" si="593">K534+P534</f>
        <v>0</v>
      </c>
      <c r="X534" s="29">
        <v>0</v>
      </c>
      <c r="Y534" s="25"/>
    </row>
    <row r="535" spans="1:25" ht="14.25" customHeight="1" x14ac:dyDescent="0.2">
      <c r="A535" s="7" t="s">
        <v>2155</v>
      </c>
      <c r="B535" s="20">
        <v>1551</v>
      </c>
      <c r="C535" s="29"/>
      <c r="D535" s="6" t="s">
        <v>90</v>
      </c>
      <c r="E535" s="6" t="s">
        <v>1082</v>
      </c>
      <c r="F535" s="19" t="s">
        <v>1956</v>
      </c>
      <c r="G535" s="200"/>
      <c r="H535" s="8">
        <v>14180.29</v>
      </c>
      <c r="I535" s="8" t="e">
        <f t="shared" ref="I535" si="594">H535/G535*100</f>
        <v>#DIV/0!</v>
      </c>
      <c r="J535" s="8">
        <v>5018.08</v>
      </c>
      <c r="K535" s="8"/>
      <c r="L535" s="8">
        <f t="shared" ref="L535" si="595">H535+J535+K535</f>
        <v>19198.370000000003</v>
      </c>
      <c r="M535" s="8" t="e">
        <f t="shared" ref="M535" si="596">L535/G535*100</f>
        <v>#DIV/0!</v>
      </c>
      <c r="N535" s="8">
        <f t="shared" ref="N535" si="597">G535-L535</f>
        <v>-19198.370000000003</v>
      </c>
      <c r="O535" s="8">
        <f t="shared" ref="O535" si="598">J535+K535</f>
        <v>5018.08</v>
      </c>
      <c r="P535" s="8"/>
      <c r="Q535" s="8"/>
      <c r="R535" s="8"/>
      <c r="S535" s="8">
        <f t="shared" ref="S535" si="599">L535+P535+Q535+R535</f>
        <v>19198.370000000003</v>
      </c>
      <c r="T535" s="8" t="e">
        <f t="shared" ref="T535" si="600">S535/G535*100</f>
        <v>#DIV/0!</v>
      </c>
      <c r="U535" s="8">
        <f t="shared" ref="U535" si="601">G535-S535</f>
        <v>-19198.370000000003</v>
      </c>
      <c r="V535" s="8">
        <f t="shared" ref="V535" si="602">H535+J535</f>
        <v>19198.370000000003</v>
      </c>
      <c r="W535" s="25">
        <f t="shared" ref="W535" si="603">K535+P535</f>
        <v>0</v>
      </c>
      <c r="X535" s="29">
        <v>0</v>
      </c>
      <c r="Y535" s="25"/>
    </row>
    <row r="536" spans="1:25" ht="14.25" customHeight="1" x14ac:dyDescent="0.2">
      <c r="A536" s="7" t="s">
        <v>2155</v>
      </c>
      <c r="B536" s="20">
        <v>1551</v>
      </c>
      <c r="C536" s="29"/>
      <c r="D536" s="6" t="s">
        <v>90</v>
      </c>
      <c r="E536" s="6" t="s">
        <v>1082</v>
      </c>
      <c r="F536" s="19" t="s">
        <v>1957</v>
      </c>
      <c r="G536" s="21">
        <v>58441</v>
      </c>
      <c r="H536" s="8">
        <v>0</v>
      </c>
      <c r="I536" s="8">
        <f t="shared" si="587"/>
        <v>0</v>
      </c>
      <c r="J536" s="8">
        <v>0</v>
      </c>
      <c r="K536" s="8"/>
      <c r="L536" s="8">
        <f t="shared" si="581"/>
        <v>0</v>
      </c>
      <c r="M536" s="8">
        <f t="shared" si="588"/>
        <v>0</v>
      </c>
      <c r="N536" s="8">
        <f t="shared" si="582"/>
        <v>58441</v>
      </c>
      <c r="O536" s="8">
        <f t="shared" si="583"/>
        <v>0</v>
      </c>
      <c r="P536" s="8"/>
      <c r="Q536" s="8"/>
      <c r="R536" s="8"/>
      <c r="S536" s="8">
        <f t="shared" si="584"/>
        <v>0</v>
      </c>
      <c r="T536" s="8">
        <f t="shared" si="585"/>
        <v>0</v>
      </c>
      <c r="U536" s="8">
        <f t="shared" si="586"/>
        <v>58441</v>
      </c>
      <c r="V536" s="8">
        <f t="shared" si="569"/>
        <v>0</v>
      </c>
      <c r="W536" s="25">
        <f t="shared" si="570"/>
        <v>0</v>
      </c>
      <c r="X536" s="29">
        <v>0</v>
      </c>
      <c r="Y536" s="25"/>
    </row>
    <row r="537" spans="1:25" ht="14.25" customHeight="1" x14ac:dyDescent="0.2">
      <c r="A537" s="7" t="s">
        <v>1083</v>
      </c>
      <c r="B537" s="20">
        <v>5002</v>
      </c>
      <c r="C537" s="28"/>
      <c r="D537" s="6" t="s">
        <v>253</v>
      </c>
      <c r="E537" s="6" t="s">
        <v>1084</v>
      </c>
      <c r="F537" s="19" t="s">
        <v>1085</v>
      </c>
      <c r="G537" s="21">
        <v>5066</v>
      </c>
      <c r="H537" s="8">
        <v>5065.1200000000008</v>
      </c>
      <c r="I537" s="8">
        <f t="shared" si="587"/>
        <v>99.982629293328088</v>
      </c>
      <c r="J537" s="8">
        <v>0</v>
      </c>
      <c r="K537" s="8"/>
      <c r="L537" s="8">
        <f t="shared" si="581"/>
        <v>5065.1200000000008</v>
      </c>
      <c r="M537" s="8">
        <f t="shared" si="588"/>
        <v>99.982629293328088</v>
      </c>
      <c r="N537" s="8">
        <f t="shared" si="582"/>
        <v>0.87999999999919964</v>
      </c>
      <c r="O537" s="8">
        <f t="shared" si="583"/>
        <v>0</v>
      </c>
      <c r="P537" s="8"/>
      <c r="Q537" s="8"/>
      <c r="R537" s="8"/>
      <c r="S537" s="8">
        <f t="shared" si="584"/>
        <v>5065.1200000000008</v>
      </c>
      <c r="T537" s="8">
        <f t="shared" si="585"/>
        <v>99.982629293328088</v>
      </c>
      <c r="U537" s="8">
        <f t="shared" si="586"/>
        <v>0.87999999999919964</v>
      </c>
      <c r="V537" s="8">
        <f t="shared" si="569"/>
        <v>5065.1200000000008</v>
      </c>
      <c r="W537" s="25">
        <f t="shared" si="570"/>
        <v>0</v>
      </c>
      <c r="X537" s="29"/>
      <c r="Y537" s="25"/>
    </row>
    <row r="538" spans="1:25" ht="14.25" customHeight="1" x14ac:dyDescent="0.2">
      <c r="A538" s="7" t="s">
        <v>1083</v>
      </c>
      <c r="B538" s="20">
        <v>5063</v>
      </c>
      <c r="C538" s="28"/>
      <c r="D538" s="6" t="s">
        <v>253</v>
      </c>
      <c r="E538" s="6" t="s">
        <v>1086</v>
      </c>
      <c r="F538" s="19" t="s">
        <v>1087</v>
      </c>
      <c r="G538" s="21">
        <v>1672</v>
      </c>
      <c r="H538" s="8">
        <v>1671.49</v>
      </c>
      <c r="I538" s="8">
        <f t="shared" si="587"/>
        <v>99.969497607655498</v>
      </c>
      <c r="J538" s="8">
        <v>0</v>
      </c>
      <c r="K538" s="8"/>
      <c r="L538" s="8">
        <f t="shared" si="581"/>
        <v>1671.49</v>
      </c>
      <c r="M538" s="8">
        <f t="shared" si="588"/>
        <v>99.969497607655498</v>
      </c>
      <c r="N538" s="8">
        <f t="shared" si="582"/>
        <v>0.50999999999999091</v>
      </c>
      <c r="O538" s="8">
        <f t="shared" si="583"/>
        <v>0</v>
      </c>
      <c r="P538" s="8"/>
      <c r="Q538" s="8"/>
      <c r="R538" s="8"/>
      <c r="S538" s="8">
        <f t="shared" si="584"/>
        <v>1671.49</v>
      </c>
      <c r="T538" s="8">
        <f t="shared" si="585"/>
        <v>99.969497607655498</v>
      </c>
      <c r="U538" s="8">
        <f t="shared" si="586"/>
        <v>0.50999999999999091</v>
      </c>
      <c r="V538" s="8">
        <f t="shared" si="569"/>
        <v>1671.49</v>
      </c>
      <c r="W538" s="25">
        <f t="shared" si="570"/>
        <v>0</v>
      </c>
      <c r="X538" s="29"/>
      <c r="Y538" s="25"/>
    </row>
    <row r="539" spans="1:25" ht="14.25" customHeight="1" x14ac:dyDescent="0.2">
      <c r="A539" s="7" t="s">
        <v>1083</v>
      </c>
      <c r="B539" s="20" t="s">
        <v>516</v>
      </c>
      <c r="C539" s="28"/>
      <c r="D539" s="6" t="s">
        <v>253</v>
      </c>
      <c r="E539" s="6" t="s">
        <v>1088</v>
      </c>
      <c r="F539" s="19" t="s">
        <v>1089</v>
      </c>
      <c r="G539" s="21">
        <v>51</v>
      </c>
      <c r="H539" s="8">
        <v>50.65</v>
      </c>
      <c r="I539" s="8">
        <f>H539/G539*100</f>
        <v>99.313725490196077</v>
      </c>
      <c r="J539" s="8">
        <v>0</v>
      </c>
      <c r="K539" s="8"/>
      <c r="L539" s="8">
        <f>H539+J539+K539</f>
        <v>50.65</v>
      </c>
      <c r="M539" s="8">
        <f>L539/G539*100</f>
        <v>99.313725490196077</v>
      </c>
      <c r="N539" s="8">
        <f>G539-L539</f>
        <v>0.35000000000000142</v>
      </c>
      <c r="O539" s="8">
        <f>J539+K539</f>
        <v>0</v>
      </c>
      <c r="P539" s="8"/>
      <c r="Q539" s="8"/>
      <c r="R539" s="8"/>
      <c r="S539" s="8">
        <f t="shared" si="584"/>
        <v>50.65</v>
      </c>
      <c r="T539" s="8">
        <f t="shared" si="585"/>
        <v>99.313725490196077</v>
      </c>
      <c r="U539" s="8">
        <f t="shared" si="586"/>
        <v>0.35000000000000142</v>
      </c>
      <c r="V539" s="8">
        <f t="shared" si="569"/>
        <v>50.65</v>
      </c>
      <c r="W539" s="25">
        <f t="shared" si="570"/>
        <v>0</v>
      </c>
      <c r="X539" s="29"/>
      <c r="Y539" s="25"/>
    </row>
    <row r="540" spans="1:25" ht="14.25" customHeight="1" x14ac:dyDescent="0.2">
      <c r="A540" s="7" t="s">
        <v>1083</v>
      </c>
      <c r="B540" s="20" t="s">
        <v>790</v>
      </c>
      <c r="C540" s="28"/>
      <c r="D540" s="6" t="s">
        <v>253</v>
      </c>
      <c r="E540" s="6" t="s">
        <v>1090</v>
      </c>
      <c r="F540" s="19" t="s">
        <v>1091</v>
      </c>
      <c r="G540" s="21">
        <v>250</v>
      </c>
      <c r="H540" s="8">
        <v>196.14000000000001</v>
      </c>
      <c r="I540" s="8">
        <f t="shared" si="587"/>
        <v>78.456000000000003</v>
      </c>
      <c r="J540" s="8">
        <v>0</v>
      </c>
      <c r="K540" s="8"/>
      <c r="L540" s="8">
        <f t="shared" si="581"/>
        <v>196.14000000000001</v>
      </c>
      <c r="M540" s="8">
        <f t="shared" si="588"/>
        <v>78.456000000000003</v>
      </c>
      <c r="N540" s="8">
        <f t="shared" si="582"/>
        <v>53.859999999999985</v>
      </c>
      <c r="O540" s="8">
        <f t="shared" si="583"/>
        <v>0</v>
      </c>
      <c r="P540" s="8"/>
      <c r="Q540" s="8"/>
      <c r="R540" s="8"/>
      <c r="S540" s="8">
        <f t="shared" si="584"/>
        <v>196.14000000000001</v>
      </c>
      <c r="T540" s="8">
        <f t="shared" si="585"/>
        <v>78.456000000000003</v>
      </c>
      <c r="U540" s="8">
        <f t="shared" si="586"/>
        <v>53.859999999999985</v>
      </c>
      <c r="V540" s="8">
        <f t="shared" si="569"/>
        <v>196.14000000000001</v>
      </c>
      <c r="W540" s="25">
        <f t="shared" si="570"/>
        <v>0</v>
      </c>
      <c r="X540" s="29"/>
      <c r="Y540" s="25"/>
    </row>
    <row r="541" spans="1:25" ht="14.25" customHeight="1" x14ac:dyDescent="0.2">
      <c r="A541" s="7" t="s">
        <v>1083</v>
      </c>
      <c r="B541" s="20" t="s">
        <v>299</v>
      </c>
      <c r="C541" s="28"/>
      <c r="D541" s="6" t="s">
        <v>253</v>
      </c>
      <c r="E541" s="6" t="s">
        <v>1092</v>
      </c>
      <c r="F541" s="19" t="s">
        <v>1093</v>
      </c>
      <c r="G541" s="21"/>
      <c r="H541" s="8">
        <v>0</v>
      </c>
      <c r="I541" s="8" t="e">
        <f t="shared" si="587"/>
        <v>#DIV/0!</v>
      </c>
      <c r="J541" s="8">
        <v>0</v>
      </c>
      <c r="K541" s="8"/>
      <c r="L541" s="8">
        <f t="shared" si="581"/>
        <v>0</v>
      </c>
      <c r="M541" s="8" t="e">
        <f t="shared" si="588"/>
        <v>#DIV/0!</v>
      </c>
      <c r="N541" s="8">
        <f t="shared" si="582"/>
        <v>0</v>
      </c>
      <c r="O541" s="8">
        <f t="shared" si="583"/>
        <v>0</v>
      </c>
      <c r="P541" s="8"/>
      <c r="Q541" s="8"/>
      <c r="R541" s="8"/>
      <c r="S541" s="8">
        <f t="shared" si="584"/>
        <v>0</v>
      </c>
      <c r="T541" s="8" t="e">
        <f t="shared" si="585"/>
        <v>#DIV/0!</v>
      </c>
      <c r="U541" s="8">
        <f t="shared" si="586"/>
        <v>0</v>
      </c>
      <c r="V541" s="8">
        <f t="shared" si="569"/>
        <v>0</v>
      </c>
      <c r="W541" s="25">
        <f t="shared" si="570"/>
        <v>0</v>
      </c>
      <c r="X541" s="29"/>
      <c r="Y541" s="25"/>
    </row>
    <row r="542" spans="1:25" ht="14.25" customHeight="1" x14ac:dyDescent="0.2">
      <c r="A542" s="7" t="s">
        <v>1083</v>
      </c>
      <c r="B542" s="20" t="s">
        <v>296</v>
      </c>
      <c r="C542" s="28"/>
      <c r="D542" s="6" t="s">
        <v>253</v>
      </c>
      <c r="E542" s="6" t="s">
        <v>1575</v>
      </c>
      <c r="F542" s="6" t="s">
        <v>1508</v>
      </c>
      <c r="G542" s="21"/>
      <c r="H542" s="8">
        <v>0</v>
      </c>
      <c r="I542" s="8" t="e">
        <f t="shared" si="587"/>
        <v>#DIV/0!</v>
      </c>
      <c r="J542" s="8">
        <v>0</v>
      </c>
      <c r="K542" s="8"/>
      <c r="L542" s="8">
        <f t="shared" si="581"/>
        <v>0</v>
      </c>
      <c r="M542" s="8" t="e">
        <f t="shared" si="588"/>
        <v>#DIV/0!</v>
      </c>
      <c r="N542" s="8">
        <f t="shared" si="582"/>
        <v>0</v>
      </c>
      <c r="O542" s="8">
        <f t="shared" si="583"/>
        <v>0</v>
      </c>
      <c r="P542" s="8"/>
      <c r="Q542" s="8"/>
      <c r="R542" s="8"/>
      <c r="S542" s="8">
        <f t="shared" si="584"/>
        <v>0</v>
      </c>
      <c r="T542" s="8" t="e">
        <f t="shared" si="585"/>
        <v>#DIV/0!</v>
      </c>
      <c r="U542" s="8">
        <f t="shared" si="586"/>
        <v>0</v>
      </c>
      <c r="V542" s="8">
        <f t="shared" si="569"/>
        <v>0</v>
      </c>
      <c r="W542" s="25">
        <f t="shared" si="570"/>
        <v>0</v>
      </c>
      <c r="X542" s="29"/>
      <c r="Y542" s="25"/>
    </row>
    <row r="543" spans="1:25" ht="14.25" customHeight="1" x14ac:dyDescent="0.2">
      <c r="A543" s="7"/>
      <c r="B543" s="20"/>
      <c r="C543" s="28"/>
      <c r="D543" s="6"/>
      <c r="E543" s="6" t="s">
        <v>1509</v>
      </c>
      <c r="F543" s="6"/>
      <c r="G543" s="21"/>
      <c r="H543" s="8">
        <v>0</v>
      </c>
      <c r="I543" s="8" t="e">
        <f t="shared" si="587"/>
        <v>#DIV/0!</v>
      </c>
      <c r="J543" s="8">
        <v>0</v>
      </c>
      <c r="K543" s="8"/>
      <c r="L543" s="8">
        <f t="shared" si="581"/>
        <v>0</v>
      </c>
      <c r="M543" s="8" t="e">
        <f t="shared" si="588"/>
        <v>#DIV/0!</v>
      </c>
      <c r="N543" s="8">
        <f t="shared" si="582"/>
        <v>0</v>
      </c>
      <c r="O543" s="8">
        <f t="shared" si="583"/>
        <v>0</v>
      </c>
      <c r="P543" s="8"/>
      <c r="Q543" s="8"/>
      <c r="R543" s="8"/>
      <c r="S543" s="8">
        <f t="shared" si="584"/>
        <v>0</v>
      </c>
      <c r="T543" s="8" t="e">
        <f t="shared" si="585"/>
        <v>#DIV/0!</v>
      </c>
      <c r="U543" s="8">
        <f t="shared" si="586"/>
        <v>0</v>
      </c>
      <c r="V543" s="8">
        <f t="shared" si="569"/>
        <v>0</v>
      </c>
      <c r="W543" s="25">
        <f t="shared" si="570"/>
        <v>0</v>
      </c>
      <c r="X543" s="29"/>
      <c r="Y543" s="25"/>
    </row>
    <row r="544" spans="1:25" ht="14.25" customHeight="1" x14ac:dyDescent="0.2">
      <c r="A544" s="7"/>
      <c r="B544" s="20"/>
      <c r="C544" s="28"/>
      <c r="D544" s="6"/>
      <c r="E544" s="6" t="s">
        <v>402</v>
      </c>
      <c r="F544" s="6"/>
      <c r="G544" s="21"/>
      <c r="H544" s="8">
        <v>0</v>
      </c>
      <c r="I544" s="8" t="e">
        <f t="shared" si="587"/>
        <v>#DIV/0!</v>
      </c>
      <c r="J544" s="8">
        <v>0</v>
      </c>
      <c r="K544" s="8"/>
      <c r="L544" s="8">
        <f t="shared" si="581"/>
        <v>0</v>
      </c>
      <c r="M544" s="8" t="e">
        <f t="shared" si="588"/>
        <v>#DIV/0!</v>
      </c>
      <c r="N544" s="8">
        <f t="shared" si="582"/>
        <v>0</v>
      </c>
      <c r="O544" s="8">
        <f t="shared" si="583"/>
        <v>0</v>
      </c>
      <c r="P544" s="8"/>
      <c r="Q544" s="8"/>
      <c r="R544" s="8"/>
      <c r="S544" s="8">
        <f t="shared" si="584"/>
        <v>0</v>
      </c>
      <c r="T544" s="8" t="e">
        <f t="shared" si="585"/>
        <v>#DIV/0!</v>
      </c>
      <c r="U544" s="8">
        <f t="shared" si="586"/>
        <v>0</v>
      </c>
      <c r="V544" s="8">
        <f t="shared" si="569"/>
        <v>0</v>
      </c>
      <c r="W544" s="25">
        <f t="shared" si="570"/>
        <v>0</v>
      </c>
      <c r="X544" s="29"/>
      <c r="Y544" s="25"/>
    </row>
    <row r="545" spans="1:25" ht="14.25" customHeight="1" x14ac:dyDescent="0.2">
      <c r="A545" s="7"/>
      <c r="B545" s="20"/>
      <c r="C545" s="28"/>
      <c r="D545" s="6"/>
      <c r="E545" s="6" t="s">
        <v>403</v>
      </c>
      <c r="F545" s="6"/>
      <c r="G545" s="21"/>
      <c r="H545" s="8">
        <v>0</v>
      </c>
      <c r="I545" s="8" t="e">
        <f t="shared" si="587"/>
        <v>#DIV/0!</v>
      </c>
      <c r="J545" s="8">
        <v>0</v>
      </c>
      <c r="K545" s="8"/>
      <c r="L545" s="8">
        <f t="shared" si="581"/>
        <v>0</v>
      </c>
      <c r="M545" s="8" t="e">
        <f t="shared" si="588"/>
        <v>#DIV/0!</v>
      </c>
      <c r="N545" s="8">
        <f t="shared" si="582"/>
        <v>0</v>
      </c>
      <c r="O545" s="8">
        <f t="shared" si="583"/>
        <v>0</v>
      </c>
      <c r="P545" s="8"/>
      <c r="Q545" s="8"/>
      <c r="R545" s="8"/>
      <c r="S545" s="8">
        <f t="shared" si="584"/>
        <v>0</v>
      </c>
      <c r="T545" s="8" t="e">
        <f t="shared" si="585"/>
        <v>#DIV/0!</v>
      </c>
      <c r="U545" s="8">
        <f t="shared" si="586"/>
        <v>0</v>
      </c>
      <c r="V545" s="8">
        <f t="shared" si="569"/>
        <v>0</v>
      </c>
      <c r="W545" s="25">
        <f t="shared" si="570"/>
        <v>0</v>
      </c>
      <c r="X545" s="29"/>
      <c r="Y545" s="25"/>
    </row>
    <row r="546" spans="1:25" ht="14.25" customHeight="1" x14ac:dyDescent="0.2">
      <c r="A546" s="7"/>
      <c r="B546" s="20"/>
      <c r="C546" s="28"/>
      <c r="D546" s="6"/>
      <c r="E546" s="6" t="s">
        <v>404</v>
      </c>
      <c r="F546" s="19"/>
      <c r="G546" s="21"/>
      <c r="H546" s="8">
        <v>0</v>
      </c>
      <c r="I546" s="8" t="e">
        <f t="shared" si="587"/>
        <v>#DIV/0!</v>
      </c>
      <c r="J546" s="8">
        <v>0</v>
      </c>
      <c r="K546" s="8"/>
      <c r="L546" s="8">
        <f t="shared" si="581"/>
        <v>0</v>
      </c>
      <c r="M546" s="8" t="e">
        <f t="shared" si="588"/>
        <v>#DIV/0!</v>
      </c>
      <c r="N546" s="8">
        <f t="shared" si="582"/>
        <v>0</v>
      </c>
      <c r="O546" s="8">
        <f t="shared" si="583"/>
        <v>0</v>
      </c>
      <c r="P546" s="8"/>
      <c r="Q546" s="8"/>
      <c r="R546" s="8"/>
      <c r="S546" s="8">
        <f t="shared" si="584"/>
        <v>0</v>
      </c>
      <c r="T546" s="8" t="e">
        <f t="shared" si="585"/>
        <v>#DIV/0!</v>
      </c>
      <c r="U546" s="8">
        <f t="shared" si="586"/>
        <v>0</v>
      </c>
      <c r="V546" s="8">
        <f t="shared" si="569"/>
        <v>0</v>
      </c>
      <c r="W546" s="25">
        <f t="shared" si="570"/>
        <v>0</v>
      </c>
      <c r="X546" s="29"/>
      <c r="Y546" s="25"/>
    </row>
    <row r="547" spans="1:25" ht="14.25" customHeight="1" x14ac:dyDescent="0.2">
      <c r="A547" s="7"/>
      <c r="B547" s="20"/>
      <c r="C547" s="28"/>
      <c r="D547" s="6"/>
      <c r="E547" s="6" t="s">
        <v>405</v>
      </c>
      <c r="F547" s="19"/>
      <c r="G547" s="21"/>
      <c r="H547" s="8">
        <v>0</v>
      </c>
      <c r="I547" s="8" t="e">
        <f t="shared" si="587"/>
        <v>#DIV/0!</v>
      </c>
      <c r="J547" s="8">
        <v>0</v>
      </c>
      <c r="K547" s="8"/>
      <c r="L547" s="8">
        <f t="shared" si="581"/>
        <v>0</v>
      </c>
      <c r="M547" s="8" t="e">
        <f t="shared" si="588"/>
        <v>#DIV/0!</v>
      </c>
      <c r="N547" s="8">
        <f t="shared" si="582"/>
        <v>0</v>
      </c>
      <c r="O547" s="8">
        <f t="shared" si="583"/>
        <v>0</v>
      </c>
      <c r="P547" s="8"/>
      <c r="Q547" s="8"/>
      <c r="R547" s="8"/>
      <c r="S547" s="8">
        <f t="shared" si="584"/>
        <v>0</v>
      </c>
      <c r="T547" s="8" t="e">
        <f t="shared" si="585"/>
        <v>#DIV/0!</v>
      </c>
      <c r="U547" s="8">
        <f t="shared" si="586"/>
        <v>0</v>
      </c>
      <c r="V547" s="8">
        <f t="shared" si="569"/>
        <v>0</v>
      </c>
      <c r="W547" s="25">
        <f t="shared" si="570"/>
        <v>0</v>
      </c>
      <c r="X547" s="29"/>
      <c r="Y547" s="25"/>
    </row>
    <row r="548" spans="1:25" ht="14.25" customHeight="1" x14ac:dyDescent="0.2">
      <c r="A548" s="7"/>
      <c r="B548" s="20"/>
      <c r="C548" s="28"/>
      <c r="D548" s="6"/>
      <c r="E548" s="6" t="s">
        <v>406</v>
      </c>
      <c r="F548" s="19"/>
      <c r="G548" s="21"/>
      <c r="H548" s="8">
        <v>0</v>
      </c>
      <c r="I548" s="8" t="e">
        <f t="shared" si="587"/>
        <v>#DIV/0!</v>
      </c>
      <c r="J548" s="8">
        <v>0</v>
      </c>
      <c r="K548" s="8"/>
      <c r="L548" s="8">
        <f t="shared" si="581"/>
        <v>0</v>
      </c>
      <c r="M548" s="8" t="e">
        <f t="shared" si="588"/>
        <v>#DIV/0!</v>
      </c>
      <c r="N548" s="8">
        <f t="shared" si="582"/>
        <v>0</v>
      </c>
      <c r="O548" s="8">
        <f t="shared" si="583"/>
        <v>0</v>
      </c>
      <c r="P548" s="8"/>
      <c r="Q548" s="8"/>
      <c r="R548" s="8"/>
      <c r="S548" s="8">
        <f t="shared" si="584"/>
        <v>0</v>
      </c>
      <c r="T548" s="8" t="e">
        <f t="shared" si="585"/>
        <v>#DIV/0!</v>
      </c>
      <c r="U548" s="8">
        <f t="shared" si="586"/>
        <v>0</v>
      </c>
      <c r="V548" s="8">
        <f t="shared" si="569"/>
        <v>0</v>
      </c>
      <c r="W548" s="25">
        <f t="shared" si="570"/>
        <v>0</v>
      </c>
      <c r="X548" s="29"/>
      <c r="Y548" s="25"/>
    </row>
    <row r="549" spans="1:25" ht="14.25" customHeight="1" x14ac:dyDescent="0.2">
      <c r="A549" s="7" t="s">
        <v>26</v>
      </c>
      <c r="B549" s="20">
        <v>1551</v>
      </c>
      <c r="C549" s="28"/>
      <c r="D549" s="6" t="s">
        <v>90</v>
      </c>
      <c r="E549" s="6" t="s">
        <v>407</v>
      </c>
      <c r="F549" s="19" t="s">
        <v>1877</v>
      </c>
      <c r="G549" s="21"/>
      <c r="H549" s="8">
        <v>0</v>
      </c>
      <c r="I549" s="8" t="e">
        <f t="shared" si="587"/>
        <v>#DIV/0!</v>
      </c>
      <c r="J549" s="8">
        <v>0</v>
      </c>
      <c r="K549" s="8"/>
      <c r="L549" s="8">
        <f t="shared" si="581"/>
        <v>0</v>
      </c>
      <c r="M549" s="8" t="e">
        <f t="shared" si="588"/>
        <v>#DIV/0!</v>
      </c>
      <c r="N549" s="8">
        <f t="shared" si="582"/>
        <v>0</v>
      </c>
      <c r="O549" s="8">
        <f t="shared" si="583"/>
        <v>0</v>
      </c>
      <c r="P549" s="8"/>
      <c r="Q549" s="8"/>
      <c r="R549" s="8"/>
      <c r="S549" s="8">
        <f t="shared" si="584"/>
        <v>0</v>
      </c>
      <c r="T549" s="8" t="e">
        <f t="shared" si="585"/>
        <v>#DIV/0!</v>
      </c>
      <c r="U549" s="8">
        <f t="shared" si="586"/>
        <v>0</v>
      </c>
      <c r="V549" s="8">
        <f t="shared" si="569"/>
        <v>0</v>
      </c>
      <c r="W549" s="25">
        <f t="shared" si="570"/>
        <v>0</v>
      </c>
      <c r="X549" s="29"/>
      <c r="Y549" s="25"/>
    </row>
    <row r="550" spans="1:25" ht="15" x14ac:dyDescent="0.2">
      <c r="A550" s="7" t="s">
        <v>26</v>
      </c>
      <c r="B550" s="20">
        <v>1551</v>
      </c>
      <c r="C550" s="28"/>
      <c r="D550" s="6" t="s">
        <v>90</v>
      </c>
      <c r="E550" s="6" t="s">
        <v>1574</v>
      </c>
      <c r="F550" s="19" t="s">
        <v>582</v>
      </c>
      <c r="G550" s="21">
        <v>7570</v>
      </c>
      <c r="H550" s="8">
        <v>7569.59</v>
      </c>
      <c r="I550" s="8">
        <f t="shared" si="587"/>
        <v>99.994583883751659</v>
      </c>
      <c r="J550" s="8">
        <v>0</v>
      </c>
      <c r="K550" s="8"/>
      <c r="L550" s="8">
        <f t="shared" si="581"/>
        <v>7569.59</v>
      </c>
      <c r="M550" s="8">
        <f t="shared" si="588"/>
        <v>99.994583883751659</v>
      </c>
      <c r="N550" s="8">
        <f t="shared" si="582"/>
        <v>0.40999999999985448</v>
      </c>
      <c r="O550" s="8">
        <f t="shared" si="583"/>
        <v>0</v>
      </c>
      <c r="P550" s="8"/>
      <c r="Q550" s="8"/>
      <c r="R550" s="8"/>
      <c r="S550" s="8">
        <f t="shared" si="584"/>
        <v>7569.59</v>
      </c>
      <c r="T550" s="8">
        <f t="shared" si="585"/>
        <v>99.994583883751659</v>
      </c>
      <c r="U550" s="8">
        <f t="shared" si="586"/>
        <v>0.40999999999985448</v>
      </c>
      <c r="V550" s="8">
        <f t="shared" si="569"/>
        <v>7569.59</v>
      </c>
      <c r="W550" s="25">
        <f t="shared" si="570"/>
        <v>0</v>
      </c>
      <c r="X550" s="29"/>
      <c r="Y550" s="25"/>
    </row>
    <row r="551" spans="1:25" ht="14.25" customHeight="1" x14ac:dyDescent="0.2">
      <c r="A551" s="7" t="s">
        <v>26</v>
      </c>
      <c r="B551" s="20" t="s">
        <v>1323</v>
      </c>
      <c r="C551" s="28"/>
      <c r="D551" s="6" t="s">
        <v>1280</v>
      </c>
      <c r="E551" s="6" t="s">
        <v>27</v>
      </c>
      <c r="F551" s="19" t="s">
        <v>28</v>
      </c>
      <c r="G551" s="21"/>
      <c r="H551" s="8">
        <v>0</v>
      </c>
      <c r="I551" s="8" t="e">
        <f t="shared" si="587"/>
        <v>#DIV/0!</v>
      </c>
      <c r="J551" s="8">
        <v>0</v>
      </c>
      <c r="K551" s="8"/>
      <c r="L551" s="8">
        <f t="shared" si="581"/>
        <v>0</v>
      </c>
      <c r="M551" s="8" t="e">
        <f t="shared" si="588"/>
        <v>#DIV/0!</v>
      </c>
      <c r="N551" s="21"/>
      <c r="O551" s="8">
        <f t="shared" si="583"/>
        <v>0</v>
      </c>
      <c r="P551" s="8"/>
      <c r="Q551" s="8"/>
      <c r="R551" s="8"/>
      <c r="S551" s="8">
        <f t="shared" si="584"/>
        <v>0</v>
      </c>
      <c r="T551" s="8" t="e">
        <f t="shared" si="585"/>
        <v>#DIV/0!</v>
      </c>
      <c r="U551" s="8">
        <f t="shared" si="586"/>
        <v>0</v>
      </c>
      <c r="V551" s="8">
        <f t="shared" si="569"/>
        <v>0</v>
      </c>
      <c r="W551" s="25">
        <f t="shared" si="570"/>
        <v>0</v>
      </c>
      <c r="X551" s="29"/>
      <c r="Y551" s="25"/>
    </row>
    <row r="552" spans="1:25" ht="14.25" customHeight="1" x14ac:dyDescent="0.2">
      <c r="A552" s="7" t="s">
        <v>26</v>
      </c>
      <c r="B552" s="20" t="s">
        <v>924</v>
      </c>
      <c r="C552" s="28"/>
      <c r="D552" s="6" t="s">
        <v>1280</v>
      </c>
      <c r="E552" s="6" t="s">
        <v>29</v>
      </c>
      <c r="F552" s="19" t="s">
        <v>30</v>
      </c>
      <c r="G552" s="21"/>
      <c r="H552" s="8">
        <v>0</v>
      </c>
      <c r="I552" s="8" t="e">
        <f t="shared" si="587"/>
        <v>#DIV/0!</v>
      </c>
      <c r="J552" s="8">
        <v>0</v>
      </c>
      <c r="K552" s="8"/>
      <c r="L552" s="8">
        <f t="shared" si="581"/>
        <v>0</v>
      </c>
      <c r="M552" s="8" t="e">
        <f t="shared" si="588"/>
        <v>#DIV/0!</v>
      </c>
      <c r="N552" s="8">
        <f t="shared" ref="N552:N626" si="604">G552-L552</f>
        <v>0</v>
      </c>
      <c r="O552" s="8">
        <f t="shared" si="583"/>
        <v>0</v>
      </c>
      <c r="P552" s="8"/>
      <c r="Q552" s="8"/>
      <c r="R552" s="8"/>
      <c r="S552" s="8">
        <f t="shared" si="584"/>
        <v>0</v>
      </c>
      <c r="T552" s="8" t="e">
        <f t="shared" si="585"/>
        <v>#DIV/0!</v>
      </c>
      <c r="U552" s="8">
        <f t="shared" si="586"/>
        <v>0</v>
      </c>
      <c r="V552" s="8">
        <f t="shared" si="569"/>
        <v>0</v>
      </c>
      <c r="W552" s="25">
        <f t="shared" si="570"/>
        <v>0</v>
      </c>
      <c r="X552" s="29"/>
      <c r="Y552" s="25"/>
    </row>
    <row r="553" spans="1:25" ht="14.25" customHeight="1" x14ac:dyDescent="0.2">
      <c r="A553" s="7"/>
      <c r="B553" s="20"/>
      <c r="C553" s="28"/>
      <c r="D553" s="6"/>
      <c r="E553" s="6" t="s">
        <v>31</v>
      </c>
      <c r="F553" s="19"/>
      <c r="G553" s="21"/>
      <c r="H553" s="8">
        <v>0</v>
      </c>
      <c r="I553" s="8" t="e">
        <f t="shared" si="587"/>
        <v>#DIV/0!</v>
      </c>
      <c r="J553" s="8">
        <v>0</v>
      </c>
      <c r="K553" s="8"/>
      <c r="L553" s="8">
        <f t="shared" si="581"/>
        <v>0</v>
      </c>
      <c r="M553" s="8" t="e">
        <f t="shared" si="588"/>
        <v>#DIV/0!</v>
      </c>
      <c r="N553" s="8">
        <f t="shared" si="604"/>
        <v>0</v>
      </c>
      <c r="O553" s="8">
        <f t="shared" si="583"/>
        <v>0</v>
      </c>
      <c r="P553" s="8"/>
      <c r="Q553" s="8"/>
      <c r="R553" s="8"/>
      <c r="S553" s="8">
        <f t="shared" si="584"/>
        <v>0</v>
      </c>
      <c r="T553" s="8" t="e">
        <f t="shared" si="585"/>
        <v>#DIV/0!</v>
      </c>
      <c r="U553" s="8">
        <f t="shared" si="586"/>
        <v>0</v>
      </c>
      <c r="V553" s="8">
        <f t="shared" si="569"/>
        <v>0</v>
      </c>
      <c r="W553" s="25">
        <f t="shared" si="570"/>
        <v>0</v>
      </c>
      <c r="X553" s="29"/>
      <c r="Y553" s="25"/>
    </row>
    <row r="554" spans="1:25" ht="14.25" customHeight="1" x14ac:dyDescent="0.2">
      <c r="A554" s="7"/>
      <c r="B554" s="20"/>
      <c r="C554" s="28"/>
      <c r="D554" s="6"/>
      <c r="E554" s="6" t="s">
        <v>32</v>
      </c>
      <c r="F554" s="19"/>
      <c r="G554" s="21"/>
      <c r="H554" s="8">
        <v>0</v>
      </c>
      <c r="I554" s="8" t="e">
        <f t="shared" si="587"/>
        <v>#DIV/0!</v>
      </c>
      <c r="J554" s="8">
        <v>0</v>
      </c>
      <c r="K554" s="8"/>
      <c r="L554" s="8">
        <f t="shared" si="581"/>
        <v>0</v>
      </c>
      <c r="M554" s="8" t="e">
        <f t="shared" si="588"/>
        <v>#DIV/0!</v>
      </c>
      <c r="N554" s="8">
        <f t="shared" si="604"/>
        <v>0</v>
      </c>
      <c r="O554" s="8">
        <f t="shared" si="583"/>
        <v>0</v>
      </c>
      <c r="P554" s="8"/>
      <c r="Q554" s="8"/>
      <c r="R554" s="8"/>
      <c r="S554" s="8">
        <f t="shared" si="584"/>
        <v>0</v>
      </c>
      <c r="T554" s="8" t="e">
        <f t="shared" si="585"/>
        <v>#DIV/0!</v>
      </c>
      <c r="U554" s="8">
        <f t="shared" si="586"/>
        <v>0</v>
      </c>
      <c r="V554" s="8">
        <f t="shared" si="569"/>
        <v>0</v>
      </c>
      <c r="W554" s="25">
        <f t="shared" si="570"/>
        <v>0</v>
      </c>
      <c r="X554" s="29"/>
      <c r="Y554" s="25"/>
    </row>
    <row r="555" spans="1:25" ht="14.25" customHeight="1" x14ac:dyDescent="0.2">
      <c r="A555" s="7"/>
      <c r="B555" s="20"/>
      <c r="C555" s="28"/>
      <c r="D555" s="6"/>
      <c r="E555" s="6" t="s">
        <v>33</v>
      </c>
      <c r="F555" s="19"/>
      <c r="G555" s="21"/>
      <c r="H555" s="8">
        <v>0</v>
      </c>
      <c r="I555" s="8" t="e">
        <f t="shared" si="587"/>
        <v>#DIV/0!</v>
      </c>
      <c r="J555" s="8">
        <v>0</v>
      </c>
      <c r="K555" s="8"/>
      <c r="L555" s="8">
        <f t="shared" si="581"/>
        <v>0</v>
      </c>
      <c r="M555" s="8" t="e">
        <f t="shared" si="588"/>
        <v>#DIV/0!</v>
      </c>
      <c r="N555" s="8">
        <f t="shared" si="604"/>
        <v>0</v>
      </c>
      <c r="O555" s="8">
        <f t="shared" si="583"/>
        <v>0</v>
      </c>
      <c r="P555" s="8"/>
      <c r="Q555" s="8"/>
      <c r="R555" s="8"/>
      <c r="S555" s="8">
        <f t="shared" si="584"/>
        <v>0</v>
      </c>
      <c r="T555" s="8" t="e">
        <f t="shared" si="585"/>
        <v>#DIV/0!</v>
      </c>
      <c r="U555" s="8">
        <f t="shared" si="586"/>
        <v>0</v>
      </c>
      <c r="V555" s="8">
        <f t="shared" si="569"/>
        <v>0</v>
      </c>
      <c r="W555" s="25">
        <f t="shared" si="570"/>
        <v>0</v>
      </c>
      <c r="X555" s="29"/>
      <c r="Y555" s="25"/>
    </row>
    <row r="556" spans="1:25" ht="14.25" customHeight="1" x14ac:dyDescent="0.2">
      <c r="A556" s="7" t="s">
        <v>1320</v>
      </c>
      <c r="B556" s="20">
        <v>4500</v>
      </c>
      <c r="C556" s="28"/>
      <c r="D556" s="6" t="s">
        <v>1280</v>
      </c>
      <c r="E556" s="6" t="s">
        <v>1171</v>
      </c>
      <c r="F556" s="19" t="s">
        <v>1849</v>
      </c>
      <c r="G556" s="21">
        <v>350</v>
      </c>
      <c r="H556" s="8">
        <v>350</v>
      </c>
      <c r="I556" s="8">
        <f t="shared" si="587"/>
        <v>100</v>
      </c>
      <c r="J556" s="8">
        <v>0</v>
      </c>
      <c r="K556" s="8"/>
      <c r="L556" s="8">
        <f t="shared" si="581"/>
        <v>350</v>
      </c>
      <c r="M556" s="8">
        <f t="shared" si="588"/>
        <v>100</v>
      </c>
      <c r="N556" s="8">
        <f t="shared" si="604"/>
        <v>0</v>
      </c>
      <c r="O556" s="8">
        <f t="shared" si="583"/>
        <v>0</v>
      </c>
      <c r="P556" s="8"/>
      <c r="Q556" s="8"/>
      <c r="R556" s="8"/>
      <c r="S556" s="8">
        <f t="shared" si="584"/>
        <v>350</v>
      </c>
      <c r="T556" s="8">
        <f t="shared" si="585"/>
        <v>100</v>
      </c>
      <c r="U556" s="8">
        <f t="shared" si="586"/>
        <v>0</v>
      </c>
      <c r="V556" s="8">
        <f t="shared" si="569"/>
        <v>350</v>
      </c>
      <c r="W556" s="25">
        <f t="shared" si="570"/>
        <v>0</v>
      </c>
      <c r="X556" s="29"/>
      <c r="Y556" s="25"/>
    </row>
    <row r="557" spans="1:25" ht="14.25" customHeight="1" x14ac:dyDescent="0.2">
      <c r="A557" s="7" t="s">
        <v>1320</v>
      </c>
      <c r="B557" s="20" t="s">
        <v>1323</v>
      </c>
      <c r="C557" s="28"/>
      <c r="D557" s="6" t="s">
        <v>1280</v>
      </c>
      <c r="E557" s="6" t="s">
        <v>1172</v>
      </c>
      <c r="F557" s="19" t="s">
        <v>1850</v>
      </c>
      <c r="G557" s="21">
        <v>350</v>
      </c>
      <c r="H557" s="8">
        <v>350</v>
      </c>
      <c r="I557" s="8">
        <f t="shared" si="587"/>
        <v>100</v>
      </c>
      <c r="J557" s="8">
        <v>0</v>
      </c>
      <c r="K557" s="8"/>
      <c r="L557" s="8">
        <f t="shared" si="581"/>
        <v>350</v>
      </c>
      <c r="M557" s="8">
        <f t="shared" si="588"/>
        <v>100</v>
      </c>
      <c r="N557" s="8">
        <f t="shared" si="604"/>
        <v>0</v>
      </c>
      <c r="O557" s="8">
        <f t="shared" si="583"/>
        <v>0</v>
      </c>
      <c r="P557" s="8"/>
      <c r="Q557" s="8"/>
      <c r="R557" s="8"/>
      <c r="S557" s="8">
        <f t="shared" si="584"/>
        <v>350</v>
      </c>
      <c r="T557" s="8">
        <f t="shared" si="585"/>
        <v>100</v>
      </c>
      <c r="U557" s="8">
        <f t="shared" si="586"/>
        <v>0</v>
      </c>
      <c r="V557" s="8">
        <f t="shared" si="569"/>
        <v>350</v>
      </c>
      <c r="W557" s="25">
        <f t="shared" si="570"/>
        <v>0</v>
      </c>
      <c r="X557" s="29">
        <v>4500</v>
      </c>
      <c r="Y557" s="25"/>
    </row>
    <row r="558" spans="1:25" ht="14.25" customHeight="1" x14ac:dyDescent="0.2">
      <c r="A558" s="7" t="s">
        <v>1320</v>
      </c>
      <c r="B558" s="20" t="s">
        <v>1323</v>
      </c>
      <c r="C558" s="28"/>
      <c r="D558" s="6" t="s">
        <v>1280</v>
      </c>
      <c r="E558" s="6" t="s">
        <v>1848</v>
      </c>
      <c r="F558" s="19" t="s">
        <v>1851</v>
      </c>
      <c r="G558" s="21">
        <v>250</v>
      </c>
      <c r="H558" s="8">
        <v>250</v>
      </c>
      <c r="I558" s="8">
        <f t="shared" ref="I558" si="605">H558/G558*100</f>
        <v>100</v>
      </c>
      <c r="J558" s="8">
        <v>0</v>
      </c>
      <c r="K558" s="8"/>
      <c r="L558" s="8">
        <f t="shared" ref="L558" si="606">H558+J558+K558</f>
        <v>250</v>
      </c>
      <c r="M558" s="8">
        <f t="shared" ref="M558" si="607">L558/G558*100</f>
        <v>100</v>
      </c>
      <c r="N558" s="8">
        <f t="shared" ref="N558" si="608">G558-L558</f>
        <v>0</v>
      </c>
      <c r="O558" s="8">
        <f t="shared" ref="O558" si="609">J558+K558</f>
        <v>0</v>
      </c>
      <c r="P558" s="8"/>
      <c r="Q558" s="8"/>
      <c r="R558" s="8"/>
      <c r="S558" s="8">
        <f t="shared" si="584"/>
        <v>250</v>
      </c>
      <c r="T558" s="8">
        <f t="shared" si="585"/>
        <v>100</v>
      </c>
      <c r="U558" s="8">
        <f t="shared" si="586"/>
        <v>0</v>
      </c>
      <c r="V558" s="8">
        <f t="shared" si="569"/>
        <v>250</v>
      </c>
      <c r="W558" s="25">
        <f t="shared" si="570"/>
        <v>0</v>
      </c>
      <c r="X558" s="29">
        <v>0</v>
      </c>
      <c r="Y558" s="25"/>
    </row>
    <row r="559" spans="1:25" ht="14.25" customHeight="1" x14ac:dyDescent="0.2">
      <c r="A559" s="7" t="s">
        <v>1320</v>
      </c>
      <c r="B559" s="20" t="s">
        <v>1323</v>
      </c>
      <c r="C559" s="28"/>
      <c r="D559" s="6" t="s">
        <v>1280</v>
      </c>
      <c r="E559" s="6" t="s">
        <v>1173</v>
      </c>
      <c r="F559" s="19" t="s">
        <v>1852</v>
      </c>
      <c r="G559" s="21">
        <v>400</v>
      </c>
      <c r="H559" s="8">
        <v>400</v>
      </c>
      <c r="I559" s="8">
        <f t="shared" si="587"/>
        <v>100</v>
      </c>
      <c r="J559" s="8">
        <v>0</v>
      </c>
      <c r="K559" s="8"/>
      <c r="L559" s="8">
        <f t="shared" si="581"/>
        <v>400</v>
      </c>
      <c r="M559" s="8">
        <f t="shared" si="588"/>
        <v>100</v>
      </c>
      <c r="N559" s="8">
        <f t="shared" si="604"/>
        <v>0</v>
      </c>
      <c r="O559" s="8">
        <f t="shared" si="583"/>
        <v>0</v>
      </c>
      <c r="P559" s="8"/>
      <c r="Q559" s="8"/>
      <c r="R559" s="8"/>
      <c r="S559" s="8">
        <f t="shared" si="584"/>
        <v>400</v>
      </c>
      <c r="T559" s="8">
        <f t="shared" si="585"/>
        <v>100</v>
      </c>
      <c r="U559" s="8">
        <f t="shared" si="586"/>
        <v>0</v>
      </c>
      <c r="V559" s="8">
        <f t="shared" si="569"/>
        <v>400</v>
      </c>
      <c r="W559" s="25">
        <f t="shared" si="570"/>
        <v>0</v>
      </c>
      <c r="X559" s="29">
        <v>0</v>
      </c>
      <c r="Y559" s="25"/>
    </row>
    <row r="560" spans="1:25" ht="14.25" customHeight="1" x14ac:dyDescent="0.2">
      <c r="A560" s="7" t="s">
        <v>1320</v>
      </c>
      <c r="B560" s="20" t="s">
        <v>1323</v>
      </c>
      <c r="C560" s="28"/>
      <c r="D560" s="6" t="s">
        <v>1280</v>
      </c>
      <c r="E560" s="6" t="s">
        <v>1174</v>
      </c>
      <c r="F560" s="19" t="s">
        <v>1853</v>
      </c>
      <c r="G560" s="21">
        <v>150</v>
      </c>
      <c r="H560" s="8">
        <v>150</v>
      </c>
      <c r="I560" s="8">
        <f t="shared" si="587"/>
        <v>100</v>
      </c>
      <c r="J560" s="8">
        <v>0</v>
      </c>
      <c r="K560" s="8"/>
      <c r="L560" s="8">
        <f t="shared" si="581"/>
        <v>150</v>
      </c>
      <c r="M560" s="8">
        <f t="shared" si="588"/>
        <v>100</v>
      </c>
      <c r="N560" s="8">
        <f t="shared" si="604"/>
        <v>0</v>
      </c>
      <c r="O560" s="8">
        <f t="shared" si="583"/>
        <v>0</v>
      </c>
      <c r="P560" s="8"/>
      <c r="Q560" s="8"/>
      <c r="R560" s="8"/>
      <c r="S560" s="8">
        <f t="shared" si="584"/>
        <v>150</v>
      </c>
      <c r="T560" s="8">
        <f t="shared" si="585"/>
        <v>100</v>
      </c>
      <c r="U560" s="8">
        <f t="shared" si="586"/>
        <v>0</v>
      </c>
      <c r="V560" s="8">
        <f t="shared" si="569"/>
        <v>150</v>
      </c>
      <c r="W560" s="25">
        <f t="shared" si="570"/>
        <v>0</v>
      </c>
      <c r="X560" s="29">
        <v>0</v>
      </c>
      <c r="Y560" s="25"/>
    </row>
    <row r="561" spans="1:25" ht="14.25" customHeight="1" x14ac:dyDescent="0.2">
      <c r="A561" s="7" t="s">
        <v>1320</v>
      </c>
      <c r="B561" s="20">
        <v>4501</v>
      </c>
      <c r="C561" s="28"/>
      <c r="D561" s="6" t="s">
        <v>1280</v>
      </c>
      <c r="E561" s="6" t="s">
        <v>1175</v>
      </c>
      <c r="F561" s="19" t="s">
        <v>1854</v>
      </c>
      <c r="G561" s="21">
        <v>350</v>
      </c>
      <c r="H561" s="8">
        <v>0</v>
      </c>
      <c r="I561" s="8">
        <f t="shared" si="587"/>
        <v>0</v>
      </c>
      <c r="J561" s="8">
        <v>0</v>
      </c>
      <c r="K561" s="8"/>
      <c r="L561" s="8">
        <f t="shared" si="581"/>
        <v>0</v>
      </c>
      <c r="M561" s="8">
        <f t="shared" si="588"/>
        <v>0</v>
      </c>
      <c r="N561" s="8">
        <f t="shared" si="604"/>
        <v>350</v>
      </c>
      <c r="O561" s="8">
        <f t="shared" si="583"/>
        <v>0</v>
      </c>
      <c r="P561" s="8"/>
      <c r="Q561" s="8"/>
      <c r="R561" s="8"/>
      <c r="S561" s="8">
        <f t="shared" si="584"/>
        <v>0</v>
      </c>
      <c r="T561" s="8">
        <f t="shared" si="585"/>
        <v>0</v>
      </c>
      <c r="U561" s="8">
        <f t="shared" si="586"/>
        <v>350</v>
      </c>
      <c r="V561" s="8">
        <f t="shared" si="569"/>
        <v>0</v>
      </c>
      <c r="W561" s="25">
        <f t="shared" si="570"/>
        <v>0</v>
      </c>
      <c r="X561" s="29">
        <v>0</v>
      </c>
      <c r="Y561" s="25"/>
    </row>
    <row r="562" spans="1:25" ht="14.25" customHeight="1" x14ac:dyDescent="0.2">
      <c r="A562" s="7" t="s">
        <v>1320</v>
      </c>
      <c r="B562" s="20" t="s">
        <v>1323</v>
      </c>
      <c r="C562" s="28"/>
      <c r="D562" s="6" t="s">
        <v>1280</v>
      </c>
      <c r="E562" s="6" t="s">
        <v>1176</v>
      </c>
      <c r="F562" s="19" t="s">
        <v>1347</v>
      </c>
      <c r="G562" s="21">
        <v>300</v>
      </c>
      <c r="H562" s="8">
        <v>300</v>
      </c>
      <c r="I562" s="8">
        <f t="shared" si="587"/>
        <v>100</v>
      </c>
      <c r="J562" s="8">
        <v>0</v>
      </c>
      <c r="K562" s="8"/>
      <c r="L562" s="8">
        <f t="shared" si="581"/>
        <v>300</v>
      </c>
      <c r="M562" s="8">
        <f t="shared" si="588"/>
        <v>100</v>
      </c>
      <c r="N562" s="8">
        <f t="shared" si="604"/>
        <v>0</v>
      </c>
      <c r="O562" s="8">
        <f t="shared" si="583"/>
        <v>0</v>
      </c>
      <c r="P562" s="8"/>
      <c r="Q562" s="8"/>
      <c r="R562" s="8"/>
      <c r="S562" s="8">
        <f t="shared" si="584"/>
        <v>300</v>
      </c>
      <c r="T562" s="8">
        <f t="shared" si="585"/>
        <v>100</v>
      </c>
      <c r="U562" s="8">
        <f t="shared" si="586"/>
        <v>0</v>
      </c>
      <c r="V562" s="8">
        <f t="shared" si="569"/>
        <v>300</v>
      </c>
      <c r="W562" s="25">
        <f t="shared" si="570"/>
        <v>0</v>
      </c>
      <c r="X562" s="29">
        <v>0</v>
      </c>
      <c r="Y562" s="25"/>
    </row>
    <row r="563" spans="1:25" ht="14.25" customHeight="1" x14ac:dyDescent="0.2">
      <c r="A563" s="7" t="s">
        <v>1320</v>
      </c>
      <c r="B563" s="20" t="s">
        <v>1323</v>
      </c>
      <c r="C563" s="28"/>
      <c r="D563" s="6" t="s">
        <v>1280</v>
      </c>
      <c r="E563" s="6" t="s">
        <v>1177</v>
      </c>
      <c r="F563" s="19" t="s">
        <v>1855</v>
      </c>
      <c r="G563" s="21">
        <v>400</v>
      </c>
      <c r="H563" s="8">
        <v>400</v>
      </c>
      <c r="I563" s="8">
        <f t="shared" si="587"/>
        <v>100</v>
      </c>
      <c r="J563" s="8">
        <v>0</v>
      </c>
      <c r="K563" s="8"/>
      <c r="L563" s="8">
        <f t="shared" si="581"/>
        <v>400</v>
      </c>
      <c r="M563" s="8">
        <f t="shared" si="588"/>
        <v>100</v>
      </c>
      <c r="N563" s="8">
        <f t="shared" si="604"/>
        <v>0</v>
      </c>
      <c r="O563" s="8">
        <f t="shared" si="583"/>
        <v>0</v>
      </c>
      <c r="P563" s="8"/>
      <c r="Q563" s="8"/>
      <c r="R563" s="8"/>
      <c r="S563" s="8">
        <f t="shared" si="584"/>
        <v>400</v>
      </c>
      <c r="T563" s="8">
        <f t="shared" si="585"/>
        <v>100</v>
      </c>
      <c r="U563" s="8">
        <f t="shared" si="586"/>
        <v>0</v>
      </c>
      <c r="V563" s="8">
        <f t="shared" si="569"/>
        <v>400</v>
      </c>
      <c r="W563" s="25">
        <f t="shared" si="570"/>
        <v>0</v>
      </c>
      <c r="X563" s="29">
        <v>0</v>
      </c>
      <c r="Y563" s="25"/>
    </row>
    <row r="564" spans="1:25" ht="14.25" customHeight="1" x14ac:dyDescent="0.2">
      <c r="A564" s="7" t="s">
        <v>1320</v>
      </c>
      <c r="B564" s="20" t="s">
        <v>1323</v>
      </c>
      <c r="C564" s="28"/>
      <c r="D564" s="6" t="s">
        <v>1280</v>
      </c>
      <c r="E564" s="6" t="s">
        <v>139</v>
      </c>
      <c r="F564" s="19" t="s">
        <v>1856</v>
      </c>
      <c r="G564" s="21">
        <v>300</v>
      </c>
      <c r="H564" s="8">
        <v>300</v>
      </c>
      <c r="I564" s="8">
        <f t="shared" si="587"/>
        <v>100</v>
      </c>
      <c r="J564" s="8">
        <v>0</v>
      </c>
      <c r="K564" s="8"/>
      <c r="L564" s="8">
        <f t="shared" si="581"/>
        <v>300</v>
      </c>
      <c r="M564" s="8">
        <f t="shared" si="588"/>
        <v>100</v>
      </c>
      <c r="N564" s="8">
        <f t="shared" si="604"/>
        <v>0</v>
      </c>
      <c r="O564" s="8">
        <f t="shared" si="583"/>
        <v>0</v>
      </c>
      <c r="P564" s="8"/>
      <c r="Q564" s="8"/>
      <c r="R564" s="8"/>
      <c r="S564" s="8">
        <f t="shared" si="584"/>
        <v>300</v>
      </c>
      <c r="T564" s="8">
        <f t="shared" si="585"/>
        <v>100</v>
      </c>
      <c r="U564" s="8">
        <f t="shared" si="586"/>
        <v>0</v>
      </c>
      <c r="V564" s="8">
        <f t="shared" si="569"/>
        <v>300</v>
      </c>
      <c r="W564" s="25">
        <f t="shared" si="570"/>
        <v>0</v>
      </c>
      <c r="X564" s="29">
        <v>0</v>
      </c>
      <c r="Y564" s="25"/>
    </row>
    <row r="565" spans="1:25" ht="14.25" customHeight="1" x14ac:dyDescent="0.2">
      <c r="A565" s="7" t="s">
        <v>1320</v>
      </c>
      <c r="B565" s="20" t="s">
        <v>1539</v>
      </c>
      <c r="C565" s="28"/>
      <c r="D565" s="6" t="s">
        <v>1280</v>
      </c>
      <c r="E565" s="6" t="s">
        <v>140</v>
      </c>
      <c r="F565" s="19" t="s">
        <v>1369</v>
      </c>
      <c r="G565" s="21">
        <v>1545</v>
      </c>
      <c r="H565" s="8">
        <v>1275.96</v>
      </c>
      <c r="I565" s="8">
        <f t="shared" si="587"/>
        <v>82.586407766990291</v>
      </c>
      <c r="J565" s="8">
        <v>0</v>
      </c>
      <c r="K565" s="8"/>
      <c r="L565" s="8">
        <f t="shared" si="581"/>
        <v>1275.96</v>
      </c>
      <c r="M565" s="8">
        <f t="shared" si="588"/>
        <v>82.586407766990291</v>
      </c>
      <c r="N565" s="8">
        <f t="shared" si="604"/>
        <v>269.03999999999996</v>
      </c>
      <c r="O565" s="8">
        <f t="shared" si="583"/>
        <v>0</v>
      </c>
      <c r="P565" s="8"/>
      <c r="Q565" s="8"/>
      <c r="R565" s="8"/>
      <c r="S565" s="8">
        <f t="shared" si="584"/>
        <v>1275.96</v>
      </c>
      <c r="T565" s="8">
        <f t="shared" si="585"/>
        <v>82.586407766990291</v>
      </c>
      <c r="U565" s="8">
        <f t="shared" si="586"/>
        <v>269.03999999999996</v>
      </c>
      <c r="V565" s="8">
        <f t="shared" si="569"/>
        <v>1275.96</v>
      </c>
      <c r="W565" s="25">
        <f t="shared" si="570"/>
        <v>0</v>
      </c>
      <c r="X565" s="29"/>
      <c r="Y565" s="25"/>
    </row>
    <row r="566" spans="1:25" ht="14.25" customHeight="1" x14ac:dyDescent="0.2">
      <c r="A566" s="7" t="s">
        <v>1320</v>
      </c>
      <c r="B566" s="20">
        <v>4500</v>
      </c>
      <c r="C566" s="28"/>
      <c r="D566" s="6" t="s">
        <v>1280</v>
      </c>
      <c r="E566" s="6" t="s">
        <v>101</v>
      </c>
      <c r="F566" s="19" t="s">
        <v>1843</v>
      </c>
      <c r="G566" s="21">
        <v>3552</v>
      </c>
      <c r="H566" s="8">
        <v>180</v>
      </c>
      <c r="I566" s="8">
        <f t="shared" si="587"/>
        <v>5.0675675675675675</v>
      </c>
      <c r="J566" s="8">
        <v>0</v>
      </c>
      <c r="K566" s="8"/>
      <c r="L566" s="8">
        <f t="shared" si="581"/>
        <v>180</v>
      </c>
      <c r="M566" s="8">
        <f t="shared" si="588"/>
        <v>5.0675675675675675</v>
      </c>
      <c r="N566" s="8">
        <f t="shared" si="604"/>
        <v>3372</v>
      </c>
      <c r="O566" s="8">
        <f t="shared" si="583"/>
        <v>0</v>
      </c>
      <c r="P566" s="8"/>
      <c r="Q566" s="8"/>
      <c r="R566" s="8"/>
      <c r="S566" s="8">
        <f t="shared" si="584"/>
        <v>180</v>
      </c>
      <c r="T566" s="8">
        <f t="shared" si="585"/>
        <v>5.0675675675675675</v>
      </c>
      <c r="U566" s="8">
        <f t="shared" si="586"/>
        <v>3372</v>
      </c>
      <c r="V566" s="8">
        <f t="shared" si="569"/>
        <v>180</v>
      </c>
      <c r="W566" s="25">
        <f t="shared" si="570"/>
        <v>0</v>
      </c>
      <c r="X566" s="29"/>
      <c r="Y566" s="25"/>
    </row>
    <row r="567" spans="1:25" ht="14.25" customHeight="1" x14ac:dyDescent="0.2">
      <c r="A567" s="7" t="s">
        <v>1320</v>
      </c>
      <c r="B567" s="20" t="s">
        <v>924</v>
      </c>
      <c r="C567" s="28"/>
      <c r="D567" s="6" t="s">
        <v>1280</v>
      </c>
      <c r="E567" s="6" t="s">
        <v>1218</v>
      </c>
      <c r="F567" s="19" t="s">
        <v>1219</v>
      </c>
      <c r="G567" s="21">
        <v>6530</v>
      </c>
      <c r="H567" s="8">
        <v>5675.6</v>
      </c>
      <c r="I567" s="8">
        <f t="shared" si="587"/>
        <v>86.915773353751931</v>
      </c>
      <c r="J567" s="8">
        <v>854</v>
      </c>
      <c r="K567" s="8"/>
      <c r="L567" s="8">
        <f t="shared" si="581"/>
        <v>6529.6</v>
      </c>
      <c r="M567" s="8">
        <f t="shared" si="588"/>
        <v>99.993874425727412</v>
      </c>
      <c r="N567" s="8">
        <f t="shared" si="604"/>
        <v>0.3999999999996362</v>
      </c>
      <c r="O567" s="8">
        <f t="shared" si="583"/>
        <v>854</v>
      </c>
      <c r="P567" s="8"/>
      <c r="Q567" s="8"/>
      <c r="R567" s="8"/>
      <c r="S567" s="8">
        <f t="shared" si="584"/>
        <v>6529.6</v>
      </c>
      <c r="T567" s="8">
        <f t="shared" si="585"/>
        <v>99.993874425727412</v>
      </c>
      <c r="U567" s="8">
        <f t="shared" si="586"/>
        <v>0.3999999999996362</v>
      </c>
      <c r="V567" s="8">
        <f t="shared" si="569"/>
        <v>6529.6</v>
      </c>
      <c r="W567" s="25">
        <f t="shared" si="570"/>
        <v>0</v>
      </c>
      <c r="X567" s="29"/>
      <c r="Y567" s="25"/>
    </row>
    <row r="568" spans="1:25" ht="14.25" customHeight="1" x14ac:dyDescent="0.2">
      <c r="A568" s="7" t="s">
        <v>1320</v>
      </c>
      <c r="B568" s="20">
        <v>5059</v>
      </c>
      <c r="C568" s="28"/>
      <c r="D568" s="6" t="s">
        <v>1280</v>
      </c>
      <c r="E568" s="6" t="s">
        <v>1218</v>
      </c>
      <c r="F568" s="19" t="s">
        <v>1716</v>
      </c>
      <c r="G568" s="21">
        <v>91</v>
      </c>
      <c r="H568" s="8">
        <v>0</v>
      </c>
      <c r="I568" s="8">
        <f t="shared" si="587"/>
        <v>0</v>
      </c>
      <c r="J568" s="8">
        <v>91</v>
      </c>
      <c r="K568" s="8"/>
      <c r="L568" s="8">
        <f t="shared" si="581"/>
        <v>91</v>
      </c>
      <c r="M568" s="8">
        <f t="shared" si="588"/>
        <v>100</v>
      </c>
      <c r="N568" s="8">
        <f t="shared" si="604"/>
        <v>0</v>
      </c>
      <c r="O568" s="8">
        <f t="shared" si="583"/>
        <v>91</v>
      </c>
      <c r="P568" s="8"/>
      <c r="Q568" s="8"/>
      <c r="R568" s="8"/>
      <c r="S568" s="8">
        <f t="shared" si="584"/>
        <v>91</v>
      </c>
      <c r="T568" s="8">
        <f t="shared" si="585"/>
        <v>100</v>
      </c>
      <c r="U568" s="8">
        <f t="shared" si="586"/>
        <v>0</v>
      </c>
      <c r="V568" s="8">
        <f t="shared" si="569"/>
        <v>91</v>
      </c>
      <c r="W568" s="25">
        <f t="shared" si="570"/>
        <v>0</v>
      </c>
      <c r="X568" s="29"/>
      <c r="Y568" s="25"/>
    </row>
    <row r="569" spans="1:25" ht="14.25" customHeight="1" x14ac:dyDescent="0.2">
      <c r="A569" s="7" t="s">
        <v>1320</v>
      </c>
      <c r="B569" s="20">
        <v>5061</v>
      </c>
      <c r="C569" s="28"/>
      <c r="D569" s="6" t="s">
        <v>1280</v>
      </c>
      <c r="E569" s="6" t="s">
        <v>1218</v>
      </c>
      <c r="F569" s="19" t="s">
        <v>1717</v>
      </c>
      <c r="G569" s="21">
        <v>38</v>
      </c>
      <c r="H569" s="8">
        <v>0</v>
      </c>
      <c r="I569" s="8">
        <f t="shared" si="587"/>
        <v>0</v>
      </c>
      <c r="J569" s="8">
        <v>38.01</v>
      </c>
      <c r="K569" s="8"/>
      <c r="L569" s="8">
        <f t="shared" si="581"/>
        <v>38.01</v>
      </c>
      <c r="M569" s="8">
        <f t="shared" si="588"/>
        <v>100.02631578947367</v>
      </c>
      <c r="N569" s="8">
        <f t="shared" si="604"/>
        <v>-9.9999999999980105E-3</v>
      </c>
      <c r="O569" s="8">
        <f t="shared" si="583"/>
        <v>38.01</v>
      </c>
      <c r="P569" s="8"/>
      <c r="Q569" s="8"/>
      <c r="R569" s="8"/>
      <c r="S569" s="8">
        <f t="shared" si="584"/>
        <v>38.01</v>
      </c>
      <c r="T569" s="8">
        <f t="shared" si="585"/>
        <v>100.02631578947367</v>
      </c>
      <c r="U569" s="8">
        <f t="shared" si="586"/>
        <v>-9.9999999999980105E-3</v>
      </c>
      <c r="V569" s="8">
        <f t="shared" si="569"/>
        <v>38.01</v>
      </c>
      <c r="W569" s="25">
        <f t="shared" si="570"/>
        <v>0</v>
      </c>
      <c r="X569" s="29"/>
      <c r="Y569" s="25"/>
    </row>
    <row r="570" spans="1:25" ht="14.25" customHeight="1" x14ac:dyDescent="0.2">
      <c r="A570" s="7" t="s">
        <v>1320</v>
      </c>
      <c r="B570" s="20">
        <v>5062</v>
      </c>
      <c r="C570" s="28"/>
      <c r="D570" s="6" t="s">
        <v>1280</v>
      </c>
      <c r="E570" s="6" t="s">
        <v>1218</v>
      </c>
      <c r="F570" s="19" t="s">
        <v>1718</v>
      </c>
      <c r="G570" s="21">
        <v>25</v>
      </c>
      <c r="H570" s="8">
        <v>0</v>
      </c>
      <c r="I570" s="8">
        <f t="shared" si="587"/>
        <v>0</v>
      </c>
      <c r="J570" s="8">
        <v>24.19</v>
      </c>
      <c r="K570" s="8"/>
      <c r="L570" s="8">
        <f t="shared" si="581"/>
        <v>24.19</v>
      </c>
      <c r="M570" s="8">
        <f t="shared" si="588"/>
        <v>96.76</v>
      </c>
      <c r="N570" s="8">
        <f t="shared" si="604"/>
        <v>0.80999999999999872</v>
      </c>
      <c r="O570" s="8">
        <f t="shared" si="583"/>
        <v>24.19</v>
      </c>
      <c r="P570" s="8"/>
      <c r="Q570" s="8"/>
      <c r="R570" s="8"/>
      <c r="S570" s="8">
        <f t="shared" si="584"/>
        <v>24.19</v>
      </c>
      <c r="T570" s="8">
        <f t="shared" si="585"/>
        <v>96.76</v>
      </c>
      <c r="U570" s="8">
        <f t="shared" si="586"/>
        <v>0.80999999999999872</v>
      </c>
      <c r="V570" s="8">
        <f t="shared" si="569"/>
        <v>24.19</v>
      </c>
      <c r="W570" s="25">
        <f t="shared" si="570"/>
        <v>0</v>
      </c>
      <c r="X570" s="29"/>
      <c r="Y570" s="25"/>
    </row>
    <row r="571" spans="1:25" ht="14.25" customHeight="1" x14ac:dyDescent="0.2">
      <c r="A571" s="7" t="s">
        <v>1320</v>
      </c>
      <c r="B571" s="20" t="s">
        <v>924</v>
      </c>
      <c r="C571" s="28" t="s">
        <v>141</v>
      </c>
      <c r="D571" s="6" t="s">
        <v>1280</v>
      </c>
      <c r="E571" s="6" t="s">
        <v>1220</v>
      </c>
      <c r="F571" s="19" t="s">
        <v>1221</v>
      </c>
      <c r="G571" s="21">
        <v>4130</v>
      </c>
      <c r="H571" s="8">
        <v>3438.05</v>
      </c>
      <c r="I571" s="8">
        <f t="shared" si="587"/>
        <v>83.245762711864415</v>
      </c>
      <c r="J571" s="8">
        <v>0</v>
      </c>
      <c r="K571" s="8"/>
      <c r="L571" s="8">
        <f t="shared" si="581"/>
        <v>3438.05</v>
      </c>
      <c r="M571" s="8">
        <f t="shared" si="588"/>
        <v>83.245762711864415</v>
      </c>
      <c r="N571" s="8">
        <f t="shared" si="604"/>
        <v>691.94999999999982</v>
      </c>
      <c r="O571" s="8">
        <f t="shared" si="583"/>
        <v>0</v>
      </c>
      <c r="P571" s="8"/>
      <c r="Q571" s="8"/>
      <c r="R571" s="8"/>
      <c r="S571" s="8">
        <f t="shared" si="584"/>
        <v>3438.05</v>
      </c>
      <c r="T571" s="8">
        <f t="shared" si="585"/>
        <v>83.245762711864415</v>
      </c>
      <c r="U571" s="8">
        <f t="shared" si="586"/>
        <v>691.94999999999982</v>
      </c>
      <c r="V571" s="8">
        <f t="shared" si="569"/>
        <v>3438.05</v>
      </c>
      <c r="W571" s="25">
        <f t="shared" si="570"/>
        <v>0</v>
      </c>
      <c r="X571" s="29"/>
      <c r="Y571" s="25"/>
    </row>
    <row r="572" spans="1:25" ht="14.25" customHeight="1" x14ac:dyDescent="0.2">
      <c r="A572" s="7" t="s">
        <v>1320</v>
      </c>
      <c r="B572" s="20">
        <v>5059</v>
      </c>
      <c r="C572" s="28"/>
      <c r="D572" s="6" t="s">
        <v>1280</v>
      </c>
      <c r="E572" s="6" t="s">
        <v>1220</v>
      </c>
      <c r="F572" s="19" t="s">
        <v>1716</v>
      </c>
      <c r="G572" s="21">
        <v>516</v>
      </c>
      <c r="H572" s="8">
        <v>515.55999999999995</v>
      </c>
      <c r="I572" s="8">
        <f t="shared" ref="I572:I574" si="610">H572/G572*100</f>
        <v>99.914728682170534</v>
      </c>
      <c r="J572" s="8">
        <v>0</v>
      </c>
      <c r="K572" s="8"/>
      <c r="L572" s="8">
        <f t="shared" ref="L572:L574" si="611">H572+J572+K572</f>
        <v>515.55999999999995</v>
      </c>
      <c r="M572" s="8">
        <f t="shared" ref="M572:M574" si="612">L572/G572*100</f>
        <v>99.914728682170534</v>
      </c>
      <c r="N572" s="8">
        <f t="shared" ref="N572:N574" si="613">G572-L572</f>
        <v>0.44000000000005457</v>
      </c>
      <c r="O572" s="8">
        <f t="shared" ref="O572:O574" si="614">J572+K572</f>
        <v>0</v>
      </c>
      <c r="P572" s="8"/>
      <c r="Q572" s="8"/>
      <c r="R572" s="8"/>
      <c r="S572" s="8">
        <f t="shared" ref="S572:S574" si="615">L572+P572+Q572+R572</f>
        <v>515.55999999999995</v>
      </c>
      <c r="T572" s="8">
        <f t="shared" ref="T572:T574" si="616">S572/G572*100</f>
        <v>99.914728682170534</v>
      </c>
      <c r="U572" s="8">
        <f t="shared" ref="U572:U574" si="617">G572-S572</f>
        <v>0.44000000000005457</v>
      </c>
      <c r="V572" s="8">
        <f t="shared" ref="V572:V574" si="618">H572+J572</f>
        <v>515.55999999999995</v>
      </c>
      <c r="W572" s="25">
        <f t="shared" ref="W572:W574" si="619">K572+P572</f>
        <v>0</v>
      </c>
      <c r="X572" s="29"/>
      <c r="Y572" s="25"/>
    </row>
    <row r="573" spans="1:25" ht="14.25" customHeight="1" x14ac:dyDescent="0.2">
      <c r="A573" s="7" t="s">
        <v>1320</v>
      </c>
      <c r="B573" s="20">
        <v>5061</v>
      </c>
      <c r="C573" s="28"/>
      <c r="D573" s="6" t="s">
        <v>1280</v>
      </c>
      <c r="E573" s="6" t="s">
        <v>1220</v>
      </c>
      <c r="F573" s="19" t="s">
        <v>1717</v>
      </c>
      <c r="G573" s="21">
        <v>216</v>
      </c>
      <c r="H573" s="8">
        <v>204.08</v>
      </c>
      <c r="I573" s="8">
        <f t="shared" si="610"/>
        <v>94.481481481481495</v>
      </c>
      <c r="J573" s="8">
        <v>11.27</v>
      </c>
      <c r="K573" s="8"/>
      <c r="L573" s="8">
        <f t="shared" si="611"/>
        <v>215.35000000000002</v>
      </c>
      <c r="M573" s="8">
        <f t="shared" si="612"/>
        <v>99.69907407407409</v>
      </c>
      <c r="N573" s="8">
        <f t="shared" si="613"/>
        <v>0.64999999999997726</v>
      </c>
      <c r="O573" s="8">
        <f t="shared" si="614"/>
        <v>11.27</v>
      </c>
      <c r="P573" s="8"/>
      <c r="Q573" s="8"/>
      <c r="R573" s="8"/>
      <c r="S573" s="8">
        <f t="shared" si="615"/>
        <v>215.35000000000002</v>
      </c>
      <c r="T573" s="8">
        <f t="shared" si="616"/>
        <v>99.69907407407409</v>
      </c>
      <c r="U573" s="8">
        <f t="shared" si="617"/>
        <v>0.64999999999997726</v>
      </c>
      <c r="V573" s="8">
        <f t="shared" si="618"/>
        <v>215.35000000000002</v>
      </c>
      <c r="W573" s="25">
        <f t="shared" si="619"/>
        <v>0</v>
      </c>
      <c r="X573" s="29"/>
      <c r="Y573" s="25"/>
    </row>
    <row r="574" spans="1:25" ht="14.25" customHeight="1" x14ac:dyDescent="0.2">
      <c r="A574" s="7" t="s">
        <v>1320</v>
      </c>
      <c r="B574" s="20">
        <v>5062</v>
      </c>
      <c r="C574" s="28"/>
      <c r="D574" s="6" t="s">
        <v>1280</v>
      </c>
      <c r="E574" s="6" t="s">
        <v>1220</v>
      </c>
      <c r="F574" s="19" t="s">
        <v>1718</v>
      </c>
      <c r="G574" s="21">
        <v>138</v>
      </c>
      <c r="H574" s="8">
        <v>129.86000000000001</v>
      </c>
      <c r="I574" s="8">
        <f t="shared" si="610"/>
        <v>94.101449275362327</v>
      </c>
      <c r="J574" s="8">
        <v>7.17</v>
      </c>
      <c r="K574" s="8"/>
      <c r="L574" s="8">
        <f t="shared" si="611"/>
        <v>137.03</v>
      </c>
      <c r="M574" s="8">
        <f t="shared" si="612"/>
        <v>99.29710144927536</v>
      </c>
      <c r="N574" s="8">
        <f t="shared" si="613"/>
        <v>0.96999999999999886</v>
      </c>
      <c r="O574" s="8">
        <f t="shared" si="614"/>
        <v>7.17</v>
      </c>
      <c r="P574" s="8"/>
      <c r="Q574" s="8"/>
      <c r="R574" s="8"/>
      <c r="S574" s="8">
        <f t="shared" si="615"/>
        <v>137.03</v>
      </c>
      <c r="T574" s="8">
        <f t="shared" si="616"/>
        <v>99.29710144927536</v>
      </c>
      <c r="U574" s="8">
        <f t="shared" si="617"/>
        <v>0.96999999999999886</v>
      </c>
      <c r="V574" s="8">
        <f t="shared" si="618"/>
        <v>137.03</v>
      </c>
      <c r="W574" s="25">
        <f t="shared" si="619"/>
        <v>0</v>
      </c>
      <c r="X574" s="29"/>
      <c r="Y574" s="25"/>
    </row>
    <row r="575" spans="1:25" ht="14.25" customHeight="1" x14ac:dyDescent="0.2">
      <c r="A575" s="7" t="s">
        <v>1320</v>
      </c>
      <c r="B575" s="20" t="s">
        <v>924</v>
      </c>
      <c r="C575" s="28"/>
      <c r="D575" s="6" t="s">
        <v>1280</v>
      </c>
      <c r="E575" s="6" t="s">
        <v>1222</v>
      </c>
      <c r="F575" s="19" t="s">
        <v>1223</v>
      </c>
      <c r="G575" s="21">
        <v>11678</v>
      </c>
      <c r="H575" s="8">
        <v>9305.26</v>
      </c>
      <c r="I575" s="8">
        <f t="shared" si="587"/>
        <v>79.681966090083918</v>
      </c>
      <c r="J575" s="8">
        <v>1562.26</v>
      </c>
      <c r="K575" s="8"/>
      <c r="L575" s="8">
        <f t="shared" si="581"/>
        <v>10867.52</v>
      </c>
      <c r="M575" s="8">
        <f t="shared" si="588"/>
        <v>93.059770508648739</v>
      </c>
      <c r="N575" s="8">
        <f t="shared" si="604"/>
        <v>810.47999999999956</v>
      </c>
      <c r="O575" s="8">
        <f t="shared" si="583"/>
        <v>1562.26</v>
      </c>
      <c r="P575" s="8"/>
      <c r="Q575" s="8"/>
      <c r="R575" s="8"/>
      <c r="S575" s="8">
        <f t="shared" si="584"/>
        <v>10867.52</v>
      </c>
      <c r="T575" s="8">
        <f t="shared" si="585"/>
        <v>93.059770508648739</v>
      </c>
      <c r="U575" s="8">
        <f t="shared" si="586"/>
        <v>810.47999999999956</v>
      </c>
      <c r="V575" s="8">
        <f t="shared" si="569"/>
        <v>10867.52</v>
      </c>
      <c r="W575" s="25">
        <f t="shared" si="570"/>
        <v>0</v>
      </c>
      <c r="X575" s="29"/>
      <c r="Y575" s="25"/>
    </row>
    <row r="576" spans="1:25" ht="14.25" customHeight="1" x14ac:dyDescent="0.2">
      <c r="A576" s="7" t="s">
        <v>1320</v>
      </c>
      <c r="B576" s="20">
        <v>5059</v>
      </c>
      <c r="C576" s="28"/>
      <c r="D576" s="6" t="s">
        <v>1280</v>
      </c>
      <c r="E576" s="6" t="s">
        <v>1222</v>
      </c>
      <c r="F576" s="19" t="s">
        <v>1716</v>
      </c>
      <c r="G576" s="21">
        <v>83</v>
      </c>
      <c r="H576" s="8">
        <v>82.33</v>
      </c>
      <c r="I576" s="8">
        <f t="shared" si="587"/>
        <v>99.192771084337352</v>
      </c>
      <c r="J576" s="8">
        <v>0</v>
      </c>
      <c r="K576" s="8"/>
      <c r="L576" s="8">
        <f t="shared" si="581"/>
        <v>82.33</v>
      </c>
      <c r="M576" s="8">
        <f t="shared" si="588"/>
        <v>99.192771084337352</v>
      </c>
      <c r="N576" s="8">
        <f t="shared" si="604"/>
        <v>0.67000000000000171</v>
      </c>
      <c r="O576" s="8">
        <f t="shared" si="583"/>
        <v>0</v>
      </c>
      <c r="P576" s="8"/>
      <c r="Q576" s="8"/>
      <c r="R576" s="8"/>
      <c r="S576" s="8">
        <f t="shared" si="584"/>
        <v>82.33</v>
      </c>
      <c r="T576" s="8">
        <f t="shared" si="585"/>
        <v>99.192771084337352</v>
      </c>
      <c r="U576" s="8">
        <f t="shared" si="586"/>
        <v>0.67000000000000171</v>
      </c>
      <c r="V576" s="8">
        <f t="shared" si="569"/>
        <v>82.33</v>
      </c>
      <c r="W576" s="25">
        <f t="shared" si="570"/>
        <v>0</v>
      </c>
      <c r="X576" s="29"/>
      <c r="Y576" s="25"/>
    </row>
    <row r="577" spans="1:25" ht="14.25" customHeight="1" x14ac:dyDescent="0.2">
      <c r="A577" s="7" t="s">
        <v>1320</v>
      </c>
      <c r="B577" s="20">
        <v>5061</v>
      </c>
      <c r="C577" s="28"/>
      <c r="D577" s="6" t="s">
        <v>1280</v>
      </c>
      <c r="E577" s="6" t="s">
        <v>1222</v>
      </c>
      <c r="F577" s="19" t="s">
        <v>1717</v>
      </c>
      <c r="G577" s="21">
        <v>35</v>
      </c>
      <c r="H577" s="8">
        <v>0</v>
      </c>
      <c r="I577" s="8">
        <f t="shared" si="587"/>
        <v>0</v>
      </c>
      <c r="J577" s="8">
        <v>34.39</v>
      </c>
      <c r="K577" s="8"/>
      <c r="L577" s="8">
        <f t="shared" si="581"/>
        <v>34.39</v>
      </c>
      <c r="M577" s="8">
        <f t="shared" si="588"/>
        <v>98.257142857142853</v>
      </c>
      <c r="N577" s="8">
        <f t="shared" si="604"/>
        <v>0.60999999999999943</v>
      </c>
      <c r="O577" s="8">
        <f t="shared" si="583"/>
        <v>34.39</v>
      </c>
      <c r="P577" s="8"/>
      <c r="Q577" s="8"/>
      <c r="R577" s="8"/>
      <c r="S577" s="8">
        <f t="shared" si="584"/>
        <v>34.39</v>
      </c>
      <c r="T577" s="8">
        <f t="shared" si="585"/>
        <v>98.257142857142853</v>
      </c>
      <c r="U577" s="8">
        <f t="shared" si="586"/>
        <v>0.60999999999999943</v>
      </c>
      <c r="V577" s="8">
        <f t="shared" si="569"/>
        <v>34.39</v>
      </c>
      <c r="W577" s="25">
        <f t="shared" si="570"/>
        <v>0</v>
      </c>
      <c r="X577" s="29"/>
      <c r="Y577" s="25"/>
    </row>
    <row r="578" spans="1:25" ht="14.25" customHeight="1" x14ac:dyDescent="0.2">
      <c r="A578" s="7" t="s">
        <v>1320</v>
      </c>
      <c r="B578" s="20">
        <v>5062</v>
      </c>
      <c r="C578" s="28"/>
      <c r="D578" s="6" t="s">
        <v>1280</v>
      </c>
      <c r="E578" s="6" t="s">
        <v>1222</v>
      </c>
      <c r="F578" s="19" t="s">
        <v>1718</v>
      </c>
      <c r="G578" s="21">
        <v>22</v>
      </c>
      <c r="H578" s="8">
        <v>0</v>
      </c>
      <c r="I578" s="8">
        <f t="shared" si="587"/>
        <v>0</v>
      </c>
      <c r="J578" s="8">
        <v>21.89</v>
      </c>
      <c r="K578" s="8"/>
      <c r="L578" s="8">
        <f t="shared" si="581"/>
        <v>21.89</v>
      </c>
      <c r="M578" s="8">
        <f t="shared" si="588"/>
        <v>99.5</v>
      </c>
      <c r="N578" s="8">
        <f t="shared" si="604"/>
        <v>0.10999999999999943</v>
      </c>
      <c r="O578" s="8">
        <f t="shared" si="583"/>
        <v>21.89</v>
      </c>
      <c r="P578" s="8"/>
      <c r="Q578" s="8"/>
      <c r="R578" s="8"/>
      <c r="S578" s="8">
        <f t="shared" si="584"/>
        <v>21.89</v>
      </c>
      <c r="T578" s="8">
        <f t="shared" si="585"/>
        <v>99.5</v>
      </c>
      <c r="U578" s="8">
        <f t="shared" si="586"/>
        <v>0.10999999999999943</v>
      </c>
      <c r="V578" s="8">
        <f t="shared" si="569"/>
        <v>21.89</v>
      </c>
      <c r="W578" s="25">
        <f t="shared" si="570"/>
        <v>0</v>
      </c>
      <c r="X578" s="29"/>
      <c r="Y578" s="25"/>
    </row>
    <row r="579" spans="1:25" ht="14.25" customHeight="1" x14ac:dyDescent="0.2">
      <c r="A579" s="7" t="s">
        <v>1320</v>
      </c>
      <c r="B579" s="20" t="s">
        <v>924</v>
      </c>
      <c r="C579" s="28"/>
      <c r="D579" s="6" t="s">
        <v>1280</v>
      </c>
      <c r="E579" s="6" t="s">
        <v>1224</v>
      </c>
      <c r="F579" s="19" t="s">
        <v>1099</v>
      </c>
      <c r="G579" s="21"/>
      <c r="H579" s="8">
        <v>0</v>
      </c>
      <c r="I579" s="8" t="e">
        <f t="shared" si="587"/>
        <v>#DIV/0!</v>
      </c>
      <c r="J579" s="8">
        <v>0</v>
      </c>
      <c r="K579" s="8"/>
      <c r="L579" s="8">
        <f t="shared" si="581"/>
        <v>0</v>
      </c>
      <c r="M579" s="8" t="e">
        <f t="shared" si="588"/>
        <v>#DIV/0!</v>
      </c>
      <c r="N579" s="8">
        <f t="shared" si="604"/>
        <v>0</v>
      </c>
      <c r="O579" s="8">
        <f t="shared" si="583"/>
        <v>0</v>
      </c>
      <c r="P579" s="8"/>
      <c r="Q579" s="8"/>
      <c r="R579" s="8"/>
      <c r="S579" s="8">
        <f t="shared" si="584"/>
        <v>0</v>
      </c>
      <c r="T579" s="8" t="e">
        <f t="shared" si="585"/>
        <v>#DIV/0!</v>
      </c>
      <c r="U579" s="8">
        <f t="shared" si="586"/>
        <v>0</v>
      </c>
      <c r="V579" s="8">
        <f t="shared" si="569"/>
        <v>0</v>
      </c>
      <c r="W579" s="25">
        <f t="shared" si="570"/>
        <v>0</v>
      </c>
      <c r="X579" s="29"/>
      <c r="Y579" s="25"/>
    </row>
    <row r="580" spans="1:25" ht="14.25" customHeight="1" x14ac:dyDescent="0.2">
      <c r="A580" s="7" t="s">
        <v>1320</v>
      </c>
      <c r="B580" s="20">
        <v>4500</v>
      </c>
      <c r="C580" s="28"/>
      <c r="D580" s="6" t="s">
        <v>1280</v>
      </c>
      <c r="E580" s="6" t="s">
        <v>1100</v>
      </c>
      <c r="F580" s="19" t="s">
        <v>1101</v>
      </c>
      <c r="G580" s="21">
        <v>5500</v>
      </c>
      <c r="H580" s="8">
        <v>5500</v>
      </c>
      <c r="I580" s="8">
        <f t="shared" si="587"/>
        <v>100</v>
      </c>
      <c r="J580" s="8">
        <v>0</v>
      </c>
      <c r="K580" s="8"/>
      <c r="L580" s="8">
        <f t="shared" si="581"/>
        <v>5500</v>
      </c>
      <c r="M580" s="8">
        <f t="shared" si="588"/>
        <v>100</v>
      </c>
      <c r="N580" s="8">
        <f t="shared" si="604"/>
        <v>0</v>
      </c>
      <c r="O580" s="8">
        <f t="shared" si="583"/>
        <v>0</v>
      </c>
      <c r="P580" s="8"/>
      <c r="Q580" s="8"/>
      <c r="R580" s="8"/>
      <c r="S580" s="8">
        <f t="shared" si="584"/>
        <v>5500</v>
      </c>
      <c r="T580" s="8">
        <f t="shared" si="585"/>
        <v>100</v>
      </c>
      <c r="U580" s="8">
        <f t="shared" si="586"/>
        <v>0</v>
      </c>
      <c r="V580" s="8">
        <f t="shared" ref="V580:V643" si="620">H580+J580</f>
        <v>5500</v>
      </c>
      <c r="W580" s="25">
        <f t="shared" ref="W580:W643" si="621">K580+P580</f>
        <v>0</v>
      </c>
      <c r="X580" s="29">
        <v>0</v>
      </c>
      <c r="Y580" s="25"/>
    </row>
    <row r="581" spans="1:25" ht="14.25" customHeight="1" x14ac:dyDescent="0.2">
      <c r="A581" s="7" t="s">
        <v>1320</v>
      </c>
      <c r="B581" s="20">
        <v>4500</v>
      </c>
      <c r="C581" s="28"/>
      <c r="D581" s="6" t="s">
        <v>1280</v>
      </c>
      <c r="E581" s="6" t="s">
        <v>800</v>
      </c>
      <c r="F581" s="19" t="s">
        <v>2188</v>
      </c>
      <c r="G581" s="21">
        <v>800</v>
      </c>
      <c r="H581" s="8">
        <v>800</v>
      </c>
      <c r="I581" s="8">
        <f>H581/G581*100</f>
        <v>100</v>
      </c>
      <c r="J581" s="8">
        <v>0</v>
      </c>
      <c r="K581" s="8"/>
      <c r="L581" s="8">
        <f>H581+J581+K581</f>
        <v>800</v>
      </c>
      <c r="M581" s="8">
        <f>L581/G581*100</f>
        <v>100</v>
      </c>
      <c r="N581" s="8">
        <f>G581-L581</f>
        <v>0</v>
      </c>
      <c r="O581" s="8">
        <f>J581+K581</f>
        <v>0</v>
      </c>
      <c r="P581" s="8"/>
      <c r="Q581" s="8"/>
      <c r="R581" s="8"/>
      <c r="S581" s="8">
        <f t="shared" si="584"/>
        <v>800</v>
      </c>
      <c r="T581" s="8">
        <f t="shared" si="585"/>
        <v>100</v>
      </c>
      <c r="U581" s="8">
        <f t="shared" si="586"/>
        <v>0</v>
      </c>
      <c r="V581" s="8">
        <f t="shared" si="620"/>
        <v>800</v>
      </c>
      <c r="W581" s="25">
        <f t="shared" si="621"/>
        <v>0</v>
      </c>
      <c r="X581" s="29">
        <v>0</v>
      </c>
      <c r="Y581" s="25"/>
    </row>
    <row r="582" spans="1:25" ht="14.25" customHeight="1" x14ac:dyDescent="0.2">
      <c r="A582" s="7" t="s">
        <v>1320</v>
      </c>
      <c r="B582" s="20">
        <v>4500</v>
      </c>
      <c r="C582" s="28"/>
      <c r="D582" s="6" t="s">
        <v>1280</v>
      </c>
      <c r="E582" s="6" t="s">
        <v>800</v>
      </c>
      <c r="F582" s="19" t="s">
        <v>313</v>
      </c>
      <c r="G582" s="21">
        <v>400</v>
      </c>
      <c r="H582" s="8">
        <v>400</v>
      </c>
      <c r="I582" s="8">
        <f t="shared" si="587"/>
        <v>100</v>
      </c>
      <c r="J582" s="8">
        <v>0</v>
      </c>
      <c r="K582" s="8"/>
      <c r="L582" s="8">
        <f t="shared" si="581"/>
        <v>400</v>
      </c>
      <c r="M582" s="8">
        <f t="shared" si="588"/>
        <v>100</v>
      </c>
      <c r="N582" s="8">
        <f t="shared" si="604"/>
        <v>0</v>
      </c>
      <c r="O582" s="8">
        <f t="shared" si="583"/>
        <v>0</v>
      </c>
      <c r="P582" s="8"/>
      <c r="Q582" s="8"/>
      <c r="R582" s="73"/>
      <c r="S582" s="8">
        <f t="shared" si="584"/>
        <v>400</v>
      </c>
      <c r="T582" s="8">
        <f t="shared" si="585"/>
        <v>100</v>
      </c>
      <c r="U582" s="8">
        <f t="shared" si="586"/>
        <v>0</v>
      </c>
      <c r="V582" s="50">
        <f t="shared" si="620"/>
        <v>400</v>
      </c>
      <c r="W582" s="25">
        <f t="shared" si="621"/>
        <v>0</v>
      </c>
      <c r="X582" s="51">
        <v>0</v>
      </c>
      <c r="Y582" s="25"/>
    </row>
    <row r="583" spans="1:25" ht="14.25" customHeight="1" x14ac:dyDescent="0.2">
      <c r="A583" s="7" t="s">
        <v>1320</v>
      </c>
      <c r="B583" s="20">
        <v>4500</v>
      </c>
      <c r="C583" s="29"/>
      <c r="D583" s="6" t="s">
        <v>1280</v>
      </c>
      <c r="E583" s="6" t="s">
        <v>801</v>
      </c>
      <c r="F583" s="19" t="s">
        <v>802</v>
      </c>
      <c r="G583" s="8">
        <v>1098</v>
      </c>
      <c r="H583" s="8">
        <v>298</v>
      </c>
      <c r="I583" s="8">
        <f t="shared" ref="I583" si="622">H583/G583*100</f>
        <v>27.140255009107467</v>
      </c>
      <c r="J583" s="8">
        <v>0</v>
      </c>
      <c r="K583" s="8"/>
      <c r="L583" s="8">
        <f t="shared" ref="L583" si="623">H583+J583+K583</f>
        <v>298</v>
      </c>
      <c r="M583" s="8">
        <f t="shared" ref="M583" si="624">L583/G583*100</f>
        <v>27.140255009107467</v>
      </c>
      <c r="N583" s="8">
        <f t="shared" ref="N583" si="625">G583-L583</f>
        <v>800</v>
      </c>
      <c r="O583" s="8">
        <f t="shared" ref="O583" si="626">J583+K583</f>
        <v>0</v>
      </c>
      <c r="P583" s="8"/>
      <c r="Q583" s="8"/>
      <c r="R583" s="8"/>
      <c r="S583" s="8">
        <f t="shared" si="584"/>
        <v>298</v>
      </c>
      <c r="T583" s="8">
        <f t="shared" si="585"/>
        <v>27.140255009107467</v>
      </c>
      <c r="U583" s="8">
        <f t="shared" si="586"/>
        <v>800</v>
      </c>
      <c r="V583" s="8">
        <f t="shared" si="620"/>
        <v>298</v>
      </c>
      <c r="W583" s="8">
        <f t="shared" si="621"/>
        <v>0</v>
      </c>
      <c r="X583" s="9"/>
      <c r="Y583" s="25"/>
    </row>
    <row r="584" spans="1:25" ht="14.25" customHeight="1" x14ac:dyDescent="0.2">
      <c r="A584" s="7" t="s">
        <v>1320</v>
      </c>
      <c r="B584" s="20">
        <v>5525</v>
      </c>
      <c r="C584" s="29"/>
      <c r="D584" s="6" t="s">
        <v>1280</v>
      </c>
      <c r="E584" s="6" t="s">
        <v>801</v>
      </c>
      <c r="F584" s="19" t="s">
        <v>802</v>
      </c>
      <c r="G584" s="8">
        <v>4037</v>
      </c>
      <c r="H584" s="8">
        <v>1970</v>
      </c>
      <c r="I584" s="8">
        <f t="shared" si="587"/>
        <v>48.798612831310379</v>
      </c>
      <c r="J584" s="8">
        <v>1663</v>
      </c>
      <c r="K584" s="8"/>
      <c r="L584" s="8">
        <f t="shared" si="581"/>
        <v>3633</v>
      </c>
      <c r="M584" s="8">
        <f t="shared" si="588"/>
        <v>89.992568739162749</v>
      </c>
      <c r="N584" s="8">
        <f t="shared" si="604"/>
        <v>404</v>
      </c>
      <c r="O584" s="8">
        <f t="shared" si="583"/>
        <v>1663</v>
      </c>
      <c r="P584" s="8"/>
      <c r="Q584" s="8"/>
      <c r="R584" s="8"/>
      <c r="S584" s="8">
        <f t="shared" si="584"/>
        <v>3633</v>
      </c>
      <c r="T584" s="8">
        <f t="shared" si="585"/>
        <v>89.992568739162749</v>
      </c>
      <c r="U584" s="8">
        <f t="shared" si="586"/>
        <v>404</v>
      </c>
      <c r="V584" s="8">
        <f t="shared" si="620"/>
        <v>3633</v>
      </c>
      <c r="W584" s="8">
        <f t="shared" si="621"/>
        <v>0</v>
      </c>
      <c r="X584" s="9"/>
      <c r="Y584" s="25"/>
    </row>
    <row r="585" spans="1:25" ht="14.25" customHeight="1" x14ac:dyDescent="0.2">
      <c r="A585" s="7" t="s">
        <v>1320</v>
      </c>
      <c r="B585" s="20" t="s">
        <v>1539</v>
      </c>
      <c r="C585" s="29"/>
      <c r="D585" s="6" t="s">
        <v>1280</v>
      </c>
      <c r="E585" s="6" t="s">
        <v>803</v>
      </c>
      <c r="F585" s="19" t="s">
        <v>804</v>
      </c>
      <c r="G585" s="8">
        <v>1920</v>
      </c>
      <c r="H585" s="8">
        <v>1920</v>
      </c>
      <c r="I585" s="8">
        <f t="shared" si="587"/>
        <v>100</v>
      </c>
      <c r="J585" s="8">
        <v>0</v>
      </c>
      <c r="K585" s="8"/>
      <c r="L585" s="8">
        <f t="shared" si="581"/>
        <v>1920</v>
      </c>
      <c r="M585" s="8">
        <f t="shared" si="588"/>
        <v>100</v>
      </c>
      <c r="N585" s="8">
        <f t="shared" si="604"/>
        <v>0</v>
      </c>
      <c r="O585" s="8">
        <f t="shared" si="583"/>
        <v>0</v>
      </c>
      <c r="P585" s="8"/>
      <c r="Q585" s="8"/>
      <c r="R585" s="8"/>
      <c r="S585" s="8">
        <f t="shared" si="584"/>
        <v>1920</v>
      </c>
      <c r="T585" s="8">
        <f t="shared" si="585"/>
        <v>100</v>
      </c>
      <c r="U585" s="8">
        <f t="shared" si="586"/>
        <v>0</v>
      </c>
      <c r="V585" s="8">
        <f t="shared" si="620"/>
        <v>1920</v>
      </c>
      <c r="W585" s="8">
        <f t="shared" si="621"/>
        <v>0</v>
      </c>
      <c r="X585" s="9"/>
      <c r="Y585" s="25"/>
    </row>
    <row r="586" spans="1:25" ht="14.25" customHeight="1" x14ac:dyDescent="0.2">
      <c r="A586" s="7" t="s">
        <v>1320</v>
      </c>
      <c r="B586" s="20">
        <v>4500</v>
      </c>
      <c r="C586" s="29"/>
      <c r="D586" s="6" t="s">
        <v>1280</v>
      </c>
      <c r="E586" s="6" t="s">
        <v>803</v>
      </c>
      <c r="F586" s="19" t="s">
        <v>804</v>
      </c>
      <c r="G586" s="21"/>
      <c r="H586" s="8">
        <v>0</v>
      </c>
      <c r="I586" s="8" t="e">
        <f t="shared" si="587"/>
        <v>#DIV/0!</v>
      </c>
      <c r="J586" s="8">
        <v>0</v>
      </c>
      <c r="K586" s="8"/>
      <c r="L586" s="8">
        <f t="shared" ref="L586:L654" si="627">H586+J586+K586</f>
        <v>0</v>
      </c>
      <c r="M586" s="8" t="e">
        <f t="shared" si="588"/>
        <v>#DIV/0!</v>
      </c>
      <c r="N586" s="8">
        <f t="shared" si="604"/>
        <v>0</v>
      </c>
      <c r="O586" s="8">
        <f t="shared" ref="O586:O654" si="628">J586+K586</f>
        <v>0</v>
      </c>
      <c r="P586" s="8"/>
      <c r="Q586" s="8"/>
      <c r="R586" s="8"/>
      <c r="S586" s="8">
        <f t="shared" si="584"/>
        <v>0</v>
      </c>
      <c r="T586" s="8" t="e">
        <f t="shared" si="585"/>
        <v>#DIV/0!</v>
      </c>
      <c r="U586" s="8">
        <f t="shared" si="586"/>
        <v>0</v>
      </c>
      <c r="V586" s="8">
        <f t="shared" si="620"/>
        <v>0</v>
      </c>
      <c r="W586" s="8">
        <f t="shared" si="621"/>
        <v>0</v>
      </c>
      <c r="X586" s="9"/>
      <c r="Y586" s="25"/>
    </row>
    <row r="587" spans="1:25" ht="14.25" customHeight="1" x14ac:dyDescent="0.2">
      <c r="A587" s="7" t="s">
        <v>1320</v>
      </c>
      <c r="B587" s="20" t="s">
        <v>1539</v>
      </c>
      <c r="C587" s="28"/>
      <c r="D587" s="6" t="s">
        <v>1280</v>
      </c>
      <c r="E587" s="6" t="s">
        <v>803</v>
      </c>
      <c r="F587" s="19" t="s">
        <v>805</v>
      </c>
      <c r="G587" s="193"/>
      <c r="H587" s="8">
        <v>0</v>
      </c>
      <c r="I587" s="8" t="e">
        <f t="shared" si="587"/>
        <v>#DIV/0!</v>
      </c>
      <c r="J587" s="8">
        <v>0</v>
      </c>
      <c r="K587" s="8"/>
      <c r="L587" s="8">
        <f t="shared" si="627"/>
        <v>0</v>
      </c>
      <c r="M587" s="8" t="e">
        <f t="shared" si="588"/>
        <v>#DIV/0!</v>
      </c>
      <c r="N587" s="8">
        <f t="shared" si="604"/>
        <v>0</v>
      </c>
      <c r="O587" s="8">
        <f t="shared" si="628"/>
        <v>0</v>
      </c>
      <c r="P587" s="8"/>
      <c r="Q587" s="8"/>
      <c r="R587" s="8"/>
      <c r="S587" s="8">
        <f t="shared" si="584"/>
        <v>0</v>
      </c>
      <c r="T587" s="8" t="e">
        <f t="shared" si="585"/>
        <v>#DIV/0!</v>
      </c>
      <c r="U587" s="8">
        <f t="shared" si="586"/>
        <v>0</v>
      </c>
      <c r="V587" s="8">
        <f t="shared" si="620"/>
        <v>0</v>
      </c>
      <c r="W587" s="8">
        <f t="shared" si="621"/>
        <v>0</v>
      </c>
      <c r="X587" s="29">
        <v>0</v>
      </c>
      <c r="Y587" s="25"/>
    </row>
    <row r="588" spans="1:25" ht="14.25" customHeight="1" x14ac:dyDescent="0.2">
      <c r="A588" s="7" t="s">
        <v>1320</v>
      </c>
      <c r="B588" s="20" t="s">
        <v>1539</v>
      </c>
      <c r="C588" s="28"/>
      <c r="D588" s="6" t="s">
        <v>1280</v>
      </c>
      <c r="E588" s="6" t="s">
        <v>806</v>
      </c>
      <c r="F588" s="19" t="s">
        <v>807</v>
      </c>
      <c r="G588" s="21">
        <v>1600</v>
      </c>
      <c r="H588" s="8">
        <v>1600</v>
      </c>
      <c r="I588" s="8">
        <f>H588/G588*100</f>
        <v>100</v>
      </c>
      <c r="J588" s="8">
        <v>0</v>
      </c>
      <c r="K588" s="8"/>
      <c r="L588" s="8">
        <f>H588+J588+K588</f>
        <v>1600</v>
      </c>
      <c r="M588" s="8">
        <f>L588/G588*100</f>
        <v>100</v>
      </c>
      <c r="N588" s="8">
        <f>G588-L588</f>
        <v>0</v>
      </c>
      <c r="O588" s="8">
        <f>J588+K588</f>
        <v>0</v>
      </c>
      <c r="P588" s="8"/>
      <c r="Q588" s="8"/>
      <c r="R588" s="8"/>
      <c r="S588" s="8">
        <f t="shared" si="584"/>
        <v>1600</v>
      </c>
      <c r="T588" s="8">
        <f t="shared" si="585"/>
        <v>100</v>
      </c>
      <c r="U588" s="8">
        <f t="shared" si="586"/>
        <v>0</v>
      </c>
      <c r="V588" s="11">
        <f t="shared" si="620"/>
        <v>1600</v>
      </c>
      <c r="W588" s="25">
        <f t="shared" si="621"/>
        <v>0</v>
      </c>
      <c r="X588" s="184">
        <v>0</v>
      </c>
      <c r="Y588" s="25"/>
    </row>
    <row r="589" spans="1:25" ht="14.25" customHeight="1" x14ac:dyDescent="0.2">
      <c r="A589" s="7" t="s">
        <v>1320</v>
      </c>
      <c r="B589" s="20" t="s">
        <v>1539</v>
      </c>
      <c r="C589" s="28"/>
      <c r="D589" s="6" t="s">
        <v>1280</v>
      </c>
      <c r="E589" s="6" t="s">
        <v>806</v>
      </c>
      <c r="F589" s="19" t="s">
        <v>805</v>
      </c>
      <c r="G589" s="193"/>
      <c r="H589" s="8">
        <v>0</v>
      </c>
      <c r="I589" s="8" t="e">
        <f t="shared" si="587"/>
        <v>#DIV/0!</v>
      </c>
      <c r="J589" s="8">
        <v>0</v>
      </c>
      <c r="K589" s="8"/>
      <c r="L589" s="8">
        <f t="shared" si="627"/>
        <v>0</v>
      </c>
      <c r="M589" s="8" t="e">
        <f t="shared" si="588"/>
        <v>#DIV/0!</v>
      </c>
      <c r="N589" s="8">
        <f t="shared" si="604"/>
        <v>0</v>
      </c>
      <c r="O589" s="8">
        <f t="shared" si="628"/>
        <v>0</v>
      </c>
      <c r="P589" s="8"/>
      <c r="Q589" s="8"/>
      <c r="R589" s="8"/>
      <c r="S589" s="8">
        <f t="shared" si="584"/>
        <v>0</v>
      </c>
      <c r="T589" s="8" t="e">
        <f t="shared" si="585"/>
        <v>#DIV/0!</v>
      </c>
      <c r="U589" s="8">
        <f t="shared" si="586"/>
        <v>0</v>
      </c>
      <c r="V589" s="8">
        <f t="shared" si="620"/>
        <v>0</v>
      </c>
      <c r="W589" s="25">
        <f t="shared" si="621"/>
        <v>0</v>
      </c>
      <c r="X589" s="29">
        <v>0</v>
      </c>
      <c r="Y589" s="25"/>
    </row>
    <row r="590" spans="1:25" ht="14.25" customHeight="1" x14ac:dyDescent="0.2">
      <c r="A590" s="7" t="s">
        <v>1320</v>
      </c>
      <c r="B590" s="20" t="s">
        <v>924</v>
      </c>
      <c r="C590" s="28"/>
      <c r="D590" s="6" t="s">
        <v>1280</v>
      </c>
      <c r="E590" s="6" t="s">
        <v>808</v>
      </c>
      <c r="F590" s="19" t="s">
        <v>809</v>
      </c>
      <c r="G590" s="21"/>
      <c r="H590" s="8">
        <v>0</v>
      </c>
      <c r="I590" s="8" t="e">
        <f>H590/G590*100</f>
        <v>#DIV/0!</v>
      </c>
      <c r="J590" s="8">
        <v>0</v>
      </c>
      <c r="K590" s="8"/>
      <c r="L590" s="8">
        <f>H590+J590+K590</f>
        <v>0</v>
      </c>
      <c r="M590" s="8" t="e">
        <f>L590/G590*100</f>
        <v>#DIV/0!</v>
      </c>
      <c r="N590" s="8">
        <f>G590-L590</f>
        <v>0</v>
      </c>
      <c r="O590" s="8">
        <f>J590+K590</f>
        <v>0</v>
      </c>
      <c r="P590" s="8"/>
      <c r="Q590" s="8"/>
      <c r="R590" s="8"/>
      <c r="S590" s="8">
        <f t="shared" si="584"/>
        <v>0</v>
      </c>
      <c r="T590" s="8" t="e">
        <f t="shared" si="585"/>
        <v>#DIV/0!</v>
      </c>
      <c r="U590" s="8">
        <f t="shared" si="586"/>
        <v>0</v>
      </c>
      <c r="V590" s="8">
        <f t="shared" si="620"/>
        <v>0</v>
      </c>
      <c r="W590" s="25">
        <f t="shared" si="621"/>
        <v>0</v>
      </c>
      <c r="X590" s="29">
        <v>1551</v>
      </c>
      <c r="Y590" s="25"/>
    </row>
    <row r="591" spans="1:25" ht="14.25" customHeight="1" x14ac:dyDescent="0.2">
      <c r="A591" s="7" t="s">
        <v>1320</v>
      </c>
      <c r="B591" s="20" t="s">
        <v>1539</v>
      </c>
      <c r="C591" s="28"/>
      <c r="D591" s="6" t="s">
        <v>1280</v>
      </c>
      <c r="E591" s="6" t="s">
        <v>810</v>
      </c>
      <c r="F591" s="19" t="s">
        <v>811</v>
      </c>
      <c r="G591" s="21"/>
      <c r="H591" s="8">
        <v>0</v>
      </c>
      <c r="I591" s="8" t="e">
        <f>H591/G591*100</f>
        <v>#DIV/0!</v>
      </c>
      <c r="J591" s="8">
        <v>0</v>
      </c>
      <c r="K591" s="8"/>
      <c r="L591" s="8">
        <f>H591+J591+K591</f>
        <v>0</v>
      </c>
      <c r="M591" s="8" t="e">
        <f>L591/G591*100</f>
        <v>#DIV/0!</v>
      </c>
      <c r="N591" s="8">
        <f>G591-L591</f>
        <v>0</v>
      </c>
      <c r="O591" s="8">
        <f>J591+K591</f>
        <v>0</v>
      </c>
      <c r="P591" s="8"/>
      <c r="Q591" s="8"/>
      <c r="R591" s="8"/>
      <c r="S591" s="8">
        <f t="shared" si="584"/>
        <v>0</v>
      </c>
      <c r="T591" s="8" t="e">
        <f t="shared" si="585"/>
        <v>#DIV/0!</v>
      </c>
      <c r="U591" s="8">
        <f t="shared" si="586"/>
        <v>0</v>
      </c>
      <c r="V591" s="8">
        <f t="shared" si="620"/>
        <v>0</v>
      </c>
      <c r="W591" s="25">
        <f t="shared" si="621"/>
        <v>0</v>
      </c>
      <c r="X591" s="29">
        <v>1551</v>
      </c>
      <c r="Y591" s="25"/>
    </row>
    <row r="592" spans="1:25" ht="14.25" customHeight="1" x14ac:dyDescent="0.2">
      <c r="A592" s="7" t="s">
        <v>1320</v>
      </c>
      <c r="B592" s="20">
        <v>4500</v>
      </c>
      <c r="C592" s="28"/>
      <c r="D592" s="6" t="s">
        <v>1280</v>
      </c>
      <c r="E592" s="6" t="s">
        <v>810</v>
      </c>
      <c r="F592" s="19" t="s">
        <v>811</v>
      </c>
      <c r="G592" s="21">
        <v>1000</v>
      </c>
      <c r="H592" s="8">
        <v>1000</v>
      </c>
      <c r="I592" s="8">
        <f t="shared" si="587"/>
        <v>100</v>
      </c>
      <c r="J592" s="8">
        <v>0</v>
      </c>
      <c r="K592" s="8"/>
      <c r="L592" s="8">
        <f t="shared" si="627"/>
        <v>1000</v>
      </c>
      <c r="M592" s="8">
        <f t="shared" si="588"/>
        <v>100</v>
      </c>
      <c r="N592" s="8">
        <f t="shared" si="604"/>
        <v>0</v>
      </c>
      <c r="O592" s="8">
        <f t="shared" si="628"/>
        <v>0</v>
      </c>
      <c r="P592" s="8"/>
      <c r="Q592" s="8"/>
      <c r="R592" s="8"/>
      <c r="S592" s="8">
        <f t="shared" ref="S592:S655" si="629">L592+P592+Q592+R592</f>
        <v>1000</v>
      </c>
      <c r="T592" s="8">
        <f t="shared" ref="T592:T655" si="630">S592/G592*100</f>
        <v>100</v>
      </c>
      <c r="U592" s="8">
        <f t="shared" ref="U592:U655" si="631">G592-S592</f>
        <v>0</v>
      </c>
      <c r="V592" s="8">
        <f t="shared" si="620"/>
        <v>1000</v>
      </c>
      <c r="W592" s="25">
        <f t="shared" si="621"/>
        <v>0</v>
      </c>
      <c r="X592" s="29">
        <v>1551</v>
      </c>
      <c r="Y592" s="25"/>
    </row>
    <row r="593" spans="1:25" ht="14.25" customHeight="1" x14ac:dyDescent="0.2">
      <c r="A593" s="7" t="s">
        <v>1320</v>
      </c>
      <c r="B593" s="20" t="s">
        <v>1539</v>
      </c>
      <c r="C593" s="28"/>
      <c r="D593" s="6" t="s">
        <v>1280</v>
      </c>
      <c r="E593" s="6" t="s">
        <v>810</v>
      </c>
      <c r="F593" s="19" t="s">
        <v>805</v>
      </c>
      <c r="G593" s="21"/>
      <c r="H593" s="8">
        <v>0</v>
      </c>
      <c r="I593" s="8" t="e">
        <f t="shared" si="587"/>
        <v>#DIV/0!</v>
      </c>
      <c r="J593" s="8">
        <v>0</v>
      </c>
      <c r="K593" s="8"/>
      <c r="L593" s="8">
        <f t="shared" si="627"/>
        <v>0</v>
      </c>
      <c r="M593" s="8" t="e">
        <f t="shared" si="588"/>
        <v>#DIV/0!</v>
      </c>
      <c r="N593" s="8">
        <f t="shared" si="604"/>
        <v>0</v>
      </c>
      <c r="O593" s="8">
        <f t="shared" si="628"/>
        <v>0</v>
      </c>
      <c r="P593" s="8"/>
      <c r="Q593" s="8"/>
      <c r="R593" s="8"/>
      <c r="S593" s="8">
        <f t="shared" si="629"/>
        <v>0</v>
      </c>
      <c r="T593" s="8" t="e">
        <f t="shared" si="630"/>
        <v>#DIV/0!</v>
      </c>
      <c r="U593" s="8">
        <f t="shared" si="631"/>
        <v>0</v>
      </c>
      <c r="V593" s="8">
        <f t="shared" si="620"/>
        <v>0</v>
      </c>
      <c r="W593" s="25">
        <f t="shared" si="621"/>
        <v>0</v>
      </c>
      <c r="X593" s="29">
        <v>0</v>
      </c>
      <c r="Y593" s="25"/>
    </row>
    <row r="594" spans="1:25" ht="14.25" customHeight="1" x14ac:dyDescent="0.2">
      <c r="A594" s="7" t="s">
        <v>1320</v>
      </c>
      <c r="B594" s="20" t="s">
        <v>1539</v>
      </c>
      <c r="C594" s="28"/>
      <c r="D594" s="6" t="s">
        <v>1280</v>
      </c>
      <c r="E594" s="6" t="s">
        <v>812</v>
      </c>
      <c r="F594" s="19" t="s">
        <v>733</v>
      </c>
      <c r="G594" s="21">
        <v>640</v>
      </c>
      <c r="H594" s="8">
        <v>640</v>
      </c>
      <c r="I594" s="8">
        <f t="shared" si="587"/>
        <v>100</v>
      </c>
      <c r="J594" s="8">
        <v>0</v>
      </c>
      <c r="K594" s="8"/>
      <c r="L594" s="8">
        <f t="shared" si="627"/>
        <v>640</v>
      </c>
      <c r="M594" s="8">
        <f t="shared" si="588"/>
        <v>100</v>
      </c>
      <c r="N594" s="8">
        <f t="shared" si="604"/>
        <v>0</v>
      </c>
      <c r="O594" s="8">
        <f t="shared" si="628"/>
        <v>0</v>
      </c>
      <c r="P594" s="8"/>
      <c r="Q594" s="8"/>
      <c r="R594" s="8"/>
      <c r="S594" s="8">
        <f t="shared" si="629"/>
        <v>640</v>
      </c>
      <c r="T594" s="8">
        <f t="shared" si="630"/>
        <v>100</v>
      </c>
      <c r="U594" s="8">
        <f t="shared" si="631"/>
        <v>0</v>
      </c>
      <c r="V594" s="8">
        <f t="shared" si="620"/>
        <v>640</v>
      </c>
      <c r="W594" s="25">
        <f t="shared" si="621"/>
        <v>0</v>
      </c>
      <c r="X594" s="29">
        <v>0</v>
      </c>
      <c r="Y594" s="25"/>
    </row>
    <row r="595" spans="1:25" ht="14.25" customHeight="1" x14ac:dyDescent="0.2">
      <c r="A595" s="7" t="s">
        <v>1320</v>
      </c>
      <c r="B595" s="20" t="s">
        <v>1539</v>
      </c>
      <c r="C595" s="28"/>
      <c r="D595" s="6" t="s">
        <v>1280</v>
      </c>
      <c r="E595" s="6" t="s">
        <v>812</v>
      </c>
      <c r="F595" s="19" t="s">
        <v>805</v>
      </c>
      <c r="G595" s="193"/>
      <c r="H595" s="8">
        <v>0</v>
      </c>
      <c r="I595" s="8" t="e">
        <f t="shared" si="587"/>
        <v>#DIV/0!</v>
      </c>
      <c r="J595" s="8">
        <v>0</v>
      </c>
      <c r="K595" s="8"/>
      <c r="L595" s="8">
        <f t="shared" si="627"/>
        <v>0</v>
      </c>
      <c r="M595" s="8" t="e">
        <f t="shared" si="588"/>
        <v>#DIV/0!</v>
      </c>
      <c r="N595" s="8">
        <f t="shared" si="604"/>
        <v>0</v>
      </c>
      <c r="O595" s="8">
        <f t="shared" si="628"/>
        <v>0</v>
      </c>
      <c r="P595" s="8"/>
      <c r="Q595" s="8"/>
      <c r="R595" s="8"/>
      <c r="S595" s="8">
        <f t="shared" si="629"/>
        <v>0</v>
      </c>
      <c r="T595" s="8" t="e">
        <f t="shared" si="630"/>
        <v>#DIV/0!</v>
      </c>
      <c r="U595" s="8">
        <f t="shared" si="631"/>
        <v>0</v>
      </c>
      <c r="V595" s="8">
        <f t="shared" si="620"/>
        <v>0</v>
      </c>
      <c r="W595" s="25">
        <f t="shared" si="621"/>
        <v>0</v>
      </c>
      <c r="X595" s="29">
        <v>0</v>
      </c>
      <c r="Y595" s="25"/>
    </row>
    <row r="596" spans="1:25" ht="14.25" customHeight="1" x14ac:dyDescent="0.2">
      <c r="A596" s="7" t="s">
        <v>1320</v>
      </c>
      <c r="B596" s="20" t="s">
        <v>1539</v>
      </c>
      <c r="C596" s="28"/>
      <c r="D596" s="6" t="s">
        <v>1280</v>
      </c>
      <c r="E596" s="6" t="s">
        <v>734</v>
      </c>
      <c r="F596" s="19" t="s">
        <v>1333</v>
      </c>
      <c r="G596" s="21">
        <v>640</v>
      </c>
      <c r="H596" s="8">
        <v>640</v>
      </c>
      <c r="I596" s="8">
        <f t="shared" si="587"/>
        <v>100</v>
      </c>
      <c r="J596" s="8">
        <v>0</v>
      </c>
      <c r="K596" s="8"/>
      <c r="L596" s="8">
        <f t="shared" si="627"/>
        <v>640</v>
      </c>
      <c r="M596" s="8">
        <f t="shared" si="588"/>
        <v>100</v>
      </c>
      <c r="N596" s="8">
        <f t="shared" si="604"/>
        <v>0</v>
      </c>
      <c r="O596" s="8">
        <f t="shared" si="628"/>
        <v>0</v>
      </c>
      <c r="P596" s="8"/>
      <c r="Q596" s="8"/>
      <c r="R596" s="8"/>
      <c r="S596" s="8">
        <f t="shared" si="629"/>
        <v>640</v>
      </c>
      <c r="T596" s="8">
        <f t="shared" si="630"/>
        <v>100</v>
      </c>
      <c r="U596" s="8">
        <f t="shared" si="631"/>
        <v>0</v>
      </c>
      <c r="V596" s="8">
        <f t="shared" si="620"/>
        <v>640</v>
      </c>
      <c r="W596" s="25">
        <f t="shared" si="621"/>
        <v>0</v>
      </c>
      <c r="X596" s="29">
        <v>0</v>
      </c>
      <c r="Y596" s="25"/>
    </row>
    <row r="597" spans="1:25" ht="14.25" customHeight="1" x14ac:dyDescent="0.2">
      <c r="A597" s="7" t="s">
        <v>1320</v>
      </c>
      <c r="B597" s="20" t="s">
        <v>1539</v>
      </c>
      <c r="C597" s="33"/>
      <c r="D597" s="6" t="s">
        <v>1280</v>
      </c>
      <c r="E597" s="6" t="s">
        <v>734</v>
      </c>
      <c r="F597" s="19" t="s">
        <v>805</v>
      </c>
      <c r="G597" s="193"/>
      <c r="H597" s="8">
        <v>0</v>
      </c>
      <c r="I597" s="8" t="e">
        <f t="shared" si="587"/>
        <v>#DIV/0!</v>
      </c>
      <c r="J597" s="8">
        <v>0</v>
      </c>
      <c r="K597" s="8"/>
      <c r="L597" s="8">
        <f t="shared" si="627"/>
        <v>0</v>
      </c>
      <c r="M597" s="8" t="e">
        <f t="shared" si="588"/>
        <v>#DIV/0!</v>
      </c>
      <c r="N597" s="8">
        <f t="shared" si="604"/>
        <v>0</v>
      </c>
      <c r="O597" s="8">
        <f t="shared" si="628"/>
        <v>0</v>
      </c>
      <c r="P597" s="8"/>
      <c r="Q597" s="8"/>
      <c r="R597" s="8"/>
      <c r="S597" s="8">
        <f t="shared" si="629"/>
        <v>0</v>
      </c>
      <c r="T597" s="8" t="e">
        <f t="shared" si="630"/>
        <v>#DIV/0!</v>
      </c>
      <c r="U597" s="8">
        <f t="shared" si="631"/>
        <v>0</v>
      </c>
      <c r="V597" s="8">
        <f t="shared" si="620"/>
        <v>0</v>
      </c>
      <c r="W597" s="25">
        <f t="shared" si="621"/>
        <v>0</v>
      </c>
      <c r="X597" s="20">
        <v>5511</v>
      </c>
      <c r="Y597" s="25"/>
    </row>
    <row r="598" spans="1:25" ht="14.25" customHeight="1" x14ac:dyDescent="0.2">
      <c r="A598" s="7" t="s">
        <v>1320</v>
      </c>
      <c r="B598" s="20" t="s">
        <v>1539</v>
      </c>
      <c r="C598" s="28"/>
      <c r="D598" s="6" t="s">
        <v>1280</v>
      </c>
      <c r="E598" s="6" t="s">
        <v>1334</v>
      </c>
      <c r="F598" s="19" t="s">
        <v>1335</v>
      </c>
      <c r="G598" s="21">
        <v>6400</v>
      </c>
      <c r="H598" s="8">
        <v>5945</v>
      </c>
      <c r="I598" s="8">
        <f t="shared" si="587"/>
        <v>92.890625</v>
      </c>
      <c r="J598" s="8">
        <v>450</v>
      </c>
      <c r="K598" s="8"/>
      <c r="L598" s="8">
        <f t="shared" si="627"/>
        <v>6395</v>
      </c>
      <c r="M598" s="8">
        <f t="shared" si="588"/>
        <v>99.921875</v>
      </c>
      <c r="N598" s="8">
        <f t="shared" si="604"/>
        <v>5</v>
      </c>
      <c r="O598" s="8">
        <f t="shared" si="628"/>
        <v>450</v>
      </c>
      <c r="P598" s="8"/>
      <c r="Q598" s="8"/>
      <c r="R598" s="8"/>
      <c r="S598" s="8">
        <f t="shared" si="629"/>
        <v>6395</v>
      </c>
      <c r="T598" s="8">
        <f t="shared" si="630"/>
        <v>99.921875</v>
      </c>
      <c r="U598" s="8">
        <f t="shared" si="631"/>
        <v>5</v>
      </c>
      <c r="V598" s="8">
        <f t="shared" si="620"/>
        <v>6395</v>
      </c>
      <c r="W598" s="25">
        <f t="shared" si="621"/>
        <v>0</v>
      </c>
      <c r="X598" s="29">
        <v>0</v>
      </c>
      <c r="Y598" s="25"/>
    </row>
    <row r="599" spans="1:25" ht="14.25" customHeight="1" x14ac:dyDescent="0.2">
      <c r="A599" s="7" t="s">
        <v>1320</v>
      </c>
      <c r="B599" s="20">
        <v>4500</v>
      </c>
      <c r="C599" s="33"/>
      <c r="D599" s="6" t="s">
        <v>1280</v>
      </c>
      <c r="E599" s="6" t="s">
        <v>1336</v>
      </c>
      <c r="F599" s="19" t="s">
        <v>856</v>
      </c>
      <c r="G599" s="8"/>
      <c r="H599" s="8">
        <v>0</v>
      </c>
      <c r="I599" s="8" t="e">
        <f t="shared" si="587"/>
        <v>#DIV/0!</v>
      </c>
      <c r="J599" s="8">
        <v>0</v>
      </c>
      <c r="K599" s="8"/>
      <c r="L599" s="8">
        <f t="shared" si="627"/>
        <v>0</v>
      </c>
      <c r="M599" s="8" t="e">
        <f t="shared" si="588"/>
        <v>#DIV/0!</v>
      </c>
      <c r="N599" s="8">
        <f t="shared" si="604"/>
        <v>0</v>
      </c>
      <c r="O599" s="8">
        <f t="shared" si="628"/>
        <v>0</v>
      </c>
      <c r="P599" s="8"/>
      <c r="Q599" s="8"/>
      <c r="R599" s="8"/>
      <c r="S599" s="8">
        <f t="shared" si="629"/>
        <v>0</v>
      </c>
      <c r="T599" s="8" t="e">
        <f t="shared" si="630"/>
        <v>#DIV/0!</v>
      </c>
      <c r="U599" s="8">
        <f t="shared" si="631"/>
        <v>0</v>
      </c>
      <c r="V599" s="8">
        <f t="shared" si="620"/>
        <v>0</v>
      </c>
      <c r="W599" s="25">
        <f t="shared" si="621"/>
        <v>0</v>
      </c>
      <c r="X599" s="20">
        <v>0</v>
      </c>
      <c r="Y599" s="25"/>
    </row>
    <row r="600" spans="1:25" ht="14.25" customHeight="1" x14ac:dyDescent="0.2">
      <c r="A600" s="7" t="s">
        <v>1320</v>
      </c>
      <c r="B600" s="20">
        <v>4500</v>
      </c>
      <c r="C600" s="28"/>
      <c r="D600" s="6" t="s">
        <v>1280</v>
      </c>
      <c r="E600" s="6" t="s">
        <v>857</v>
      </c>
      <c r="F600" s="19" t="s">
        <v>858</v>
      </c>
      <c r="G600" s="8"/>
      <c r="H600" s="8">
        <v>0</v>
      </c>
      <c r="I600" s="8" t="e">
        <f t="shared" si="587"/>
        <v>#DIV/0!</v>
      </c>
      <c r="J600" s="8">
        <v>0</v>
      </c>
      <c r="K600" s="8"/>
      <c r="L600" s="8">
        <f t="shared" si="627"/>
        <v>0</v>
      </c>
      <c r="M600" s="8" t="e">
        <f t="shared" si="588"/>
        <v>#DIV/0!</v>
      </c>
      <c r="N600" s="8">
        <f t="shared" si="604"/>
        <v>0</v>
      </c>
      <c r="O600" s="8">
        <f t="shared" si="628"/>
        <v>0</v>
      </c>
      <c r="P600" s="8"/>
      <c r="Q600" s="8"/>
      <c r="R600" s="8"/>
      <c r="S600" s="8">
        <f t="shared" si="629"/>
        <v>0</v>
      </c>
      <c r="T600" s="8" t="e">
        <f t="shared" si="630"/>
        <v>#DIV/0!</v>
      </c>
      <c r="U600" s="8">
        <f t="shared" si="631"/>
        <v>0</v>
      </c>
      <c r="V600" s="8">
        <f t="shared" si="620"/>
        <v>0</v>
      </c>
      <c r="W600" s="25">
        <f t="shared" si="621"/>
        <v>0</v>
      </c>
      <c r="X600" s="29">
        <v>0</v>
      </c>
      <c r="Y600" s="25"/>
    </row>
    <row r="601" spans="1:25" ht="14.25" customHeight="1" x14ac:dyDescent="0.2">
      <c r="A601" s="7" t="s">
        <v>1320</v>
      </c>
      <c r="B601" s="20">
        <v>4500</v>
      </c>
      <c r="C601" s="28"/>
      <c r="D601" s="6" t="s">
        <v>1280</v>
      </c>
      <c r="E601" s="6" t="s">
        <v>859</v>
      </c>
      <c r="F601" s="19" t="s">
        <v>1321</v>
      </c>
      <c r="G601" s="21">
        <v>4700</v>
      </c>
      <c r="H601" s="8">
        <v>4700</v>
      </c>
      <c r="I601" s="8">
        <f t="shared" si="587"/>
        <v>100</v>
      </c>
      <c r="J601" s="8">
        <v>0</v>
      </c>
      <c r="K601" s="8"/>
      <c r="L601" s="8">
        <f t="shared" si="627"/>
        <v>4700</v>
      </c>
      <c r="M601" s="8">
        <f t="shared" si="588"/>
        <v>100</v>
      </c>
      <c r="N601" s="8">
        <f t="shared" si="604"/>
        <v>0</v>
      </c>
      <c r="O601" s="8">
        <f t="shared" si="628"/>
        <v>0</v>
      </c>
      <c r="P601" s="8"/>
      <c r="Q601" s="8"/>
      <c r="R601" s="8"/>
      <c r="S601" s="8">
        <f t="shared" si="629"/>
        <v>4700</v>
      </c>
      <c r="T601" s="8">
        <f t="shared" si="630"/>
        <v>100</v>
      </c>
      <c r="U601" s="8">
        <f t="shared" si="631"/>
        <v>0</v>
      </c>
      <c r="V601" s="8">
        <f t="shared" si="620"/>
        <v>4700</v>
      </c>
      <c r="W601" s="25">
        <f t="shared" si="621"/>
        <v>0</v>
      </c>
      <c r="X601" s="29">
        <v>0</v>
      </c>
      <c r="Y601" s="25"/>
    </row>
    <row r="602" spans="1:25" ht="14.25" customHeight="1" x14ac:dyDescent="0.2">
      <c r="A602" s="7" t="s">
        <v>1320</v>
      </c>
      <c r="B602" s="20">
        <v>4500</v>
      </c>
      <c r="C602" s="28" t="s">
        <v>4</v>
      </c>
      <c r="D602" s="6" t="s">
        <v>1280</v>
      </c>
      <c r="E602" s="6" t="s">
        <v>860</v>
      </c>
      <c r="F602" s="19" t="s">
        <v>1844</v>
      </c>
      <c r="G602" s="21">
        <v>2500</v>
      </c>
      <c r="H602" s="8">
        <v>2500</v>
      </c>
      <c r="I602" s="8">
        <f t="shared" si="587"/>
        <v>100</v>
      </c>
      <c r="J602" s="8">
        <v>0</v>
      </c>
      <c r="K602" s="8"/>
      <c r="L602" s="8">
        <f t="shared" si="627"/>
        <v>2500</v>
      </c>
      <c r="M602" s="8">
        <f t="shared" si="588"/>
        <v>100</v>
      </c>
      <c r="N602" s="8">
        <f t="shared" si="604"/>
        <v>0</v>
      </c>
      <c r="O602" s="8">
        <f t="shared" si="628"/>
        <v>0</v>
      </c>
      <c r="P602" s="8"/>
      <c r="Q602" s="8"/>
      <c r="R602" s="8"/>
      <c r="S602" s="8">
        <f t="shared" si="629"/>
        <v>2500</v>
      </c>
      <c r="T602" s="8">
        <f t="shared" si="630"/>
        <v>100</v>
      </c>
      <c r="U602" s="8">
        <f t="shared" si="631"/>
        <v>0</v>
      </c>
      <c r="V602" s="8">
        <f t="shared" si="620"/>
        <v>2500</v>
      </c>
      <c r="W602" s="25">
        <f t="shared" si="621"/>
        <v>0</v>
      </c>
      <c r="X602" s="29">
        <v>0</v>
      </c>
      <c r="Y602" s="25"/>
    </row>
    <row r="603" spans="1:25" ht="14.25" customHeight="1" x14ac:dyDescent="0.2">
      <c r="A603" s="7" t="s">
        <v>1320</v>
      </c>
      <c r="B603" s="20">
        <v>4500</v>
      </c>
      <c r="C603" s="28"/>
      <c r="D603" s="6" t="s">
        <v>1280</v>
      </c>
      <c r="E603" s="6" t="s">
        <v>749</v>
      </c>
      <c r="F603" s="19" t="s">
        <v>1108</v>
      </c>
      <c r="G603" s="21">
        <v>170</v>
      </c>
      <c r="H603" s="8">
        <v>170</v>
      </c>
      <c r="I603" s="8">
        <f t="shared" ref="I603:I682" si="632">H603/G603*100</f>
        <v>100</v>
      </c>
      <c r="J603" s="8">
        <v>0</v>
      </c>
      <c r="K603" s="8"/>
      <c r="L603" s="8">
        <f t="shared" si="627"/>
        <v>170</v>
      </c>
      <c r="M603" s="8">
        <f t="shared" ref="M603:M682" si="633">L603/G603*100</f>
        <v>100</v>
      </c>
      <c r="N603" s="8">
        <f t="shared" si="604"/>
        <v>0</v>
      </c>
      <c r="O603" s="8">
        <f t="shared" si="628"/>
        <v>0</v>
      </c>
      <c r="P603" s="8"/>
      <c r="Q603" s="8"/>
      <c r="R603" s="8"/>
      <c r="S603" s="8">
        <f t="shared" si="629"/>
        <v>170</v>
      </c>
      <c r="T603" s="8">
        <f t="shared" si="630"/>
        <v>100</v>
      </c>
      <c r="U603" s="8">
        <f t="shared" si="631"/>
        <v>0</v>
      </c>
      <c r="V603" s="8">
        <f t="shared" si="620"/>
        <v>170</v>
      </c>
      <c r="W603" s="25">
        <f t="shared" si="621"/>
        <v>0</v>
      </c>
      <c r="X603" s="29"/>
      <c r="Y603" s="25"/>
    </row>
    <row r="604" spans="1:25" ht="14.25" customHeight="1" x14ac:dyDescent="0.2">
      <c r="A604" s="7" t="s">
        <v>1320</v>
      </c>
      <c r="B604" s="20">
        <v>4500</v>
      </c>
      <c r="C604" s="28"/>
      <c r="D604" s="6" t="s">
        <v>1280</v>
      </c>
      <c r="E604" s="6" t="s">
        <v>750</v>
      </c>
      <c r="F604" s="19" t="s">
        <v>1278</v>
      </c>
      <c r="G604" s="21">
        <v>700</v>
      </c>
      <c r="H604" s="8">
        <v>700</v>
      </c>
      <c r="I604" s="8">
        <f t="shared" si="632"/>
        <v>100</v>
      </c>
      <c r="J604" s="8">
        <v>0</v>
      </c>
      <c r="K604" s="8"/>
      <c r="L604" s="8">
        <f t="shared" si="627"/>
        <v>700</v>
      </c>
      <c r="M604" s="8">
        <f t="shared" si="633"/>
        <v>100</v>
      </c>
      <c r="N604" s="8">
        <f t="shared" si="604"/>
        <v>0</v>
      </c>
      <c r="O604" s="8">
        <f t="shared" si="628"/>
        <v>0</v>
      </c>
      <c r="P604" s="8"/>
      <c r="Q604" s="8"/>
      <c r="R604" s="8"/>
      <c r="S604" s="8">
        <f t="shared" si="629"/>
        <v>700</v>
      </c>
      <c r="T604" s="8">
        <f t="shared" si="630"/>
        <v>100</v>
      </c>
      <c r="U604" s="8">
        <f t="shared" si="631"/>
        <v>0</v>
      </c>
      <c r="V604" s="8">
        <f t="shared" si="620"/>
        <v>700</v>
      </c>
      <c r="W604" s="25">
        <f t="shared" si="621"/>
        <v>0</v>
      </c>
      <c r="X604" s="29">
        <v>4500</v>
      </c>
      <c r="Y604" s="25"/>
    </row>
    <row r="605" spans="1:25" ht="14.25" customHeight="1" x14ac:dyDescent="0.2">
      <c r="A605" s="7" t="s">
        <v>1320</v>
      </c>
      <c r="B605" s="20">
        <v>4500</v>
      </c>
      <c r="C605" s="28"/>
      <c r="D605" s="6" t="s">
        <v>1280</v>
      </c>
      <c r="E605" s="6" t="s">
        <v>751</v>
      </c>
      <c r="F605" s="19" t="s">
        <v>1279</v>
      </c>
      <c r="G605" s="21"/>
      <c r="H605" s="8">
        <v>0</v>
      </c>
      <c r="I605" s="8" t="e">
        <f t="shared" si="632"/>
        <v>#DIV/0!</v>
      </c>
      <c r="J605" s="8">
        <v>0</v>
      </c>
      <c r="K605" s="8"/>
      <c r="L605" s="8">
        <f t="shared" si="627"/>
        <v>0</v>
      </c>
      <c r="M605" s="8" t="e">
        <f t="shared" si="633"/>
        <v>#DIV/0!</v>
      </c>
      <c r="N605" s="8">
        <f t="shared" si="604"/>
        <v>0</v>
      </c>
      <c r="O605" s="8">
        <f t="shared" si="628"/>
        <v>0</v>
      </c>
      <c r="P605" s="8"/>
      <c r="Q605" s="8"/>
      <c r="R605" s="8"/>
      <c r="S605" s="8">
        <f t="shared" si="629"/>
        <v>0</v>
      </c>
      <c r="T605" s="8" t="e">
        <f t="shared" si="630"/>
        <v>#DIV/0!</v>
      </c>
      <c r="U605" s="8">
        <f t="shared" si="631"/>
        <v>0</v>
      </c>
      <c r="V605" s="8">
        <f t="shared" si="620"/>
        <v>0</v>
      </c>
      <c r="W605" s="25">
        <f t="shared" si="621"/>
        <v>0</v>
      </c>
      <c r="X605" s="29">
        <v>4500</v>
      </c>
      <c r="Y605" s="25"/>
    </row>
    <row r="606" spans="1:25" ht="14.25" customHeight="1" x14ac:dyDescent="0.2">
      <c r="A606" s="7" t="s">
        <v>1320</v>
      </c>
      <c r="B606" s="20" t="s">
        <v>1323</v>
      </c>
      <c r="C606" s="28"/>
      <c r="D606" s="6" t="s">
        <v>1280</v>
      </c>
      <c r="E606" s="6" t="s">
        <v>945</v>
      </c>
      <c r="F606" s="19" t="s">
        <v>1307</v>
      </c>
      <c r="G606" s="21"/>
      <c r="H606" s="8">
        <v>0</v>
      </c>
      <c r="I606" s="8" t="e">
        <f t="shared" si="632"/>
        <v>#DIV/0!</v>
      </c>
      <c r="J606" s="8">
        <v>0</v>
      </c>
      <c r="K606" s="8"/>
      <c r="L606" s="8">
        <f t="shared" si="627"/>
        <v>0</v>
      </c>
      <c r="M606" s="8" t="e">
        <f t="shared" si="633"/>
        <v>#DIV/0!</v>
      </c>
      <c r="N606" s="8">
        <f t="shared" si="604"/>
        <v>0</v>
      </c>
      <c r="O606" s="8">
        <f t="shared" si="628"/>
        <v>0</v>
      </c>
      <c r="P606" s="8"/>
      <c r="Q606" s="8"/>
      <c r="R606" s="8"/>
      <c r="S606" s="8">
        <f t="shared" si="629"/>
        <v>0</v>
      </c>
      <c r="T606" s="8" t="e">
        <f t="shared" si="630"/>
        <v>#DIV/0!</v>
      </c>
      <c r="U606" s="8">
        <f t="shared" si="631"/>
        <v>0</v>
      </c>
      <c r="V606" s="8">
        <f t="shared" si="620"/>
        <v>0</v>
      </c>
      <c r="W606" s="25">
        <f t="shared" si="621"/>
        <v>0</v>
      </c>
      <c r="X606" s="29">
        <v>4500</v>
      </c>
      <c r="Y606" s="25"/>
    </row>
    <row r="607" spans="1:25" ht="14.25" customHeight="1" x14ac:dyDescent="0.2">
      <c r="A607" s="7" t="s">
        <v>1320</v>
      </c>
      <c r="B607" s="20" t="s">
        <v>1323</v>
      </c>
      <c r="C607" s="28"/>
      <c r="D607" s="6" t="s">
        <v>1280</v>
      </c>
      <c r="E607" s="6" t="s">
        <v>1638</v>
      </c>
      <c r="F607" s="19" t="s">
        <v>1308</v>
      </c>
      <c r="G607" s="21"/>
      <c r="H607" s="8">
        <v>0</v>
      </c>
      <c r="I607" s="8" t="e">
        <f t="shared" si="632"/>
        <v>#DIV/0!</v>
      </c>
      <c r="J607" s="8">
        <v>0</v>
      </c>
      <c r="K607" s="8"/>
      <c r="L607" s="8">
        <f t="shared" si="627"/>
        <v>0</v>
      </c>
      <c r="M607" s="8" t="e">
        <f t="shared" si="633"/>
        <v>#DIV/0!</v>
      </c>
      <c r="N607" s="8">
        <f t="shared" si="604"/>
        <v>0</v>
      </c>
      <c r="O607" s="8">
        <f t="shared" si="628"/>
        <v>0</v>
      </c>
      <c r="P607" s="8"/>
      <c r="Q607" s="8"/>
      <c r="R607" s="8"/>
      <c r="S607" s="8">
        <f t="shared" si="629"/>
        <v>0</v>
      </c>
      <c r="T607" s="8" t="e">
        <f t="shared" si="630"/>
        <v>#DIV/0!</v>
      </c>
      <c r="U607" s="8">
        <f t="shared" si="631"/>
        <v>0</v>
      </c>
      <c r="V607" s="8">
        <f t="shared" si="620"/>
        <v>0</v>
      </c>
      <c r="W607" s="25">
        <f t="shared" si="621"/>
        <v>0</v>
      </c>
      <c r="X607" s="29">
        <v>0</v>
      </c>
      <c r="Y607" s="25"/>
    </row>
    <row r="608" spans="1:25" ht="14.25" customHeight="1" x14ac:dyDescent="0.2">
      <c r="A608" s="7" t="s">
        <v>1320</v>
      </c>
      <c r="B608" s="20" t="s">
        <v>1323</v>
      </c>
      <c r="C608" s="28"/>
      <c r="D608" s="6" t="s">
        <v>1280</v>
      </c>
      <c r="E608" s="6" t="s">
        <v>527</v>
      </c>
      <c r="F608" s="19" t="s">
        <v>1490</v>
      </c>
      <c r="G608" s="21">
        <v>19000</v>
      </c>
      <c r="H608" s="8">
        <v>19000</v>
      </c>
      <c r="I608" s="8">
        <f t="shared" si="632"/>
        <v>100</v>
      </c>
      <c r="J608" s="8">
        <v>0</v>
      </c>
      <c r="K608" s="8"/>
      <c r="L608" s="8">
        <f t="shared" si="627"/>
        <v>19000</v>
      </c>
      <c r="M608" s="8">
        <f t="shared" si="633"/>
        <v>100</v>
      </c>
      <c r="N608" s="8">
        <f t="shared" si="604"/>
        <v>0</v>
      </c>
      <c r="O608" s="8">
        <f t="shared" si="628"/>
        <v>0</v>
      </c>
      <c r="P608" s="8"/>
      <c r="Q608" s="8"/>
      <c r="R608" s="73">
        <f>0*4750</f>
        <v>0</v>
      </c>
      <c r="S608" s="8">
        <f t="shared" si="629"/>
        <v>19000</v>
      </c>
      <c r="T608" s="8">
        <f t="shared" si="630"/>
        <v>100</v>
      </c>
      <c r="U608" s="8">
        <f t="shared" si="631"/>
        <v>0</v>
      </c>
      <c r="V608" s="8">
        <f t="shared" si="620"/>
        <v>19000</v>
      </c>
      <c r="W608" s="25">
        <f t="shared" si="621"/>
        <v>0</v>
      </c>
      <c r="X608" s="29">
        <v>0</v>
      </c>
      <c r="Y608" s="25"/>
    </row>
    <row r="609" spans="1:25" ht="14.25" customHeight="1" x14ac:dyDescent="0.2">
      <c r="A609" s="7" t="s">
        <v>1320</v>
      </c>
      <c r="B609" s="20" t="s">
        <v>1323</v>
      </c>
      <c r="C609" s="28"/>
      <c r="D609" s="6" t="s">
        <v>1280</v>
      </c>
      <c r="E609" s="6" t="s">
        <v>1491</v>
      </c>
      <c r="F609" s="19" t="s">
        <v>1309</v>
      </c>
      <c r="G609" s="21">
        <v>2000</v>
      </c>
      <c r="H609" s="8">
        <v>2000</v>
      </c>
      <c r="I609" s="8">
        <f t="shared" si="632"/>
        <v>100</v>
      </c>
      <c r="J609" s="8">
        <v>0</v>
      </c>
      <c r="K609" s="8"/>
      <c r="L609" s="8">
        <f t="shared" si="627"/>
        <v>2000</v>
      </c>
      <c r="M609" s="8">
        <f t="shared" si="633"/>
        <v>100</v>
      </c>
      <c r="N609" s="8">
        <f t="shared" si="604"/>
        <v>0</v>
      </c>
      <c r="O609" s="8">
        <f t="shared" si="628"/>
        <v>0</v>
      </c>
      <c r="P609" s="8"/>
      <c r="Q609" s="8"/>
      <c r="R609" s="73"/>
      <c r="S609" s="8">
        <f t="shared" si="629"/>
        <v>2000</v>
      </c>
      <c r="T609" s="8">
        <f t="shared" si="630"/>
        <v>100</v>
      </c>
      <c r="U609" s="8">
        <f t="shared" si="631"/>
        <v>0</v>
      </c>
      <c r="V609" s="8">
        <f t="shared" si="620"/>
        <v>2000</v>
      </c>
      <c r="W609" s="25">
        <f t="shared" si="621"/>
        <v>0</v>
      </c>
      <c r="X609" s="29">
        <v>0</v>
      </c>
      <c r="Y609" s="25"/>
    </row>
    <row r="610" spans="1:25" ht="14.25" customHeight="1" x14ac:dyDescent="0.2">
      <c r="A610" s="7" t="s">
        <v>1320</v>
      </c>
      <c r="B610" s="20" t="s">
        <v>1323</v>
      </c>
      <c r="C610" s="28"/>
      <c r="D610" s="6" t="s">
        <v>1280</v>
      </c>
      <c r="E610" s="6" t="s">
        <v>1492</v>
      </c>
      <c r="F610" s="19" t="s">
        <v>126</v>
      </c>
      <c r="G610" s="21">
        <v>400</v>
      </c>
      <c r="H610" s="8">
        <v>400</v>
      </c>
      <c r="I610" s="8">
        <f t="shared" si="632"/>
        <v>100</v>
      </c>
      <c r="J610" s="8">
        <v>0</v>
      </c>
      <c r="K610" s="8"/>
      <c r="L610" s="8">
        <f t="shared" si="627"/>
        <v>400</v>
      </c>
      <c r="M610" s="8">
        <f t="shared" si="633"/>
        <v>100</v>
      </c>
      <c r="N610" s="8">
        <f t="shared" si="604"/>
        <v>0</v>
      </c>
      <c r="O610" s="8">
        <f t="shared" si="628"/>
        <v>0</v>
      </c>
      <c r="P610" s="8"/>
      <c r="Q610" s="8"/>
      <c r="R610" s="73"/>
      <c r="S610" s="8">
        <f t="shared" si="629"/>
        <v>400</v>
      </c>
      <c r="T610" s="8">
        <f t="shared" si="630"/>
        <v>100</v>
      </c>
      <c r="U610" s="8">
        <f t="shared" si="631"/>
        <v>0</v>
      </c>
      <c r="V610" s="8">
        <f t="shared" si="620"/>
        <v>400</v>
      </c>
      <c r="W610" s="25">
        <f t="shared" si="621"/>
        <v>0</v>
      </c>
      <c r="X610" s="29">
        <v>0</v>
      </c>
      <c r="Y610" s="25"/>
    </row>
    <row r="611" spans="1:25" ht="14.25" customHeight="1" x14ac:dyDescent="0.2">
      <c r="A611" s="7" t="s">
        <v>1320</v>
      </c>
      <c r="B611" s="20" t="s">
        <v>1323</v>
      </c>
      <c r="C611" s="28"/>
      <c r="D611" s="6" t="s">
        <v>1280</v>
      </c>
      <c r="E611" s="6" t="s">
        <v>1493</v>
      </c>
      <c r="F611" s="19" t="s">
        <v>127</v>
      </c>
      <c r="G611" s="21">
        <v>250</v>
      </c>
      <c r="H611" s="8">
        <v>250</v>
      </c>
      <c r="I611" s="8">
        <f t="shared" si="632"/>
        <v>100</v>
      </c>
      <c r="J611" s="8">
        <v>0</v>
      </c>
      <c r="K611" s="8"/>
      <c r="L611" s="8">
        <f t="shared" si="627"/>
        <v>250</v>
      </c>
      <c r="M611" s="8">
        <f t="shared" si="633"/>
        <v>100</v>
      </c>
      <c r="N611" s="8">
        <f t="shared" si="604"/>
        <v>0</v>
      </c>
      <c r="O611" s="8">
        <f t="shared" si="628"/>
        <v>0</v>
      </c>
      <c r="P611" s="8"/>
      <c r="Q611" s="8"/>
      <c r="R611" s="8"/>
      <c r="S611" s="8">
        <f t="shared" si="629"/>
        <v>250</v>
      </c>
      <c r="T611" s="8">
        <f t="shared" si="630"/>
        <v>100</v>
      </c>
      <c r="U611" s="8">
        <f t="shared" si="631"/>
        <v>0</v>
      </c>
      <c r="V611" s="8">
        <f t="shared" si="620"/>
        <v>250</v>
      </c>
      <c r="W611" s="25">
        <f t="shared" si="621"/>
        <v>0</v>
      </c>
      <c r="X611" s="29">
        <v>0</v>
      </c>
      <c r="Y611" s="25"/>
    </row>
    <row r="612" spans="1:25" ht="14.25" customHeight="1" x14ac:dyDescent="0.2">
      <c r="A612" s="7" t="s">
        <v>1320</v>
      </c>
      <c r="B612" s="20" t="s">
        <v>1323</v>
      </c>
      <c r="C612" s="28"/>
      <c r="D612" s="6" t="s">
        <v>1280</v>
      </c>
      <c r="E612" s="6" t="s">
        <v>1494</v>
      </c>
      <c r="F612" s="19" t="s">
        <v>1524</v>
      </c>
      <c r="G612" s="21">
        <v>45000</v>
      </c>
      <c r="H612" s="8">
        <v>45000</v>
      </c>
      <c r="I612" s="8">
        <f t="shared" si="632"/>
        <v>100</v>
      </c>
      <c r="J612" s="8">
        <v>0</v>
      </c>
      <c r="K612" s="8"/>
      <c r="L612" s="8">
        <f t="shared" si="627"/>
        <v>45000</v>
      </c>
      <c r="M612" s="8">
        <f t="shared" si="633"/>
        <v>100</v>
      </c>
      <c r="N612" s="8">
        <f t="shared" si="604"/>
        <v>0</v>
      </c>
      <c r="O612" s="8">
        <f t="shared" si="628"/>
        <v>0</v>
      </c>
      <c r="P612" s="8"/>
      <c r="Q612" s="8"/>
      <c r="R612" s="8"/>
      <c r="S612" s="8">
        <f t="shared" si="629"/>
        <v>45000</v>
      </c>
      <c r="T612" s="8">
        <f t="shared" si="630"/>
        <v>100</v>
      </c>
      <c r="U612" s="8">
        <f t="shared" si="631"/>
        <v>0</v>
      </c>
      <c r="V612" s="8">
        <f t="shared" si="620"/>
        <v>45000</v>
      </c>
      <c r="W612" s="25">
        <f t="shared" si="621"/>
        <v>0</v>
      </c>
      <c r="X612" s="29">
        <v>0</v>
      </c>
      <c r="Y612" s="25"/>
    </row>
    <row r="613" spans="1:25" ht="14.25" customHeight="1" x14ac:dyDescent="0.2">
      <c r="A613" s="7" t="s">
        <v>1320</v>
      </c>
      <c r="B613" s="20" t="s">
        <v>1323</v>
      </c>
      <c r="C613" s="28"/>
      <c r="D613" s="6" t="s">
        <v>1280</v>
      </c>
      <c r="E613" s="6" t="s">
        <v>1525</v>
      </c>
      <c r="F613" s="19" t="s">
        <v>329</v>
      </c>
      <c r="G613" s="21">
        <v>700</v>
      </c>
      <c r="H613" s="8">
        <v>700</v>
      </c>
      <c r="I613" s="8">
        <f t="shared" si="632"/>
        <v>100</v>
      </c>
      <c r="J613" s="8">
        <v>0</v>
      </c>
      <c r="K613" s="8"/>
      <c r="L613" s="8">
        <f t="shared" si="627"/>
        <v>700</v>
      </c>
      <c r="M613" s="8">
        <f t="shared" si="633"/>
        <v>100</v>
      </c>
      <c r="N613" s="8">
        <f t="shared" si="604"/>
        <v>0</v>
      </c>
      <c r="O613" s="8">
        <f t="shared" si="628"/>
        <v>0</v>
      </c>
      <c r="P613" s="8"/>
      <c r="Q613" s="8"/>
      <c r="R613" s="8"/>
      <c r="S613" s="8">
        <f t="shared" si="629"/>
        <v>700</v>
      </c>
      <c r="T613" s="8">
        <f t="shared" si="630"/>
        <v>100</v>
      </c>
      <c r="U613" s="8">
        <f t="shared" si="631"/>
        <v>0</v>
      </c>
      <c r="V613" s="8">
        <f t="shared" si="620"/>
        <v>700</v>
      </c>
      <c r="W613" s="25">
        <f t="shared" si="621"/>
        <v>0</v>
      </c>
      <c r="X613" s="29">
        <v>0</v>
      </c>
      <c r="Y613" s="25"/>
    </row>
    <row r="614" spans="1:25" ht="14.25" customHeight="1" x14ac:dyDescent="0.2">
      <c r="A614" s="7" t="s">
        <v>1320</v>
      </c>
      <c r="B614" s="20" t="s">
        <v>1323</v>
      </c>
      <c r="C614" s="28"/>
      <c r="D614" s="6" t="s">
        <v>1280</v>
      </c>
      <c r="E614" s="6" t="s">
        <v>330</v>
      </c>
      <c r="F614" s="19" t="s">
        <v>331</v>
      </c>
      <c r="G614" s="21">
        <v>1850</v>
      </c>
      <c r="H614" s="8">
        <v>1850</v>
      </c>
      <c r="I614" s="8">
        <f t="shared" si="632"/>
        <v>100</v>
      </c>
      <c r="J614" s="8">
        <v>0</v>
      </c>
      <c r="K614" s="8"/>
      <c r="L614" s="8">
        <f t="shared" si="627"/>
        <v>1850</v>
      </c>
      <c r="M614" s="8">
        <f t="shared" si="633"/>
        <v>100</v>
      </c>
      <c r="N614" s="8">
        <f t="shared" si="604"/>
        <v>0</v>
      </c>
      <c r="O614" s="8">
        <f t="shared" si="628"/>
        <v>0</v>
      </c>
      <c r="P614" s="8"/>
      <c r="Q614" s="8"/>
      <c r="R614" s="8"/>
      <c r="S614" s="8">
        <f t="shared" si="629"/>
        <v>1850</v>
      </c>
      <c r="T614" s="8">
        <f t="shared" si="630"/>
        <v>100</v>
      </c>
      <c r="U614" s="8">
        <f t="shared" si="631"/>
        <v>0</v>
      </c>
      <c r="V614" s="8">
        <f t="shared" si="620"/>
        <v>1850</v>
      </c>
      <c r="W614" s="25">
        <f t="shared" si="621"/>
        <v>0</v>
      </c>
      <c r="X614" s="29">
        <v>0</v>
      </c>
      <c r="Y614" s="25"/>
    </row>
    <row r="615" spans="1:25" ht="14.25" customHeight="1" x14ac:dyDescent="0.2">
      <c r="A615" s="7" t="s">
        <v>1320</v>
      </c>
      <c r="B615" s="20" t="s">
        <v>1323</v>
      </c>
      <c r="C615" s="28"/>
      <c r="D615" s="6" t="s">
        <v>1280</v>
      </c>
      <c r="E615" s="6" t="s">
        <v>332</v>
      </c>
      <c r="F615" s="19" t="s">
        <v>333</v>
      </c>
      <c r="G615" s="21">
        <v>700</v>
      </c>
      <c r="H615" s="8">
        <v>700</v>
      </c>
      <c r="I615" s="8">
        <f t="shared" si="632"/>
        <v>100</v>
      </c>
      <c r="J615" s="8">
        <v>0</v>
      </c>
      <c r="K615" s="8"/>
      <c r="L615" s="8">
        <f t="shared" si="627"/>
        <v>700</v>
      </c>
      <c r="M615" s="8">
        <f t="shared" si="633"/>
        <v>100</v>
      </c>
      <c r="N615" s="8">
        <f t="shared" si="604"/>
        <v>0</v>
      </c>
      <c r="O615" s="8">
        <f t="shared" si="628"/>
        <v>0</v>
      </c>
      <c r="P615" s="8"/>
      <c r="Q615" s="8"/>
      <c r="R615" s="8"/>
      <c r="S615" s="8">
        <f t="shared" si="629"/>
        <v>700</v>
      </c>
      <c r="T615" s="8">
        <f t="shared" si="630"/>
        <v>100</v>
      </c>
      <c r="U615" s="8">
        <f t="shared" si="631"/>
        <v>0</v>
      </c>
      <c r="V615" s="8">
        <f t="shared" si="620"/>
        <v>700</v>
      </c>
      <c r="W615" s="25">
        <f t="shared" si="621"/>
        <v>0</v>
      </c>
      <c r="X615" s="29">
        <v>0</v>
      </c>
      <c r="Y615" s="25"/>
    </row>
    <row r="616" spans="1:25" ht="14.25" customHeight="1" x14ac:dyDescent="0.2">
      <c r="A616" s="7" t="s">
        <v>1320</v>
      </c>
      <c r="B616" s="20" t="s">
        <v>1323</v>
      </c>
      <c r="C616" s="28"/>
      <c r="D616" s="6" t="s">
        <v>1280</v>
      </c>
      <c r="E616" s="6" t="s">
        <v>334</v>
      </c>
      <c r="F616" s="19" t="s">
        <v>868</v>
      </c>
      <c r="G616" s="21">
        <v>200</v>
      </c>
      <c r="H616" s="8">
        <v>200</v>
      </c>
      <c r="I616" s="8">
        <f t="shared" si="632"/>
        <v>100</v>
      </c>
      <c r="J616" s="8">
        <v>0</v>
      </c>
      <c r="K616" s="8"/>
      <c r="L616" s="8">
        <f t="shared" si="627"/>
        <v>200</v>
      </c>
      <c r="M616" s="8">
        <f t="shared" si="633"/>
        <v>100</v>
      </c>
      <c r="N616" s="8">
        <f t="shared" si="604"/>
        <v>0</v>
      </c>
      <c r="O616" s="8">
        <f t="shared" si="628"/>
        <v>0</v>
      </c>
      <c r="P616" s="8"/>
      <c r="Q616" s="8"/>
      <c r="R616" s="8"/>
      <c r="S616" s="8">
        <f t="shared" si="629"/>
        <v>200</v>
      </c>
      <c r="T616" s="8">
        <f t="shared" si="630"/>
        <v>100</v>
      </c>
      <c r="U616" s="8">
        <f t="shared" si="631"/>
        <v>0</v>
      </c>
      <c r="V616" s="8">
        <f t="shared" si="620"/>
        <v>200</v>
      </c>
      <c r="W616" s="25">
        <f t="shared" si="621"/>
        <v>0</v>
      </c>
      <c r="X616" s="29">
        <v>0</v>
      </c>
      <c r="Y616" s="25"/>
    </row>
    <row r="617" spans="1:25" ht="14.25" customHeight="1" x14ac:dyDescent="0.2">
      <c r="A617" s="7" t="s">
        <v>1320</v>
      </c>
      <c r="B617" s="20" t="s">
        <v>1323</v>
      </c>
      <c r="C617" s="28"/>
      <c r="D617" s="6" t="s">
        <v>1280</v>
      </c>
      <c r="E617" s="6" t="s">
        <v>334</v>
      </c>
      <c r="F617" s="19" t="s">
        <v>869</v>
      </c>
      <c r="G617" s="21">
        <v>400</v>
      </c>
      <c r="H617" s="8">
        <v>400</v>
      </c>
      <c r="I617" s="8">
        <f t="shared" si="632"/>
        <v>100</v>
      </c>
      <c r="J617" s="8">
        <v>0</v>
      </c>
      <c r="K617" s="8"/>
      <c r="L617" s="8">
        <f t="shared" si="627"/>
        <v>400</v>
      </c>
      <c r="M617" s="8">
        <f t="shared" si="633"/>
        <v>100</v>
      </c>
      <c r="N617" s="8">
        <f t="shared" si="604"/>
        <v>0</v>
      </c>
      <c r="O617" s="8">
        <f t="shared" si="628"/>
        <v>0</v>
      </c>
      <c r="P617" s="8"/>
      <c r="Q617" s="8"/>
      <c r="R617" s="8"/>
      <c r="S617" s="8">
        <f t="shared" si="629"/>
        <v>400</v>
      </c>
      <c r="T617" s="8">
        <f t="shared" si="630"/>
        <v>100</v>
      </c>
      <c r="U617" s="8">
        <f t="shared" si="631"/>
        <v>0</v>
      </c>
      <c r="V617" s="8">
        <f t="shared" si="620"/>
        <v>400</v>
      </c>
      <c r="W617" s="25">
        <f t="shared" si="621"/>
        <v>0</v>
      </c>
      <c r="X617" s="29"/>
      <c r="Y617" s="25"/>
    </row>
    <row r="618" spans="1:25" ht="14.25" customHeight="1" x14ac:dyDescent="0.2">
      <c r="A618" s="7" t="s">
        <v>1320</v>
      </c>
      <c r="B618" s="20" t="s">
        <v>1323</v>
      </c>
      <c r="C618" s="28"/>
      <c r="D618" s="6" t="s">
        <v>1280</v>
      </c>
      <c r="E618" s="6" t="s">
        <v>334</v>
      </c>
      <c r="F618" s="6" t="s">
        <v>870</v>
      </c>
      <c r="G618" s="8">
        <v>600</v>
      </c>
      <c r="H618" s="8">
        <v>600</v>
      </c>
      <c r="I618" s="8">
        <f t="shared" si="632"/>
        <v>100</v>
      </c>
      <c r="J618" s="8">
        <v>0</v>
      </c>
      <c r="K618" s="8"/>
      <c r="L618" s="8">
        <f t="shared" si="627"/>
        <v>600</v>
      </c>
      <c r="M618" s="8">
        <f t="shared" si="633"/>
        <v>100</v>
      </c>
      <c r="N618" s="8">
        <f t="shared" si="604"/>
        <v>0</v>
      </c>
      <c r="O618" s="8">
        <f t="shared" si="628"/>
        <v>0</v>
      </c>
      <c r="P618" s="8"/>
      <c r="Q618" s="8"/>
      <c r="R618" s="8"/>
      <c r="S618" s="8">
        <f t="shared" si="629"/>
        <v>600</v>
      </c>
      <c r="T618" s="8">
        <f t="shared" si="630"/>
        <v>100</v>
      </c>
      <c r="U618" s="8">
        <f t="shared" si="631"/>
        <v>0</v>
      </c>
      <c r="V618" s="8">
        <f t="shared" si="620"/>
        <v>600</v>
      </c>
      <c r="W618" s="25">
        <f t="shared" si="621"/>
        <v>0</v>
      </c>
      <c r="X618" s="29"/>
      <c r="Y618" s="25"/>
    </row>
    <row r="619" spans="1:25" ht="14.25" customHeight="1" x14ac:dyDescent="0.2">
      <c r="A619" s="7" t="s">
        <v>1320</v>
      </c>
      <c r="B619" s="20" t="s">
        <v>1323</v>
      </c>
      <c r="C619" s="28"/>
      <c r="D619" s="6" t="s">
        <v>1280</v>
      </c>
      <c r="E619" s="6" t="s">
        <v>335</v>
      </c>
      <c r="F619" s="19" t="s">
        <v>336</v>
      </c>
      <c r="G619" s="21">
        <v>3200</v>
      </c>
      <c r="H619" s="8">
        <v>3200</v>
      </c>
      <c r="I619" s="8">
        <f t="shared" si="632"/>
        <v>100</v>
      </c>
      <c r="J619" s="8">
        <v>0</v>
      </c>
      <c r="K619" s="8"/>
      <c r="L619" s="8">
        <f t="shared" si="627"/>
        <v>3200</v>
      </c>
      <c r="M619" s="8">
        <f t="shared" si="633"/>
        <v>100</v>
      </c>
      <c r="N619" s="8">
        <f t="shared" si="604"/>
        <v>0</v>
      </c>
      <c r="O619" s="8">
        <f t="shared" si="628"/>
        <v>0</v>
      </c>
      <c r="P619" s="8"/>
      <c r="Q619" s="8"/>
      <c r="R619" s="73">
        <f>0*1000</f>
        <v>0</v>
      </c>
      <c r="S619" s="8">
        <f t="shared" si="629"/>
        <v>3200</v>
      </c>
      <c r="T619" s="8">
        <f t="shared" si="630"/>
        <v>100</v>
      </c>
      <c r="U619" s="8">
        <f t="shared" si="631"/>
        <v>0</v>
      </c>
      <c r="V619" s="8">
        <f t="shared" si="620"/>
        <v>3200</v>
      </c>
      <c r="W619" s="25">
        <f t="shared" si="621"/>
        <v>0</v>
      </c>
      <c r="X619" s="29"/>
      <c r="Y619" s="25"/>
    </row>
    <row r="620" spans="1:25" ht="14.25" customHeight="1" x14ac:dyDescent="0.2">
      <c r="A620" s="7" t="s">
        <v>1320</v>
      </c>
      <c r="B620" s="20" t="s">
        <v>1323</v>
      </c>
      <c r="C620" s="28"/>
      <c r="D620" s="6" t="s">
        <v>1280</v>
      </c>
      <c r="E620" s="6" t="s">
        <v>337</v>
      </c>
      <c r="F620" s="19" t="s">
        <v>1420</v>
      </c>
      <c r="G620" s="21">
        <v>1500</v>
      </c>
      <c r="H620" s="8">
        <v>1500</v>
      </c>
      <c r="I620" s="8">
        <f t="shared" si="632"/>
        <v>100</v>
      </c>
      <c r="J620" s="8">
        <v>0</v>
      </c>
      <c r="K620" s="8"/>
      <c r="L620" s="8">
        <f t="shared" si="627"/>
        <v>1500</v>
      </c>
      <c r="M620" s="8">
        <f t="shared" si="633"/>
        <v>100</v>
      </c>
      <c r="N620" s="8">
        <f t="shared" si="604"/>
        <v>0</v>
      </c>
      <c r="O620" s="8">
        <f t="shared" si="628"/>
        <v>0</v>
      </c>
      <c r="P620" s="8"/>
      <c r="Q620" s="8"/>
      <c r="R620" s="8"/>
      <c r="S620" s="8">
        <f t="shared" si="629"/>
        <v>1500</v>
      </c>
      <c r="T620" s="8">
        <f t="shared" si="630"/>
        <v>100</v>
      </c>
      <c r="U620" s="8">
        <f t="shared" si="631"/>
        <v>0</v>
      </c>
      <c r="V620" s="8">
        <f t="shared" si="620"/>
        <v>1500</v>
      </c>
      <c r="W620" s="25">
        <f t="shared" si="621"/>
        <v>0</v>
      </c>
      <c r="X620" s="29"/>
      <c r="Y620" s="25"/>
    </row>
    <row r="621" spans="1:25" ht="14.25" customHeight="1" x14ac:dyDescent="0.2">
      <c r="A621" s="7" t="s">
        <v>1320</v>
      </c>
      <c r="B621" s="20" t="s">
        <v>1323</v>
      </c>
      <c r="C621" s="28"/>
      <c r="D621" s="6" t="s">
        <v>1280</v>
      </c>
      <c r="E621" s="6" t="s">
        <v>1421</v>
      </c>
      <c r="F621" s="19" t="s">
        <v>871</v>
      </c>
      <c r="G621" s="21">
        <v>500</v>
      </c>
      <c r="H621" s="8">
        <v>500</v>
      </c>
      <c r="I621" s="8">
        <f t="shared" si="632"/>
        <v>100</v>
      </c>
      <c r="J621" s="8">
        <v>0</v>
      </c>
      <c r="K621" s="8"/>
      <c r="L621" s="8">
        <f t="shared" si="627"/>
        <v>500</v>
      </c>
      <c r="M621" s="8">
        <f t="shared" si="633"/>
        <v>100</v>
      </c>
      <c r="N621" s="8">
        <f t="shared" si="604"/>
        <v>0</v>
      </c>
      <c r="O621" s="8">
        <f t="shared" si="628"/>
        <v>0</v>
      </c>
      <c r="P621" s="8"/>
      <c r="Q621" s="8"/>
      <c r="R621" s="8"/>
      <c r="S621" s="8">
        <f t="shared" si="629"/>
        <v>500</v>
      </c>
      <c r="T621" s="8">
        <f t="shared" si="630"/>
        <v>100</v>
      </c>
      <c r="U621" s="8">
        <f t="shared" si="631"/>
        <v>0</v>
      </c>
      <c r="V621" s="8">
        <f t="shared" si="620"/>
        <v>500</v>
      </c>
      <c r="W621" s="25">
        <f t="shared" si="621"/>
        <v>0</v>
      </c>
      <c r="X621" s="29"/>
      <c r="Y621" s="25"/>
    </row>
    <row r="622" spans="1:25" ht="14.25" customHeight="1" x14ac:dyDescent="0.2">
      <c r="A622" s="7" t="s">
        <v>1320</v>
      </c>
      <c r="B622" s="20" t="s">
        <v>1323</v>
      </c>
      <c r="C622" s="28"/>
      <c r="D622" s="6" t="s">
        <v>1280</v>
      </c>
      <c r="E622" s="6" t="s">
        <v>1422</v>
      </c>
      <c r="F622" s="19" t="s">
        <v>872</v>
      </c>
      <c r="G622" s="21"/>
      <c r="H622" s="8">
        <v>0</v>
      </c>
      <c r="I622" s="8" t="e">
        <f t="shared" si="632"/>
        <v>#DIV/0!</v>
      </c>
      <c r="J622" s="8">
        <v>0</v>
      </c>
      <c r="K622" s="8"/>
      <c r="L622" s="8">
        <f t="shared" si="627"/>
        <v>0</v>
      </c>
      <c r="M622" s="8" t="e">
        <f t="shared" si="633"/>
        <v>#DIV/0!</v>
      </c>
      <c r="N622" s="8">
        <f t="shared" si="604"/>
        <v>0</v>
      </c>
      <c r="O622" s="8">
        <f t="shared" si="628"/>
        <v>0</v>
      </c>
      <c r="P622" s="8"/>
      <c r="Q622" s="8"/>
      <c r="R622" s="8"/>
      <c r="S622" s="8">
        <f t="shared" si="629"/>
        <v>0</v>
      </c>
      <c r="T622" s="8" t="e">
        <f t="shared" si="630"/>
        <v>#DIV/0!</v>
      </c>
      <c r="U622" s="8">
        <f t="shared" si="631"/>
        <v>0</v>
      </c>
      <c r="V622" s="8">
        <f t="shared" si="620"/>
        <v>0</v>
      </c>
      <c r="W622" s="25">
        <f t="shared" si="621"/>
        <v>0</v>
      </c>
      <c r="X622" s="29"/>
      <c r="Y622" s="25"/>
    </row>
    <row r="623" spans="1:25" ht="14.25" customHeight="1" x14ac:dyDescent="0.2">
      <c r="A623" s="7" t="s">
        <v>1320</v>
      </c>
      <c r="B623" s="20" t="s">
        <v>1323</v>
      </c>
      <c r="C623" s="28"/>
      <c r="D623" s="6" t="s">
        <v>1280</v>
      </c>
      <c r="E623" s="6" t="s">
        <v>1423</v>
      </c>
      <c r="F623" s="19" t="s">
        <v>1845</v>
      </c>
      <c r="G623" s="21">
        <v>200</v>
      </c>
      <c r="H623" s="8">
        <v>200</v>
      </c>
      <c r="I623" s="8">
        <f t="shared" si="632"/>
        <v>100</v>
      </c>
      <c r="J623" s="8">
        <v>0</v>
      </c>
      <c r="K623" s="8"/>
      <c r="L623" s="8">
        <f t="shared" si="627"/>
        <v>200</v>
      </c>
      <c r="M623" s="8">
        <f t="shared" si="633"/>
        <v>100</v>
      </c>
      <c r="N623" s="8">
        <f t="shared" si="604"/>
        <v>0</v>
      </c>
      <c r="O623" s="8">
        <f t="shared" si="628"/>
        <v>0</v>
      </c>
      <c r="P623" s="8"/>
      <c r="Q623" s="8"/>
      <c r="R623" s="8"/>
      <c r="S623" s="8">
        <f t="shared" si="629"/>
        <v>200</v>
      </c>
      <c r="T623" s="8">
        <f t="shared" si="630"/>
        <v>100</v>
      </c>
      <c r="U623" s="8">
        <f t="shared" si="631"/>
        <v>0</v>
      </c>
      <c r="V623" s="8">
        <f t="shared" si="620"/>
        <v>200</v>
      </c>
      <c r="W623" s="25">
        <f t="shared" si="621"/>
        <v>0</v>
      </c>
      <c r="X623" s="29"/>
      <c r="Y623" s="25"/>
    </row>
    <row r="624" spans="1:25" ht="14.25" customHeight="1" x14ac:dyDescent="0.2">
      <c r="A624" s="7" t="s">
        <v>1320</v>
      </c>
      <c r="B624" s="20" t="s">
        <v>1323</v>
      </c>
      <c r="C624" s="28"/>
      <c r="D624" s="6" t="s">
        <v>1280</v>
      </c>
      <c r="E624" s="6" t="s">
        <v>1424</v>
      </c>
      <c r="F624" s="19" t="s">
        <v>310</v>
      </c>
      <c r="G624" s="21">
        <v>1200</v>
      </c>
      <c r="H624" s="8">
        <v>1200</v>
      </c>
      <c r="I624" s="8">
        <f t="shared" si="632"/>
        <v>100</v>
      </c>
      <c r="J624" s="8">
        <v>0</v>
      </c>
      <c r="K624" s="8"/>
      <c r="L624" s="8">
        <f t="shared" si="627"/>
        <v>1200</v>
      </c>
      <c r="M624" s="8">
        <f t="shared" si="633"/>
        <v>100</v>
      </c>
      <c r="N624" s="8">
        <f t="shared" si="604"/>
        <v>0</v>
      </c>
      <c r="O624" s="8">
        <f t="shared" si="628"/>
        <v>0</v>
      </c>
      <c r="P624" s="8"/>
      <c r="Q624" s="8"/>
      <c r="R624" s="8"/>
      <c r="S624" s="8">
        <f t="shared" si="629"/>
        <v>1200</v>
      </c>
      <c r="T624" s="8">
        <f t="shared" si="630"/>
        <v>100</v>
      </c>
      <c r="U624" s="8">
        <f t="shared" si="631"/>
        <v>0</v>
      </c>
      <c r="V624" s="8">
        <f t="shared" si="620"/>
        <v>1200</v>
      </c>
      <c r="W624" s="25">
        <f t="shared" si="621"/>
        <v>0</v>
      </c>
      <c r="X624" s="29"/>
      <c r="Y624" s="25"/>
    </row>
    <row r="625" spans="1:25" ht="14.25" customHeight="1" x14ac:dyDescent="0.2">
      <c r="A625" s="7" t="s">
        <v>1320</v>
      </c>
      <c r="B625" s="20" t="s">
        <v>1323</v>
      </c>
      <c r="C625" s="28"/>
      <c r="D625" s="6" t="s">
        <v>1280</v>
      </c>
      <c r="E625" s="6" t="s">
        <v>311</v>
      </c>
      <c r="F625" s="19" t="s">
        <v>814</v>
      </c>
      <c r="G625" s="21">
        <v>1000</v>
      </c>
      <c r="H625" s="8">
        <v>1000</v>
      </c>
      <c r="I625" s="8">
        <f t="shared" si="632"/>
        <v>100</v>
      </c>
      <c r="J625" s="8">
        <v>0</v>
      </c>
      <c r="K625" s="8"/>
      <c r="L625" s="8">
        <f t="shared" si="627"/>
        <v>1000</v>
      </c>
      <c r="M625" s="8">
        <f t="shared" si="633"/>
        <v>100</v>
      </c>
      <c r="N625" s="8">
        <f t="shared" si="604"/>
        <v>0</v>
      </c>
      <c r="O625" s="8">
        <f t="shared" si="628"/>
        <v>0</v>
      </c>
      <c r="P625" s="8"/>
      <c r="Q625" s="8"/>
      <c r="R625" s="73"/>
      <c r="S625" s="8">
        <f t="shared" si="629"/>
        <v>1000</v>
      </c>
      <c r="T625" s="8">
        <f t="shared" si="630"/>
        <v>100</v>
      </c>
      <c r="U625" s="8">
        <f t="shared" si="631"/>
        <v>0</v>
      </c>
      <c r="V625" s="8">
        <f t="shared" si="620"/>
        <v>1000</v>
      </c>
      <c r="W625" s="25">
        <f t="shared" si="621"/>
        <v>0</v>
      </c>
      <c r="X625" s="29"/>
      <c r="Y625" s="25"/>
    </row>
    <row r="626" spans="1:25" ht="14.25" customHeight="1" x14ac:dyDescent="0.2">
      <c r="A626" s="7" t="s">
        <v>1320</v>
      </c>
      <c r="B626" s="20" t="s">
        <v>1323</v>
      </c>
      <c r="C626" s="28"/>
      <c r="D626" s="6" t="s">
        <v>1280</v>
      </c>
      <c r="E626" s="6" t="s">
        <v>312</v>
      </c>
      <c r="F626" s="19" t="s">
        <v>815</v>
      </c>
      <c r="G626" s="8"/>
      <c r="H626" s="8">
        <v>0</v>
      </c>
      <c r="I626" s="8" t="e">
        <f t="shared" si="632"/>
        <v>#DIV/0!</v>
      </c>
      <c r="J626" s="8">
        <v>0</v>
      </c>
      <c r="K626" s="8"/>
      <c r="L626" s="8">
        <f t="shared" si="627"/>
        <v>0</v>
      </c>
      <c r="M626" s="8" t="e">
        <f t="shared" si="633"/>
        <v>#DIV/0!</v>
      </c>
      <c r="N626" s="8">
        <f t="shared" si="604"/>
        <v>0</v>
      </c>
      <c r="O626" s="8">
        <f t="shared" si="628"/>
        <v>0</v>
      </c>
      <c r="P626" s="8"/>
      <c r="Q626" s="8"/>
      <c r="R626" s="8"/>
      <c r="S626" s="8">
        <f t="shared" si="629"/>
        <v>0</v>
      </c>
      <c r="T626" s="8" t="e">
        <f t="shared" si="630"/>
        <v>#DIV/0!</v>
      </c>
      <c r="U626" s="8">
        <f t="shared" si="631"/>
        <v>0</v>
      </c>
      <c r="V626" s="8">
        <f t="shared" si="620"/>
        <v>0</v>
      </c>
      <c r="W626" s="25">
        <f t="shared" si="621"/>
        <v>0</v>
      </c>
      <c r="X626" s="29"/>
      <c r="Y626" s="25"/>
    </row>
    <row r="627" spans="1:25" ht="14.25" customHeight="1" x14ac:dyDescent="0.2">
      <c r="A627" s="7" t="s">
        <v>1320</v>
      </c>
      <c r="B627" s="20" t="s">
        <v>1323</v>
      </c>
      <c r="C627" s="28"/>
      <c r="D627" s="6" t="s">
        <v>1280</v>
      </c>
      <c r="E627" s="6" t="s">
        <v>1425</v>
      </c>
      <c r="F627" s="19" t="s">
        <v>1363</v>
      </c>
      <c r="G627" s="8">
        <v>1000</v>
      </c>
      <c r="H627" s="8">
        <v>1000</v>
      </c>
      <c r="I627" s="8">
        <f t="shared" si="632"/>
        <v>100</v>
      </c>
      <c r="J627" s="8">
        <v>0</v>
      </c>
      <c r="K627" s="8"/>
      <c r="L627" s="8">
        <f t="shared" si="627"/>
        <v>1000</v>
      </c>
      <c r="M627" s="8">
        <f t="shared" si="633"/>
        <v>100</v>
      </c>
      <c r="N627" s="8">
        <f t="shared" ref="N627:N710" si="634">G627-L627</f>
        <v>0</v>
      </c>
      <c r="O627" s="8">
        <f t="shared" si="628"/>
        <v>0</v>
      </c>
      <c r="P627" s="8"/>
      <c r="Q627" s="8"/>
      <c r="R627" s="8"/>
      <c r="S627" s="8">
        <f t="shared" si="629"/>
        <v>1000</v>
      </c>
      <c r="T627" s="8">
        <f t="shared" si="630"/>
        <v>100</v>
      </c>
      <c r="U627" s="8">
        <f t="shared" si="631"/>
        <v>0</v>
      </c>
      <c r="V627" s="8">
        <f t="shared" si="620"/>
        <v>1000</v>
      </c>
      <c r="W627" s="25">
        <f t="shared" si="621"/>
        <v>0</v>
      </c>
      <c r="X627" s="29"/>
      <c r="Y627" s="25"/>
    </row>
    <row r="628" spans="1:25" ht="14.25" customHeight="1" x14ac:dyDescent="0.2">
      <c r="A628" s="7" t="s">
        <v>1320</v>
      </c>
      <c r="B628" s="20" t="s">
        <v>1323</v>
      </c>
      <c r="C628" s="28"/>
      <c r="D628" s="6" t="s">
        <v>1280</v>
      </c>
      <c r="E628" s="6" t="s">
        <v>952</v>
      </c>
      <c r="F628" s="19" t="s">
        <v>1364</v>
      </c>
      <c r="G628" s="21"/>
      <c r="H628" s="8">
        <v>0</v>
      </c>
      <c r="I628" s="8" t="e">
        <f t="shared" si="632"/>
        <v>#DIV/0!</v>
      </c>
      <c r="J628" s="8">
        <v>0</v>
      </c>
      <c r="K628" s="8"/>
      <c r="L628" s="8">
        <f t="shared" si="627"/>
        <v>0</v>
      </c>
      <c r="M628" s="8" t="e">
        <f t="shared" si="633"/>
        <v>#DIV/0!</v>
      </c>
      <c r="N628" s="8">
        <f t="shared" si="634"/>
        <v>0</v>
      </c>
      <c r="O628" s="8">
        <f t="shared" si="628"/>
        <v>0</v>
      </c>
      <c r="P628" s="8"/>
      <c r="Q628" s="8"/>
      <c r="R628" s="8"/>
      <c r="S628" s="8">
        <f t="shared" si="629"/>
        <v>0</v>
      </c>
      <c r="T628" s="8" t="e">
        <f t="shared" si="630"/>
        <v>#DIV/0!</v>
      </c>
      <c r="U628" s="8">
        <f t="shared" si="631"/>
        <v>0</v>
      </c>
      <c r="V628" s="8">
        <f t="shared" si="620"/>
        <v>0</v>
      </c>
      <c r="W628" s="25">
        <f t="shared" si="621"/>
        <v>0</v>
      </c>
      <c r="X628" s="29"/>
      <c r="Y628" s="25"/>
    </row>
    <row r="629" spans="1:25" ht="14.25" customHeight="1" x14ac:dyDescent="0.2">
      <c r="A629" s="7" t="s">
        <v>1320</v>
      </c>
      <c r="B629" s="20" t="s">
        <v>1323</v>
      </c>
      <c r="C629" s="28"/>
      <c r="D629" s="6" t="s">
        <v>1280</v>
      </c>
      <c r="E629" s="6" t="s">
        <v>953</v>
      </c>
      <c r="F629" s="19" t="s">
        <v>1846</v>
      </c>
      <c r="G629" s="21">
        <v>250</v>
      </c>
      <c r="H629" s="8">
        <v>250</v>
      </c>
      <c r="I629" s="8">
        <f t="shared" si="632"/>
        <v>100</v>
      </c>
      <c r="J629" s="8">
        <v>0</v>
      </c>
      <c r="K629" s="8"/>
      <c r="L629" s="8">
        <f t="shared" si="627"/>
        <v>250</v>
      </c>
      <c r="M629" s="8">
        <f t="shared" si="633"/>
        <v>100</v>
      </c>
      <c r="N629" s="8">
        <f t="shared" si="634"/>
        <v>0</v>
      </c>
      <c r="O629" s="8">
        <f t="shared" si="628"/>
        <v>0</v>
      </c>
      <c r="P629" s="8"/>
      <c r="Q629" s="8"/>
      <c r="R629" s="73"/>
      <c r="S629" s="8">
        <f t="shared" si="629"/>
        <v>250</v>
      </c>
      <c r="T629" s="8">
        <f t="shared" si="630"/>
        <v>100</v>
      </c>
      <c r="U629" s="8">
        <f t="shared" si="631"/>
        <v>0</v>
      </c>
      <c r="V629" s="8">
        <f t="shared" si="620"/>
        <v>250</v>
      </c>
      <c r="W629" s="25">
        <f t="shared" si="621"/>
        <v>0</v>
      </c>
      <c r="X629" s="29"/>
      <c r="Y629" s="25"/>
    </row>
    <row r="630" spans="1:25" ht="14.25" customHeight="1" x14ac:dyDescent="0.2">
      <c r="A630" s="7" t="s">
        <v>1320</v>
      </c>
      <c r="B630" s="20">
        <v>5525</v>
      </c>
      <c r="C630" s="28"/>
      <c r="D630" s="6" t="s">
        <v>1280</v>
      </c>
      <c r="E630" s="6" t="s">
        <v>954</v>
      </c>
      <c r="F630" s="19" t="s">
        <v>816</v>
      </c>
      <c r="G630" s="21"/>
      <c r="H630" s="8">
        <v>0</v>
      </c>
      <c r="I630" s="8" t="e">
        <f t="shared" si="632"/>
        <v>#DIV/0!</v>
      </c>
      <c r="J630" s="8">
        <v>0</v>
      </c>
      <c r="K630" s="8"/>
      <c r="L630" s="8">
        <f t="shared" si="627"/>
        <v>0</v>
      </c>
      <c r="M630" s="8" t="e">
        <f t="shared" si="633"/>
        <v>#DIV/0!</v>
      </c>
      <c r="N630" s="8">
        <f t="shared" si="634"/>
        <v>0</v>
      </c>
      <c r="O630" s="8">
        <f t="shared" si="628"/>
        <v>0</v>
      </c>
      <c r="P630" s="8"/>
      <c r="Q630" s="8"/>
      <c r="R630" s="8"/>
      <c r="S630" s="8">
        <f t="shared" si="629"/>
        <v>0</v>
      </c>
      <c r="T630" s="8" t="e">
        <f t="shared" si="630"/>
        <v>#DIV/0!</v>
      </c>
      <c r="U630" s="8">
        <f t="shared" si="631"/>
        <v>0</v>
      </c>
      <c r="V630" s="8">
        <f t="shared" si="620"/>
        <v>0</v>
      </c>
      <c r="W630" s="25">
        <f t="shared" si="621"/>
        <v>0</v>
      </c>
      <c r="X630" s="29"/>
      <c r="Y630" s="25"/>
    </row>
    <row r="631" spans="1:25" ht="14.25" customHeight="1" x14ac:dyDescent="0.2">
      <c r="A631" s="7" t="s">
        <v>1320</v>
      </c>
      <c r="B631" s="20" t="s">
        <v>1323</v>
      </c>
      <c r="C631" s="28"/>
      <c r="D631" s="6" t="s">
        <v>1280</v>
      </c>
      <c r="E631" s="6" t="s">
        <v>955</v>
      </c>
      <c r="F631" s="19" t="s">
        <v>1365</v>
      </c>
      <c r="G631" s="21">
        <v>300</v>
      </c>
      <c r="H631" s="8">
        <v>300</v>
      </c>
      <c r="I631" s="8">
        <f t="shared" si="632"/>
        <v>100</v>
      </c>
      <c r="J631" s="8">
        <v>0</v>
      </c>
      <c r="K631" s="8"/>
      <c r="L631" s="8">
        <f t="shared" si="627"/>
        <v>300</v>
      </c>
      <c r="M631" s="8">
        <f t="shared" si="633"/>
        <v>100</v>
      </c>
      <c r="N631" s="8">
        <f t="shared" si="634"/>
        <v>0</v>
      </c>
      <c r="O631" s="8">
        <f t="shared" si="628"/>
        <v>0</v>
      </c>
      <c r="P631" s="8"/>
      <c r="Q631" s="8"/>
      <c r="R631" s="8"/>
      <c r="S631" s="8">
        <f t="shared" si="629"/>
        <v>300</v>
      </c>
      <c r="T631" s="8">
        <f t="shared" si="630"/>
        <v>100</v>
      </c>
      <c r="U631" s="8">
        <f t="shared" si="631"/>
        <v>0</v>
      </c>
      <c r="V631" s="8">
        <f t="shared" si="620"/>
        <v>300</v>
      </c>
      <c r="W631" s="25">
        <f t="shared" si="621"/>
        <v>0</v>
      </c>
      <c r="X631" s="29"/>
      <c r="Y631" s="25"/>
    </row>
    <row r="632" spans="1:25" ht="14.25" customHeight="1" x14ac:dyDescent="0.2">
      <c r="A632" s="7" t="s">
        <v>1320</v>
      </c>
      <c r="B632" s="20" t="s">
        <v>1323</v>
      </c>
      <c r="C632" s="28"/>
      <c r="D632" s="6" t="s">
        <v>1280</v>
      </c>
      <c r="E632" s="6" t="s">
        <v>956</v>
      </c>
      <c r="F632" s="19" t="s">
        <v>867</v>
      </c>
      <c r="G632" s="21"/>
      <c r="H632" s="8">
        <v>0</v>
      </c>
      <c r="I632" s="8" t="e">
        <f t="shared" si="632"/>
        <v>#DIV/0!</v>
      </c>
      <c r="J632" s="8">
        <v>0</v>
      </c>
      <c r="K632" s="8"/>
      <c r="L632" s="8">
        <f t="shared" si="627"/>
        <v>0</v>
      </c>
      <c r="M632" s="8" t="e">
        <f t="shared" si="633"/>
        <v>#DIV/0!</v>
      </c>
      <c r="N632" s="8">
        <f t="shared" si="634"/>
        <v>0</v>
      </c>
      <c r="O632" s="8">
        <f t="shared" si="628"/>
        <v>0</v>
      </c>
      <c r="P632" s="8"/>
      <c r="Q632" s="8"/>
      <c r="R632" s="8"/>
      <c r="S632" s="8">
        <f t="shared" si="629"/>
        <v>0</v>
      </c>
      <c r="T632" s="8" t="e">
        <f t="shared" si="630"/>
        <v>#DIV/0!</v>
      </c>
      <c r="U632" s="8">
        <f t="shared" si="631"/>
        <v>0</v>
      </c>
      <c r="V632" s="8">
        <f t="shared" si="620"/>
        <v>0</v>
      </c>
      <c r="W632" s="25">
        <f t="shared" si="621"/>
        <v>0</v>
      </c>
      <c r="X632" s="29"/>
      <c r="Y632" s="25"/>
    </row>
    <row r="633" spans="1:25" ht="14.25" customHeight="1" x14ac:dyDescent="0.2">
      <c r="A633" s="7" t="s">
        <v>1320</v>
      </c>
      <c r="B633" s="20" t="s">
        <v>1323</v>
      </c>
      <c r="C633" s="28"/>
      <c r="D633" s="6" t="s">
        <v>1280</v>
      </c>
      <c r="E633" s="6" t="s">
        <v>957</v>
      </c>
      <c r="F633" s="19" t="s">
        <v>1847</v>
      </c>
      <c r="G633" s="21">
        <v>400</v>
      </c>
      <c r="H633" s="8">
        <v>400</v>
      </c>
      <c r="I633" s="8">
        <f t="shared" si="632"/>
        <v>100</v>
      </c>
      <c r="J633" s="8">
        <v>0</v>
      </c>
      <c r="K633" s="8"/>
      <c r="L633" s="8">
        <f t="shared" si="627"/>
        <v>400</v>
      </c>
      <c r="M633" s="8">
        <f t="shared" si="633"/>
        <v>100</v>
      </c>
      <c r="N633" s="8">
        <f t="shared" si="634"/>
        <v>0</v>
      </c>
      <c r="O633" s="8">
        <f t="shared" si="628"/>
        <v>0</v>
      </c>
      <c r="P633" s="8"/>
      <c r="Q633" s="8"/>
      <c r="R633" s="73"/>
      <c r="S633" s="8">
        <f t="shared" si="629"/>
        <v>400</v>
      </c>
      <c r="T633" s="8">
        <f t="shared" si="630"/>
        <v>100</v>
      </c>
      <c r="U633" s="8">
        <f t="shared" si="631"/>
        <v>0</v>
      </c>
      <c r="V633" s="8">
        <f t="shared" si="620"/>
        <v>400</v>
      </c>
      <c r="W633" s="25">
        <f t="shared" si="621"/>
        <v>0</v>
      </c>
      <c r="X633" s="29"/>
      <c r="Y633" s="25"/>
    </row>
    <row r="634" spans="1:25" ht="14.25" customHeight="1" x14ac:dyDescent="0.2">
      <c r="A634" s="7" t="s">
        <v>1320</v>
      </c>
      <c r="B634" s="20" t="s">
        <v>1323</v>
      </c>
      <c r="C634" s="28"/>
      <c r="D634" s="6" t="s">
        <v>1280</v>
      </c>
      <c r="E634" s="6" t="s">
        <v>958</v>
      </c>
      <c r="F634" s="19" t="s">
        <v>1204</v>
      </c>
      <c r="G634" s="21">
        <v>350</v>
      </c>
      <c r="H634" s="8">
        <v>350</v>
      </c>
      <c r="I634" s="8">
        <f t="shared" si="632"/>
        <v>100</v>
      </c>
      <c r="J634" s="8">
        <v>0</v>
      </c>
      <c r="K634" s="8"/>
      <c r="L634" s="8">
        <f t="shared" si="627"/>
        <v>350</v>
      </c>
      <c r="M634" s="8">
        <f t="shared" si="633"/>
        <v>100</v>
      </c>
      <c r="N634" s="8">
        <f t="shared" si="634"/>
        <v>0</v>
      </c>
      <c r="O634" s="8">
        <f t="shared" si="628"/>
        <v>0</v>
      </c>
      <c r="P634" s="8"/>
      <c r="Q634" s="8"/>
      <c r="R634" s="8"/>
      <c r="S634" s="8">
        <f t="shared" si="629"/>
        <v>350</v>
      </c>
      <c r="T634" s="8">
        <f t="shared" si="630"/>
        <v>100</v>
      </c>
      <c r="U634" s="8">
        <f t="shared" si="631"/>
        <v>0</v>
      </c>
      <c r="V634" s="8">
        <f t="shared" si="620"/>
        <v>350</v>
      </c>
      <c r="W634" s="25">
        <f t="shared" si="621"/>
        <v>0</v>
      </c>
      <c r="X634" s="29"/>
      <c r="Y634" s="25"/>
    </row>
    <row r="635" spans="1:25" ht="14.25" customHeight="1" x14ac:dyDescent="0.2">
      <c r="A635" s="7" t="s">
        <v>1320</v>
      </c>
      <c r="B635" s="20" t="s">
        <v>1323</v>
      </c>
      <c r="C635" s="28"/>
      <c r="D635" s="6" t="s">
        <v>1280</v>
      </c>
      <c r="E635" s="6" t="s">
        <v>959</v>
      </c>
      <c r="F635" s="19" t="s">
        <v>128</v>
      </c>
      <c r="G635" s="21">
        <v>400</v>
      </c>
      <c r="H635" s="8">
        <v>400</v>
      </c>
      <c r="I635" s="8">
        <f t="shared" si="632"/>
        <v>100</v>
      </c>
      <c r="J635" s="8">
        <v>0</v>
      </c>
      <c r="K635" s="8"/>
      <c r="L635" s="8">
        <f t="shared" si="627"/>
        <v>400</v>
      </c>
      <c r="M635" s="8">
        <f t="shared" si="633"/>
        <v>100</v>
      </c>
      <c r="N635" s="8">
        <f t="shared" si="634"/>
        <v>0</v>
      </c>
      <c r="O635" s="8">
        <f t="shared" si="628"/>
        <v>0</v>
      </c>
      <c r="P635" s="8"/>
      <c r="Q635" s="8"/>
      <c r="R635" s="8"/>
      <c r="S635" s="8">
        <f t="shared" si="629"/>
        <v>400</v>
      </c>
      <c r="T635" s="8">
        <f t="shared" si="630"/>
        <v>100</v>
      </c>
      <c r="U635" s="8">
        <f t="shared" si="631"/>
        <v>0</v>
      </c>
      <c r="V635" s="8">
        <f t="shared" si="620"/>
        <v>400</v>
      </c>
      <c r="W635" s="25">
        <f t="shared" si="621"/>
        <v>0</v>
      </c>
      <c r="X635" s="29"/>
      <c r="Y635" s="25"/>
    </row>
    <row r="636" spans="1:25" ht="14.25" customHeight="1" x14ac:dyDescent="0.2">
      <c r="A636" s="7" t="s">
        <v>1320</v>
      </c>
      <c r="B636" s="20" t="s">
        <v>1323</v>
      </c>
      <c r="C636" s="28" t="s">
        <v>11</v>
      </c>
      <c r="D636" s="6" t="s">
        <v>1280</v>
      </c>
      <c r="E636" s="6" t="s">
        <v>960</v>
      </c>
      <c r="F636" s="19" t="s">
        <v>1366</v>
      </c>
      <c r="G636" s="21">
        <v>700</v>
      </c>
      <c r="H636" s="8">
        <v>700</v>
      </c>
      <c r="I636" s="8">
        <f t="shared" si="632"/>
        <v>100</v>
      </c>
      <c r="J636" s="8">
        <v>0</v>
      </c>
      <c r="K636" s="8"/>
      <c r="L636" s="8">
        <f t="shared" si="627"/>
        <v>700</v>
      </c>
      <c r="M636" s="8">
        <f t="shared" si="633"/>
        <v>100</v>
      </c>
      <c r="N636" s="8">
        <f t="shared" si="634"/>
        <v>0</v>
      </c>
      <c r="O636" s="8">
        <f t="shared" si="628"/>
        <v>0</v>
      </c>
      <c r="P636" s="8"/>
      <c r="Q636" s="8"/>
      <c r="R636" s="73"/>
      <c r="S636" s="8">
        <f t="shared" si="629"/>
        <v>700</v>
      </c>
      <c r="T636" s="8">
        <f t="shared" si="630"/>
        <v>100</v>
      </c>
      <c r="U636" s="8">
        <f t="shared" si="631"/>
        <v>0</v>
      </c>
      <c r="V636" s="8">
        <f t="shared" si="620"/>
        <v>700</v>
      </c>
      <c r="W636" s="25">
        <f t="shared" si="621"/>
        <v>0</v>
      </c>
      <c r="X636" s="29"/>
      <c r="Y636" s="25"/>
    </row>
    <row r="637" spans="1:25" ht="14.25" customHeight="1" x14ac:dyDescent="0.2">
      <c r="A637" s="7" t="s">
        <v>1320</v>
      </c>
      <c r="B637" s="20" t="s">
        <v>1323</v>
      </c>
      <c r="C637" s="28"/>
      <c r="D637" s="6" t="s">
        <v>1280</v>
      </c>
      <c r="E637" s="6" t="s">
        <v>961</v>
      </c>
      <c r="F637" s="19" t="s">
        <v>1367</v>
      </c>
      <c r="G637" s="21"/>
      <c r="H637" s="8">
        <v>0</v>
      </c>
      <c r="I637" s="8" t="e">
        <f t="shared" si="632"/>
        <v>#DIV/0!</v>
      </c>
      <c r="J637" s="8">
        <v>0</v>
      </c>
      <c r="K637" s="8"/>
      <c r="L637" s="8">
        <f t="shared" si="627"/>
        <v>0</v>
      </c>
      <c r="M637" s="8" t="e">
        <f t="shared" si="633"/>
        <v>#DIV/0!</v>
      </c>
      <c r="N637" s="8">
        <f t="shared" si="634"/>
        <v>0</v>
      </c>
      <c r="O637" s="8">
        <f t="shared" si="628"/>
        <v>0</v>
      </c>
      <c r="P637" s="8"/>
      <c r="Q637" s="8"/>
      <c r="R637" s="8"/>
      <c r="S637" s="8">
        <f t="shared" si="629"/>
        <v>0</v>
      </c>
      <c r="T637" s="8" t="e">
        <f t="shared" si="630"/>
        <v>#DIV/0!</v>
      </c>
      <c r="U637" s="8">
        <f t="shared" si="631"/>
        <v>0</v>
      </c>
      <c r="V637" s="8">
        <f t="shared" si="620"/>
        <v>0</v>
      </c>
      <c r="W637" s="25">
        <f t="shared" si="621"/>
        <v>0</v>
      </c>
      <c r="X637" s="29"/>
      <c r="Y637" s="25"/>
    </row>
    <row r="638" spans="1:25" ht="14.25" customHeight="1" x14ac:dyDescent="0.2">
      <c r="A638" s="7" t="s">
        <v>1320</v>
      </c>
      <c r="B638" s="20" t="s">
        <v>1323</v>
      </c>
      <c r="C638" s="28"/>
      <c r="D638" s="6" t="s">
        <v>1280</v>
      </c>
      <c r="E638" s="6" t="s">
        <v>962</v>
      </c>
      <c r="F638" s="19" t="s">
        <v>204</v>
      </c>
      <c r="G638" s="8"/>
      <c r="H638" s="8">
        <v>0</v>
      </c>
      <c r="I638" s="8" t="e">
        <f t="shared" si="632"/>
        <v>#DIV/0!</v>
      </c>
      <c r="J638" s="8">
        <v>0</v>
      </c>
      <c r="K638" s="8"/>
      <c r="L638" s="8">
        <f t="shared" si="627"/>
        <v>0</v>
      </c>
      <c r="M638" s="8" t="e">
        <f t="shared" si="633"/>
        <v>#DIV/0!</v>
      </c>
      <c r="N638" s="8">
        <f t="shared" si="634"/>
        <v>0</v>
      </c>
      <c r="O638" s="8">
        <f t="shared" si="628"/>
        <v>0</v>
      </c>
      <c r="P638" s="8"/>
      <c r="Q638" s="8"/>
      <c r="R638" s="8"/>
      <c r="S638" s="8">
        <f t="shared" si="629"/>
        <v>0</v>
      </c>
      <c r="T638" s="8" t="e">
        <f t="shared" si="630"/>
        <v>#DIV/0!</v>
      </c>
      <c r="U638" s="8">
        <f t="shared" si="631"/>
        <v>0</v>
      </c>
      <c r="V638" s="8">
        <f t="shared" si="620"/>
        <v>0</v>
      </c>
      <c r="W638" s="25">
        <f t="shared" si="621"/>
        <v>0</v>
      </c>
      <c r="X638" s="29"/>
      <c r="Y638" s="25"/>
    </row>
    <row r="639" spans="1:25" ht="14.25" customHeight="1" x14ac:dyDescent="0.2">
      <c r="A639" s="7" t="s">
        <v>1320</v>
      </c>
      <c r="B639" s="20" t="s">
        <v>1323</v>
      </c>
      <c r="C639" s="28"/>
      <c r="D639" s="6" t="s">
        <v>1280</v>
      </c>
      <c r="E639" s="6" t="s">
        <v>963</v>
      </c>
      <c r="F639" s="19" t="s">
        <v>205</v>
      </c>
      <c r="G639" s="8">
        <v>400</v>
      </c>
      <c r="H639" s="8">
        <v>400</v>
      </c>
      <c r="I639" s="8">
        <f t="shared" si="632"/>
        <v>100</v>
      </c>
      <c r="J639" s="8">
        <v>0</v>
      </c>
      <c r="K639" s="8"/>
      <c r="L639" s="8">
        <f t="shared" si="627"/>
        <v>400</v>
      </c>
      <c r="M639" s="8">
        <f t="shared" si="633"/>
        <v>100</v>
      </c>
      <c r="N639" s="8">
        <f t="shared" si="634"/>
        <v>0</v>
      </c>
      <c r="O639" s="8">
        <f t="shared" si="628"/>
        <v>0</v>
      </c>
      <c r="P639" s="8"/>
      <c r="Q639" s="8"/>
      <c r="R639" s="73"/>
      <c r="S639" s="8">
        <f t="shared" si="629"/>
        <v>400</v>
      </c>
      <c r="T639" s="8">
        <f t="shared" si="630"/>
        <v>100</v>
      </c>
      <c r="U639" s="8">
        <f t="shared" si="631"/>
        <v>0</v>
      </c>
      <c r="V639" s="8">
        <f t="shared" si="620"/>
        <v>400</v>
      </c>
      <c r="W639" s="25">
        <f t="shared" si="621"/>
        <v>0</v>
      </c>
      <c r="X639" s="29"/>
      <c r="Y639" s="25"/>
    </row>
    <row r="640" spans="1:25" ht="14.25" customHeight="1" x14ac:dyDescent="0.2">
      <c r="A640" s="7" t="s">
        <v>1320</v>
      </c>
      <c r="B640" s="20" t="s">
        <v>1323</v>
      </c>
      <c r="C640" s="28"/>
      <c r="D640" s="6" t="s">
        <v>1280</v>
      </c>
      <c r="E640" s="6" t="s">
        <v>964</v>
      </c>
      <c r="F640" s="19" t="s">
        <v>1379</v>
      </c>
      <c r="G640" s="8"/>
      <c r="H640" s="8">
        <v>0</v>
      </c>
      <c r="I640" s="8" t="e">
        <f t="shared" si="632"/>
        <v>#DIV/0!</v>
      </c>
      <c r="J640" s="8">
        <v>0</v>
      </c>
      <c r="K640" s="8"/>
      <c r="L640" s="8">
        <f t="shared" si="627"/>
        <v>0</v>
      </c>
      <c r="M640" s="8" t="e">
        <f t="shared" si="633"/>
        <v>#DIV/0!</v>
      </c>
      <c r="N640" s="8">
        <f t="shared" si="634"/>
        <v>0</v>
      </c>
      <c r="O640" s="8">
        <f t="shared" si="628"/>
        <v>0</v>
      </c>
      <c r="P640" s="8"/>
      <c r="Q640" s="8"/>
      <c r="R640" s="8"/>
      <c r="S640" s="8">
        <f t="shared" si="629"/>
        <v>0</v>
      </c>
      <c r="T640" s="8" t="e">
        <f t="shared" si="630"/>
        <v>#DIV/0!</v>
      </c>
      <c r="U640" s="8">
        <f t="shared" si="631"/>
        <v>0</v>
      </c>
      <c r="V640" s="8">
        <f t="shared" si="620"/>
        <v>0</v>
      </c>
      <c r="W640" s="25">
        <f t="shared" si="621"/>
        <v>0</v>
      </c>
      <c r="X640" s="29"/>
      <c r="Y640" s="25"/>
    </row>
    <row r="641" spans="1:25" ht="14.25" customHeight="1" x14ac:dyDescent="0.2">
      <c r="A641" s="7" t="s">
        <v>965</v>
      </c>
      <c r="B641" s="20" t="s">
        <v>1323</v>
      </c>
      <c r="C641" s="28"/>
      <c r="D641" s="6" t="s">
        <v>1280</v>
      </c>
      <c r="E641" s="6" t="s">
        <v>966</v>
      </c>
      <c r="F641" s="19" t="s">
        <v>264</v>
      </c>
      <c r="G641" s="21">
        <v>13500</v>
      </c>
      <c r="H641" s="8">
        <v>13500</v>
      </c>
      <c r="I641" s="8">
        <f t="shared" si="632"/>
        <v>100</v>
      </c>
      <c r="J641" s="8">
        <v>0</v>
      </c>
      <c r="K641" s="8"/>
      <c r="L641" s="8">
        <f t="shared" si="627"/>
        <v>13500</v>
      </c>
      <c r="M641" s="8">
        <f t="shared" si="633"/>
        <v>100</v>
      </c>
      <c r="N641" s="8">
        <f t="shared" si="634"/>
        <v>0</v>
      </c>
      <c r="O641" s="8">
        <f t="shared" si="628"/>
        <v>0</v>
      </c>
      <c r="P641" s="8"/>
      <c r="Q641" s="8"/>
      <c r="R641" s="73">
        <f>0*4500</f>
        <v>0</v>
      </c>
      <c r="S641" s="8">
        <f t="shared" si="629"/>
        <v>13500</v>
      </c>
      <c r="T641" s="8">
        <f t="shared" si="630"/>
        <v>100</v>
      </c>
      <c r="U641" s="8">
        <f t="shared" si="631"/>
        <v>0</v>
      </c>
      <c r="V641" s="8">
        <f t="shared" si="620"/>
        <v>13500</v>
      </c>
      <c r="W641" s="25">
        <f t="shared" si="621"/>
        <v>0</v>
      </c>
      <c r="X641" s="29"/>
      <c r="Y641" s="25"/>
    </row>
    <row r="642" spans="1:25" ht="14.25" customHeight="1" x14ac:dyDescent="0.2">
      <c r="A642" s="7" t="s">
        <v>965</v>
      </c>
      <c r="B642" s="20" t="s">
        <v>1323</v>
      </c>
      <c r="C642" s="28"/>
      <c r="D642" s="6" t="s">
        <v>1280</v>
      </c>
      <c r="E642" s="6" t="s">
        <v>265</v>
      </c>
      <c r="F642" s="19" t="s">
        <v>266</v>
      </c>
      <c r="G642" s="21">
        <v>13500</v>
      </c>
      <c r="H642" s="8">
        <v>13500</v>
      </c>
      <c r="I642" s="8">
        <f>H642/G642*100</f>
        <v>100</v>
      </c>
      <c r="J642" s="8">
        <v>0</v>
      </c>
      <c r="K642" s="8"/>
      <c r="L642" s="8">
        <f>H642+J642+K642</f>
        <v>13500</v>
      </c>
      <c r="M642" s="8">
        <f>L642/G642*100</f>
        <v>100</v>
      </c>
      <c r="N642" s="8">
        <f>G642-L642</f>
        <v>0</v>
      </c>
      <c r="O642" s="8">
        <f>J642+K642</f>
        <v>0</v>
      </c>
      <c r="P642" s="8"/>
      <c r="Q642" s="8"/>
      <c r="R642" s="73">
        <f>0*4500</f>
        <v>0</v>
      </c>
      <c r="S642" s="8">
        <f t="shared" si="629"/>
        <v>13500</v>
      </c>
      <c r="T642" s="8">
        <f t="shared" si="630"/>
        <v>100</v>
      </c>
      <c r="U642" s="8">
        <f t="shared" si="631"/>
        <v>0</v>
      </c>
      <c r="V642" s="8">
        <f t="shared" si="620"/>
        <v>13500</v>
      </c>
      <c r="W642" s="25">
        <f t="shared" si="621"/>
        <v>0</v>
      </c>
      <c r="X642" s="29"/>
      <c r="Y642" s="25"/>
    </row>
    <row r="643" spans="1:25" ht="14.25" customHeight="1" x14ac:dyDescent="0.2">
      <c r="A643" s="7" t="s">
        <v>965</v>
      </c>
      <c r="B643" s="20" t="s">
        <v>1323</v>
      </c>
      <c r="C643" s="28"/>
      <c r="D643" s="6" t="s">
        <v>1280</v>
      </c>
      <c r="E643" s="6" t="s">
        <v>338</v>
      </c>
      <c r="F643" s="19" t="s">
        <v>339</v>
      </c>
      <c r="G643" s="21">
        <v>1900</v>
      </c>
      <c r="H643" s="8">
        <v>0</v>
      </c>
      <c r="I643" s="8">
        <f t="shared" ref="I643" si="635">H643/G643*100</f>
        <v>0</v>
      </c>
      <c r="J643" s="8">
        <v>1900</v>
      </c>
      <c r="K643" s="8"/>
      <c r="L643" s="8">
        <f t="shared" ref="L643" si="636">H643+J643+K643</f>
        <v>1900</v>
      </c>
      <c r="M643" s="8">
        <f t="shared" ref="M643" si="637">L643/G643*100</f>
        <v>100</v>
      </c>
      <c r="N643" s="8">
        <f t="shared" ref="N643" si="638">G643-L643</f>
        <v>0</v>
      </c>
      <c r="O643" s="8">
        <f t="shared" ref="O643" si="639">J643+K643</f>
        <v>1900</v>
      </c>
      <c r="P643" s="8"/>
      <c r="Q643" s="8"/>
      <c r="R643" s="73"/>
      <c r="S643" s="8">
        <f t="shared" si="629"/>
        <v>1900</v>
      </c>
      <c r="T643" s="8">
        <f t="shared" si="630"/>
        <v>100</v>
      </c>
      <c r="U643" s="8">
        <f t="shared" si="631"/>
        <v>0</v>
      </c>
      <c r="V643" s="8">
        <f t="shared" si="620"/>
        <v>1900</v>
      </c>
      <c r="W643" s="25">
        <f t="shared" si="621"/>
        <v>0</v>
      </c>
      <c r="X643" s="29"/>
      <c r="Y643" s="25"/>
    </row>
    <row r="644" spans="1:25" ht="14.25" customHeight="1" x14ac:dyDescent="0.2">
      <c r="A644" s="7" t="s">
        <v>1577</v>
      </c>
      <c r="B644" s="20">
        <v>1556</v>
      </c>
      <c r="C644" s="28"/>
      <c r="D644" s="6" t="s">
        <v>90</v>
      </c>
      <c r="E644" s="6" t="s">
        <v>340</v>
      </c>
      <c r="F644" s="19" t="s">
        <v>1742</v>
      </c>
      <c r="G644" s="21">
        <v>11980</v>
      </c>
      <c r="H644" s="8">
        <v>11978.88</v>
      </c>
      <c r="I644" s="8">
        <f t="shared" si="632"/>
        <v>99.990651085141906</v>
      </c>
      <c r="J644" s="8">
        <v>0</v>
      </c>
      <c r="K644" s="8"/>
      <c r="L644" s="8">
        <f t="shared" si="627"/>
        <v>11978.88</v>
      </c>
      <c r="M644" s="8">
        <f t="shared" si="633"/>
        <v>99.990651085141906</v>
      </c>
      <c r="N644" s="8">
        <f t="shared" si="634"/>
        <v>1.1200000000008004</v>
      </c>
      <c r="O644" s="8">
        <f t="shared" si="628"/>
        <v>0</v>
      </c>
      <c r="P644" s="8"/>
      <c r="Q644" s="8"/>
      <c r="R644" s="8"/>
      <c r="S644" s="8">
        <f t="shared" si="629"/>
        <v>11978.88</v>
      </c>
      <c r="T644" s="8">
        <f t="shared" si="630"/>
        <v>99.990651085141906</v>
      </c>
      <c r="U644" s="8">
        <f t="shared" si="631"/>
        <v>1.1200000000008004</v>
      </c>
      <c r="V644" s="8">
        <f t="shared" ref="V644:V707" si="640">H644+J644</f>
        <v>11978.88</v>
      </c>
      <c r="W644" s="25">
        <f t="shared" ref="W644:W707" si="641">K644+P644</f>
        <v>0</v>
      </c>
      <c r="X644" s="29"/>
      <c r="Y644" s="25"/>
    </row>
    <row r="645" spans="1:25" ht="14.25" customHeight="1" x14ac:dyDescent="0.2">
      <c r="A645" s="7" t="s">
        <v>1577</v>
      </c>
      <c r="B645" s="20">
        <v>1551</v>
      </c>
      <c r="C645" s="28"/>
      <c r="D645" s="6" t="s">
        <v>90</v>
      </c>
      <c r="E645" s="6" t="s">
        <v>341</v>
      </c>
      <c r="F645" s="19" t="s">
        <v>1878</v>
      </c>
      <c r="G645" s="21"/>
      <c r="H645" s="8">
        <v>0</v>
      </c>
      <c r="I645" s="8" t="e">
        <f>H645/G645*100</f>
        <v>#DIV/0!</v>
      </c>
      <c r="J645" s="8">
        <v>0</v>
      </c>
      <c r="K645" s="8"/>
      <c r="L645" s="8">
        <f>H645+J645+K645</f>
        <v>0</v>
      </c>
      <c r="M645" s="8" t="e">
        <f>L645/G645*100</f>
        <v>#DIV/0!</v>
      </c>
      <c r="N645" s="8">
        <f>G645-L645</f>
        <v>0</v>
      </c>
      <c r="O645" s="8">
        <f>J645+K645</f>
        <v>0</v>
      </c>
      <c r="P645" s="8"/>
      <c r="Q645" s="8"/>
      <c r="R645" s="8"/>
      <c r="S645" s="8">
        <f t="shared" si="629"/>
        <v>0</v>
      </c>
      <c r="T645" s="8" t="e">
        <f t="shared" si="630"/>
        <v>#DIV/0!</v>
      </c>
      <c r="U645" s="8">
        <f t="shared" si="631"/>
        <v>0</v>
      </c>
      <c r="V645" s="8">
        <f t="shared" si="640"/>
        <v>0</v>
      </c>
      <c r="W645" s="25">
        <f t="shared" si="641"/>
        <v>0</v>
      </c>
      <c r="X645" s="29"/>
      <c r="Y645" s="25"/>
    </row>
    <row r="646" spans="1:25" ht="14.25" customHeight="1" x14ac:dyDescent="0.2">
      <c r="A646" s="7" t="s">
        <v>1577</v>
      </c>
      <c r="B646" s="20">
        <v>1551</v>
      </c>
      <c r="C646" s="28"/>
      <c r="D646" s="6" t="s">
        <v>90</v>
      </c>
      <c r="E646" s="6" t="s">
        <v>1879</v>
      </c>
      <c r="F646" s="19" t="s">
        <v>1880</v>
      </c>
      <c r="G646" s="21">
        <v>4728</v>
      </c>
      <c r="H646" s="8">
        <v>4728</v>
      </c>
      <c r="I646" s="8">
        <f>H646/G646*100</f>
        <v>100</v>
      </c>
      <c r="J646" s="8">
        <v>0</v>
      </c>
      <c r="K646" s="8"/>
      <c r="L646" s="8">
        <f>H646+J646+K646</f>
        <v>4728</v>
      </c>
      <c r="M646" s="8">
        <f>L646/G646*100</f>
        <v>100</v>
      </c>
      <c r="N646" s="8">
        <f>G646-L646</f>
        <v>0</v>
      </c>
      <c r="O646" s="8">
        <f>J646+K646</f>
        <v>0</v>
      </c>
      <c r="P646" s="8"/>
      <c r="Q646" s="8"/>
      <c r="R646" s="8"/>
      <c r="S646" s="8">
        <f t="shared" si="629"/>
        <v>4728</v>
      </c>
      <c r="T646" s="8">
        <f t="shared" si="630"/>
        <v>100</v>
      </c>
      <c r="U646" s="8">
        <f t="shared" si="631"/>
        <v>0</v>
      </c>
      <c r="V646" s="8">
        <f t="shared" si="640"/>
        <v>4728</v>
      </c>
      <c r="W646" s="25">
        <f t="shared" si="641"/>
        <v>0</v>
      </c>
      <c r="X646" s="29"/>
      <c r="Y646" s="25"/>
    </row>
    <row r="647" spans="1:25" ht="14.25" customHeight="1" x14ac:dyDescent="0.2">
      <c r="A647" s="7" t="s">
        <v>464</v>
      </c>
      <c r="B647" s="20">
        <v>1551</v>
      </c>
      <c r="C647" s="28"/>
      <c r="D647" s="6" t="s">
        <v>90</v>
      </c>
      <c r="E647" s="6" t="s">
        <v>342</v>
      </c>
      <c r="F647" s="19" t="s">
        <v>1881</v>
      </c>
      <c r="G647" s="21">
        <v>5549</v>
      </c>
      <c r="H647" s="8">
        <v>5548.38</v>
      </c>
      <c r="I647" s="8">
        <f t="shared" si="632"/>
        <v>99.988826815642469</v>
      </c>
      <c r="J647" s="8">
        <v>0</v>
      </c>
      <c r="K647" s="8"/>
      <c r="L647" s="8">
        <f t="shared" si="627"/>
        <v>5548.38</v>
      </c>
      <c r="M647" s="8">
        <f t="shared" si="633"/>
        <v>99.988826815642469</v>
      </c>
      <c r="N647" s="8">
        <f t="shared" si="634"/>
        <v>0.61999999999989086</v>
      </c>
      <c r="O647" s="8">
        <f t="shared" si="628"/>
        <v>0</v>
      </c>
      <c r="P647" s="8"/>
      <c r="Q647" s="8"/>
      <c r="R647" s="8"/>
      <c r="S647" s="8">
        <f t="shared" si="629"/>
        <v>5548.38</v>
      </c>
      <c r="T647" s="8">
        <f t="shared" si="630"/>
        <v>99.988826815642469</v>
      </c>
      <c r="U647" s="8">
        <f t="shared" si="631"/>
        <v>0.61999999999989086</v>
      </c>
      <c r="V647" s="8">
        <f t="shared" si="640"/>
        <v>5548.38</v>
      </c>
      <c r="W647" s="25">
        <f t="shared" si="641"/>
        <v>0</v>
      </c>
      <c r="X647" s="29"/>
      <c r="Y647" s="25"/>
    </row>
    <row r="648" spans="1:25" ht="14.25" customHeight="1" x14ac:dyDescent="0.2">
      <c r="A648" s="170" t="s">
        <v>464</v>
      </c>
      <c r="B648" s="171">
        <v>1551</v>
      </c>
      <c r="C648" s="172"/>
      <c r="D648" s="6" t="s">
        <v>90</v>
      </c>
      <c r="E648" s="6" t="s">
        <v>343</v>
      </c>
      <c r="F648" s="19" t="s">
        <v>1882</v>
      </c>
      <c r="G648" s="174"/>
      <c r="H648" s="8">
        <v>0</v>
      </c>
      <c r="I648" s="8" t="e">
        <f t="shared" si="632"/>
        <v>#DIV/0!</v>
      </c>
      <c r="J648" s="8">
        <v>0</v>
      </c>
      <c r="K648" s="8"/>
      <c r="L648" s="8">
        <f t="shared" si="627"/>
        <v>0</v>
      </c>
      <c r="M648" s="8" t="e">
        <f t="shared" si="633"/>
        <v>#DIV/0!</v>
      </c>
      <c r="N648" s="8">
        <f t="shared" si="634"/>
        <v>0</v>
      </c>
      <c r="O648" s="8">
        <f t="shared" si="628"/>
        <v>0</v>
      </c>
      <c r="P648" s="8"/>
      <c r="Q648" s="8"/>
      <c r="R648" s="8"/>
      <c r="S648" s="8">
        <f t="shared" si="629"/>
        <v>0</v>
      </c>
      <c r="T648" s="8" t="e">
        <f t="shared" si="630"/>
        <v>#DIV/0!</v>
      </c>
      <c r="U648" s="8">
        <f t="shared" si="631"/>
        <v>0</v>
      </c>
      <c r="V648" s="8">
        <f t="shared" si="640"/>
        <v>0</v>
      </c>
      <c r="W648" s="25">
        <f t="shared" si="641"/>
        <v>0</v>
      </c>
      <c r="X648" s="29"/>
      <c r="Y648" s="25"/>
    </row>
    <row r="649" spans="1:25" ht="14.25" customHeight="1" x14ac:dyDescent="0.2">
      <c r="A649" s="170" t="s">
        <v>464</v>
      </c>
      <c r="B649" s="171">
        <v>1551</v>
      </c>
      <c r="C649" s="172"/>
      <c r="D649" s="6" t="s">
        <v>90</v>
      </c>
      <c r="E649" s="6" t="s">
        <v>463</v>
      </c>
      <c r="F649" s="19" t="s">
        <v>1883</v>
      </c>
      <c r="G649" s="174">
        <v>27238</v>
      </c>
      <c r="H649" s="8">
        <v>27237.37</v>
      </c>
      <c r="I649" s="8">
        <f t="shared" si="632"/>
        <v>99.997687054849834</v>
      </c>
      <c r="J649" s="8">
        <v>0</v>
      </c>
      <c r="K649" s="8"/>
      <c r="L649" s="8">
        <f t="shared" si="627"/>
        <v>27237.37</v>
      </c>
      <c r="M649" s="8">
        <f t="shared" si="633"/>
        <v>99.997687054849834</v>
      </c>
      <c r="N649" s="8">
        <f t="shared" si="634"/>
        <v>0.63000000000101863</v>
      </c>
      <c r="O649" s="8">
        <f t="shared" si="628"/>
        <v>0</v>
      </c>
      <c r="P649" s="8"/>
      <c r="Q649" s="8"/>
      <c r="R649" s="8"/>
      <c r="S649" s="8">
        <f t="shared" si="629"/>
        <v>27237.37</v>
      </c>
      <c r="T649" s="8">
        <f t="shared" si="630"/>
        <v>99.997687054849834</v>
      </c>
      <c r="U649" s="8">
        <f t="shared" si="631"/>
        <v>0.63000000000101863</v>
      </c>
      <c r="V649" s="8">
        <f t="shared" si="640"/>
        <v>27237.37</v>
      </c>
      <c r="W649" s="25">
        <f t="shared" si="641"/>
        <v>0</v>
      </c>
      <c r="X649" s="29"/>
      <c r="Y649" s="25"/>
    </row>
    <row r="650" spans="1:25" ht="14.25" customHeight="1" x14ac:dyDescent="0.2">
      <c r="A650" s="7" t="s">
        <v>464</v>
      </c>
      <c r="B650" s="20">
        <v>1551</v>
      </c>
      <c r="C650" s="28"/>
      <c r="D650" s="6" t="s">
        <v>90</v>
      </c>
      <c r="E650" s="6" t="s">
        <v>1884</v>
      </c>
      <c r="F650" s="19" t="s">
        <v>1885</v>
      </c>
      <c r="G650" s="21">
        <v>2000</v>
      </c>
      <c r="H650" s="8">
        <v>0</v>
      </c>
      <c r="I650" s="8">
        <f t="shared" ref="I650:I652" si="642">H650/G650*100</f>
        <v>0</v>
      </c>
      <c r="J650" s="8">
        <v>0</v>
      </c>
      <c r="K650" s="8"/>
      <c r="L650" s="8">
        <f t="shared" ref="L650:L652" si="643">H650+J650+K650</f>
        <v>0</v>
      </c>
      <c r="M650" s="8">
        <f t="shared" ref="M650:M652" si="644">L650/G650*100</f>
        <v>0</v>
      </c>
      <c r="N650" s="8">
        <f t="shared" ref="N650:N652" si="645">G650-L650</f>
        <v>2000</v>
      </c>
      <c r="O650" s="8">
        <f t="shared" ref="O650:O652" si="646">J650+K650</f>
        <v>0</v>
      </c>
      <c r="P650" s="8"/>
      <c r="Q650" s="8"/>
      <c r="R650" s="8"/>
      <c r="S650" s="8">
        <f t="shared" si="629"/>
        <v>0</v>
      </c>
      <c r="T650" s="8">
        <f t="shared" si="630"/>
        <v>0</v>
      </c>
      <c r="U650" s="8">
        <f t="shared" si="631"/>
        <v>2000</v>
      </c>
      <c r="V650" s="8">
        <f t="shared" si="640"/>
        <v>0</v>
      </c>
      <c r="W650" s="25">
        <f t="shared" si="641"/>
        <v>0</v>
      </c>
      <c r="X650" s="29"/>
      <c r="Y650" s="25"/>
    </row>
    <row r="651" spans="1:25" ht="14.25" customHeight="1" x14ac:dyDescent="0.2">
      <c r="A651" s="7" t="s">
        <v>464</v>
      </c>
      <c r="B651" s="20">
        <v>1551</v>
      </c>
      <c r="C651" s="28"/>
      <c r="D651" s="6" t="s">
        <v>90</v>
      </c>
      <c r="E651" s="6" t="s">
        <v>465</v>
      </c>
      <c r="F651" s="19" t="s">
        <v>1995</v>
      </c>
      <c r="G651" s="21">
        <v>2972</v>
      </c>
      <c r="H651" s="8">
        <v>2972</v>
      </c>
      <c r="I651" s="8">
        <f t="shared" si="642"/>
        <v>100</v>
      </c>
      <c r="J651" s="8">
        <v>0</v>
      </c>
      <c r="K651" s="8"/>
      <c r="L651" s="8">
        <f t="shared" si="643"/>
        <v>2972</v>
      </c>
      <c r="M651" s="8">
        <f t="shared" si="644"/>
        <v>100</v>
      </c>
      <c r="N651" s="8">
        <f t="shared" si="645"/>
        <v>0</v>
      </c>
      <c r="O651" s="8">
        <f t="shared" si="646"/>
        <v>0</v>
      </c>
      <c r="P651" s="8"/>
      <c r="Q651" s="8"/>
      <c r="R651" s="8"/>
      <c r="S651" s="8">
        <f t="shared" si="629"/>
        <v>2972</v>
      </c>
      <c r="T651" s="8">
        <f t="shared" si="630"/>
        <v>100</v>
      </c>
      <c r="U651" s="8">
        <f t="shared" si="631"/>
        <v>0</v>
      </c>
      <c r="V651" s="8">
        <f t="shared" si="640"/>
        <v>2972</v>
      </c>
      <c r="W651" s="25">
        <f t="shared" si="641"/>
        <v>0</v>
      </c>
      <c r="X651" s="29"/>
      <c r="Y651" s="25"/>
    </row>
    <row r="652" spans="1:25" ht="14.25" customHeight="1" x14ac:dyDescent="0.2">
      <c r="A652" s="7" t="s">
        <v>464</v>
      </c>
      <c r="B652" s="20">
        <v>1551</v>
      </c>
      <c r="C652" s="28"/>
      <c r="D652" s="6" t="s">
        <v>90</v>
      </c>
      <c r="E652" s="6" t="s">
        <v>465</v>
      </c>
      <c r="F652" s="19" t="s">
        <v>1995</v>
      </c>
      <c r="G652" s="21">
        <v>2972</v>
      </c>
      <c r="H652" s="8">
        <v>2972</v>
      </c>
      <c r="I652" s="8">
        <f t="shared" si="642"/>
        <v>100</v>
      </c>
      <c r="J652" s="8">
        <v>0</v>
      </c>
      <c r="K652" s="8"/>
      <c r="L652" s="8">
        <f t="shared" si="643"/>
        <v>2972</v>
      </c>
      <c r="M652" s="8">
        <f t="shared" si="644"/>
        <v>100</v>
      </c>
      <c r="N652" s="8">
        <f t="shared" si="645"/>
        <v>0</v>
      </c>
      <c r="O652" s="8">
        <f t="shared" si="646"/>
        <v>0</v>
      </c>
      <c r="P652" s="8"/>
      <c r="Q652" s="8"/>
      <c r="R652" s="8"/>
      <c r="S652" s="8">
        <f t="shared" si="629"/>
        <v>2972</v>
      </c>
      <c r="T652" s="8">
        <f t="shared" si="630"/>
        <v>100</v>
      </c>
      <c r="U652" s="8">
        <f t="shared" si="631"/>
        <v>0</v>
      </c>
      <c r="V652" s="8">
        <f t="shared" si="640"/>
        <v>2972</v>
      </c>
      <c r="W652" s="25">
        <f t="shared" si="641"/>
        <v>0</v>
      </c>
      <c r="X652" s="29"/>
      <c r="Y652" s="25"/>
    </row>
    <row r="653" spans="1:25" ht="14.25" customHeight="1" x14ac:dyDescent="0.2">
      <c r="A653" s="7" t="s">
        <v>464</v>
      </c>
      <c r="B653" s="20">
        <v>1551</v>
      </c>
      <c r="C653" s="28"/>
      <c r="D653" s="6" t="s">
        <v>90</v>
      </c>
      <c r="E653" s="220" t="s">
        <v>1950</v>
      </c>
      <c r="F653" s="19" t="s">
        <v>1949</v>
      </c>
      <c r="G653" s="21">
        <v>3564</v>
      </c>
      <c r="H653" s="8">
        <v>3563.3</v>
      </c>
      <c r="I653" s="8">
        <f t="shared" si="632"/>
        <v>99.980359147025823</v>
      </c>
      <c r="J653" s="8">
        <v>0</v>
      </c>
      <c r="K653" s="8"/>
      <c r="L653" s="8">
        <f t="shared" si="627"/>
        <v>3563.3</v>
      </c>
      <c r="M653" s="8">
        <f t="shared" si="633"/>
        <v>99.980359147025823</v>
      </c>
      <c r="N653" s="8">
        <f t="shared" si="634"/>
        <v>0.6999999999998181</v>
      </c>
      <c r="O653" s="8">
        <f t="shared" si="628"/>
        <v>0</v>
      </c>
      <c r="P653" s="8"/>
      <c r="Q653" s="8"/>
      <c r="R653" s="8"/>
      <c r="S653" s="8">
        <f t="shared" si="629"/>
        <v>3563.3</v>
      </c>
      <c r="T653" s="8">
        <f t="shared" si="630"/>
        <v>99.980359147025823</v>
      </c>
      <c r="U653" s="8">
        <f t="shared" si="631"/>
        <v>0.6999999999998181</v>
      </c>
      <c r="V653" s="8">
        <f t="shared" si="640"/>
        <v>3563.3</v>
      </c>
      <c r="W653" s="25">
        <f t="shared" si="641"/>
        <v>0</v>
      </c>
      <c r="X653" s="29"/>
      <c r="Y653" s="25"/>
    </row>
    <row r="654" spans="1:25" ht="14.25" customHeight="1" x14ac:dyDescent="0.2">
      <c r="A654" s="7" t="s">
        <v>464</v>
      </c>
      <c r="B654" s="20">
        <v>1551</v>
      </c>
      <c r="C654" s="28"/>
      <c r="D654" s="6" t="s">
        <v>90</v>
      </c>
      <c r="E654" s="6" t="s">
        <v>142</v>
      </c>
      <c r="F654" s="19" t="s">
        <v>1886</v>
      </c>
      <c r="G654" s="21">
        <v>3000</v>
      </c>
      <c r="H654" s="8">
        <v>3000</v>
      </c>
      <c r="I654" s="8">
        <f t="shared" si="632"/>
        <v>100</v>
      </c>
      <c r="J654" s="8">
        <v>0</v>
      </c>
      <c r="K654" s="8"/>
      <c r="L654" s="8">
        <f t="shared" si="627"/>
        <v>3000</v>
      </c>
      <c r="M654" s="8">
        <f t="shared" si="633"/>
        <v>100</v>
      </c>
      <c r="N654" s="8">
        <f t="shared" si="634"/>
        <v>0</v>
      </c>
      <c r="O654" s="8">
        <f t="shared" si="628"/>
        <v>0</v>
      </c>
      <c r="P654" s="8"/>
      <c r="Q654" s="8"/>
      <c r="R654" s="8"/>
      <c r="S654" s="8">
        <f t="shared" si="629"/>
        <v>3000</v>
      </c>
      <c r="T654" s="8">
        <f t="shared" si="630"/>
        <v>100</v>
      </c>
      <c r="U654" s="8">
        <f t="shared" si="631"/>
        <v>0</v>
      </c>
      <c r="V654" s="8">
        <f t="shared" si="640"/>
        <v>3000</v>
      </c>
      <c r="W654" s="25">
        <f t="shared" si="641"/>
        <v>0</v>
      </c>
      <c r="X654" s="29"/>
      <c r="Y654" s="25"/>
    </row>
    <row r="655" spans="1:25" ht="14.25" customHeight="1" x14ac:dyDescent="0.2">
      <c r="A655" s="7" t="s">
        <v>1150</v>
      </c>
      <c r="B655" s="20">
        <v>5514</v>
      </c>
      <c r="C655" s="28"/>
      <c r="D655" s="6" t="s">
        <v>42</v>
      </c>
      <c r="E655" s="6" t="s">
        <v>143</v>
      </c>
      <c r="F655" s="19" t="s">
        <v>1800</v>
      </c>
      <c r="G655" s="21">
        <v>3277</v>
      </c>
      <c r="H655" s="8">
        <v>743.03999999999985</v>
      </c>
      <c r="I655" s="8">
        <f t="shared" ref="I655:I656" si="647">H655/G655*100</f>
        <v>22.674397314617025</v>
      </c>
      <c r="J655" s="8">
        <v>3511.82</v>
      </c>
      <c r="K655" s="8"/>
      <c r="L655" s="8">
        <f t="shared" ref="L655:L656" si="648">H655+J655+K655</f>
        <v>4254.8599999999997</v>
      </c>
      <c r="M655" s="8">
        <f t="shared" ref="M655:M656" si="649">L655/G655*100</f>
        <v>129.84009765028989</v>
      </c>
      <c r="N655" s="8">
        <f t="shared" ref="N655:N656" si="650">G655-L655</f>
        <v>-977.85999999999967</v>
      </c>
      <c r="O655" s="8">
        <f t="shared" ref="O655:O656" si="651">J655+K655</f>
        <v>3511.82</v>
      </c>
      <c r="P655" s="8"/>
      <c r="Q655" s="8"/>
      <c r="R655" s="8"/>
      <c r="S655" s="8">
        <f t="shared" si="629"/>
        <v>4254.8599999999997</v>
      </c>
      <c r="T655" s="8">
        <f t="shared" si="630"/>
        <v>129.84009765028989</v>
      </c>
      <c r="U655" s="8">
        <f t="shared" si="631"/>
        <v>-977.85999999999967</v>
      </c>
      <c r="V655" s="8">
        <f t="shared" si="640"/>
        <v>4254.8599999999997</v>
      </c>
      <c r="W655" s="25">
        <f t="shared" si="641"/>
        <v>0</v>
      </c>
      <c r="X655" s="29"/>
      <c r="Y655" s="25"/>
    </row>
    <row r="656" spans="1:25" ht="14.25" customHeight="1" x14ac:dyDescent="0.2">
      <c r="A656" s="7" t="s">
        <v>1526</v>
      </c>
      <c r="B656" s="20">
        <v>5514</v>
      </c>
      <c r="C656" s="28"/>
      <c r="D656" s="6" t="s">
        <v>42</v>
      </c>
      <c r="E656" s="6" t="s">
        <v>143</v>
      </c>
      <c r="F656" s="19" t="s">
        <v>1800</v>
      </c>
      <c r="G656" s="21">
        <v>11198</v>
      </c>
      <c r="H656" s="8">
        <v>3100.13</v>
      </c>
      <c r="I656" s="8">
        <f t="shared" si="647"/>
        <v>27.68467583497053</v>
      </c>
      <c r="J656" s="8">
        <v>6118.53</v>
      </c>
      <c r="K656" s="8"/>
      <c r="L656" s="8">
        <f t="shared" si="648"/>
        <v>9218.66</v>
      </c>
      <c r="M656" s="8">
        <f t="shared" si="649"/>
        <v>82.32416502946954</v>
      </c>
      <c r="N656" s="8">
        <f t="shared" si="650"/>
        <v>1979.3400000000001</v>
      </c>
      <c r="O656" s="8">
        <f t="shared" si="651"/>
        <v>6118.53</v>
      </c>
      <c r="P656" s="8"/>
      <c r="Q656" s="8"/>
      <c r="R656" s="8"/>
      <c r="S656" s="8">
        <f t="shared" ref="S656:S719" si="652">L656+P656+Q656+R656</f>
        <v>9218.66</v>
      </c>
      <c r="T656" s="8">
        <f t="shared" ref="T656:T719" si="653">S656/G656*100</f>
        <v>82.32416502946954</v>
      </c>
      <c r="U656" s="8">
        <f t="shared" ref="U656:U719" si="654">G656-S656</f>
        <v>1979.3400000000001</v>
      </c>
      <c r="V656" s="8">
        <f t="shared" si="640"/>
        <v>9218.66</v>
      </c>
      <c r="W656" s="25">
        <f t="shared" si="641"/>
        <v>0</v>
      </c>
      <c r="X656" s="29"/>
      <c r="Y656" s="25"/>
    </row>
    <row r="657" spans="1:25" ht="14.25" customHeight="1" x14ac:dyDescent="0.2">
      <c r="A657" s="7" t="s">
        <v>1125</v>
      </c>
      <c r="B657" s="197">
        <v>5514</v>
      </c>
      <c r="C657" s="198"/>
      <c r="D657" s="199" t="s">
        <v>42</v>
      </c>
      <c r="E657" s="199" t="s">
        <v>143</v>
      </c>
      <c r="F657" s="196" t="s">
        <v>1800</v>
      </c>
      <c r="G657" s="195">
        <v>979</v>
      </c>
      <c r="H657" s="8">
        <v>714.59999999999991</v>
      </c>
      <c r="I657" s="8">
        <f t="shared" ref="I657:I660" si="655">H657/G657*100</f>
        <v>72.99284984678242</v>
      </c>
      <c r="J657" s="8">
        <v>476.71999999999991</v>
      </c>
      <c r="K657" s="8"/>
      <c r="L657" s="8">
        <f t="shared" ref="L657:L660" si="656">H657+J657+K657</f>
        <v>1191.3199999999997</v>
      </c>
      <c r="M657" s="8">
        <f t="shared" ref="M657:M660" si="657">L657/G657*100</f>
        <v>121.68743615934625</v>
      </c>
      <c r="N657" s="8">
        <f t="shared" ref="N657:N660" si="658">G657-L657</f>
        <v>-212.31999999999971</v>
      </c>
      <c r="O657" s="8">
        <f t="shared" ref="O657:O660" si="659">J657+K657</f>
        <v>476.71999999999991</v>
      </c>
      <c r="P657" s="8"/>
      <c r="Q657" s="8"/>
      <c r="R657" s="8"/>
      <c r="S657" s="8">
        <f t="shared" si="652"/>
        <v>1191.3199999999997</v>
      </c>
      <c r="T657" s="8">
        <f t="shared" si="653"/>
        <v>121.68743615934625</v>
      </c>
      <c r="U657" s="8">
        <f t="shared" si="654"/>
        <v>-212.31999999999971</v>
      </c>
      <c r="V657" s="8">
        <f t="shared" si="640"/>
        <v>1191.3199999999997</v>
      </c>
      <c r="W657" s="25">
        <f t="shared" si="641"/>
        <v>0</v>
      </c>
      <c r="X657" s="29"/>
      <c r="Y657" s="25"/>
    </row>
    <row r="658" spans="1:25" ht="14.25" customHeight="1" x14ac:dyDescent="0.2">
      <c r="A658" s="7" t="s">
        <v>1597</v>
      </c>
      <c r="B658" s="197">
        <v>5514</v>
      </c>
      <c r="C658" s="198"/>
      <c r="D658" s="199" t="s">
        <v>42</v>
      </c>
      <c r="E658" s="199" t="s">
        <v>143</v>
      </c>
      <c r="F658" s="196" t="s">
        <v>1800</v>
      </c>
      <c r="G658" s="195">
        <v>7574</v>
      </c>
      <c r="H658" s="8">
        <v>4896.84</v>
      </c>
      <c r="I658" s="8">
        <f t="shared" si="655"/>
        <v>64.653287562714553</v>
      </c>
      <c r="J658" s="8">
        <v>3448.08</v>
      </c>
      <c r="K658" s="8"/>
      <c r="L658" s="8">
        <f t="shared" si="656"/>
        <v>8344.92</v>
      </c>
      <c r="M658" s="8">
        <f t="shared" si="657"/>
        <v>110.17850541325586</v>
      </c>
      <c r="N658" s="8">
        <f t="shared" si="658"/>
        <v>-770.92000000000007</v>
      </c>
      <c r="O658" s="8">
        <f t="shared" si="659"/>
        <v>3448.08</v>
      </c>
      <c r="P658" s="8"/>
      <c r="Q658" s="8"/>
      <c r="R658" s="8"/>
      <c r="S658" s="8">
        <f t="shared" si="652"/>
        <v>8344.92</v>
      </c>
      <c r="T658" s="8">
        <f t="shared" si="653"/>
        <v>110.17850541325586</v>
      </c>
      <c r="U658" s="8">
        <f t="shared" si="654"/>
        <v>-770.92000000000007</v>
      </c>
      <c r="V658" s="8">
        <f t="shared" si="640"/>
        <v>8344.92</v>
      </c>
      <c r="W658" s="25">
        <f t="shared" si="641"/>
        <v>0</v>
      </c>
      <c r="X658" s="29"/>
      <c r="Y658" s="25"/>
    </row>
    <row r="659" spans="1:25" ht="14.25" customHeight="1" x14ac:dyDescent="0.2">
      <c r="A659" s="7" t="s">
        <v>830</v>
      </c>
      <c r="B659" s="197">
        <v>5514</v>
      </c>
      <c r="C659" s="198"/>
      <c r="D659" s="199" t="s">
        <v>42</v>
      </c>
      <c r="E659" s="199" t="s">
        <v>143</v>
      </c>
      <c r="F659" s="196" t="s">
        <v>1800</v>
      </c>
      <c r="G659" s="195">
        <v>6591</v>
      </c>
      <c r="H659" s="8">
        <v>536.02</v>
      </c>
      <c r="I659" s="8">
        <f t="shared" ref="I659" si="660">H659/G659*100</f>
        <v>8.1326050675163106</v>
      </c>
      <c r="J659" s="8">
        <v>6963.7300000000005</v>
      </c>
      <c r="K659" s="8"/>
      <c r="L659" s="8">
        <f t="shared" ref="L659" si="661">H659+J659+K659</f>
        <v>7499.75</v>
      </c>
      <c r="M659" s="8">
        <f t="shared" ref="M659" si="662">L659/G659*100</f>
        <v>113.78774085874677</v>
      </c>
      <c r="N659" s="8">
        <f t="shared" ref="N659" si="663">G659-L659</f>
        <v>-908.75</v>
      </c>
      <c r="O659" s="8">
        <f t="shared" ref="O659" si="664">J659+K659</f>
        <v>6963.7300000000005</v>
      </c>
      <c r="P659" s="8"/>
      <c r="Q659" s="8"/>
      <c r="R659" s="8"/>
      <c r="S659" s="8">
        <f t="shared" si="652"/>
        <v>7499.75</v>
      </c>
      <c r="T659" s="8">
        <f t="shared" si="653"/>
        <v>113.78774085874677</v>
      </c>
      <c r="U659" s="8">
        <f t="shared" si="654"/>
        <v>-908.75</v>
      </c>
      <c r="V659" s="8">
        <f t="shared" si="640"/>
        <v>7499.75</v>
      </c>
      <c r="W659" s="25">
        <f t="shared" si="641"/>
        <v>0</v>
      </c>
      <c r="X659" s="29"/>
      <c r="Y659" s="25"/>
    </row>
    <row r="660" spans="1:25" ht="14.25" customHeight="1" x14ac:dyDescent="0.2">
      <c r="A660" s="7" t="s">
        <v>26</v>
      </c>
      <c r="B660" s="222">
        <v>5514</v>
      </c>
      <c r="C660" s="223"/>
      <c r="D660" s="203" t="s">
        <v>42</v>
      </c>
      <c r="E660" s="203" t="s">
        <v>143</v>
      </c>
      <c r="F660" s="204" t="s">
        <v>1800</v>
      </c>
      <c r="G660" s="206">
        <v>418</v>
      </c>
      <c r="H660" s="8">
        <v>110.54</v>
      </c>
      <c r="I660" s="8">
        <f t="shared" si="655"/>
        <v>26.444976076555026</v>
      </c>
      <c r="J660" s="8">
        <v>316.49</v>
      </c>
      <c r="K660" s="8"/>
      <c r="L660" s="8">
        <f t="shared" si="656"/>
        <v>427.03000000000003</v>
      </c>
      <c r="M660" s="8">
        <f t="shared" si="657"/>
        <v>102.16028708133973</v>
      </c>
      <c r="N660" s="8">
        <f t="shared" si="658"/>
        <v>-9.0300000000000296</v>
      </c>
      <c r="O660" s="8">
        <f t="shared" si="659"/>
        <v>316.49</v>
      </c>
      <c r="P660" s="8"/>
      <c r="Q660" s="8"/>
      <c r="R660" s="8"/>
      <c r="S660" s="8">
        <f t="shared" si="652"/>
        <v>427.03000000000003</v>
      </c>
      <c r="T660" s="8">
        <f t="shared" si="653"/>
        <v>102.16028708133973</v>
      </c>
      <c r="U660" s="8">
        <f t="shared" si="654"/>
        <v>-9.0300000000000296</v>
      </c>
      <c r="V660" s="8">
        <f t="shared" si="640"/>
        <v>427.03000000000003</v>
      </c>
      <c r="W660" s="25">
        <f t="shared" si="641"/>
        <v>0</v>
      </c>
      <c r="X660" s="29"/>
      <c r="Y660" s="25"/>
    </row>
    <row r="661" spans="1:25" ht="14.25" customHeight="1" x14ac:dyDescent="0.2">
      <c r="A661" s="7" t="s">
        <v>1320</v>
      </c>
      <c r="B661" s="20">
        <v>5514</v>
      </c>
      <c r="C661" s="28"/>
      <c r="D661" s="6" t="s">
        <v>42</v>
      </c>
      <c r="E661" s="6" t="s">
        <v>143</v>
      </c>
      <c r="F661" s="19" t="s">
        <v>1800</v>
      </c>
      <c r="G661" s="21">
        <v>3408</v>
      </c>
      <c r="H661" s="8">
        <v>0</v>
      </c>
      <c r="I661" s="8">
        <f t="shared" si="632"/>
        <v>0</v>
      </c>
      <c r="J661" s="8">
        <v>0</v>
      </c>
      <c r="K661" s="8"/>
      <c r="L661" s="8">
        <f t="shared" ref="L661" si="665">H661+J661+K661</f>
        <v>0</v>
      </c>
      <c r="M661" s="8">
        <f t="shared" si="633"/>
        <v>0</v>
      </c>
      <c r="N661" s="8">
        <f t="shared" si="634"/>
        <v>3408</v>
      </c>
      <c r="O661" s="8">
        <f t="shared" ref="O661" si="666">J661+K661</f>
        <v>0</v>
      </c>
      <c r="P661" s="8"/>
      <c r="Q661" s="8"/>
      <c r="R661" s="8"/>
      <c r="S661" s="8">
        <f t="shared" si="652"/>
        <v>0</v>
      </c>
      <c r="T661" s="8">
        <f t="shared" si="653"/>
        <v>0</v>
      </c>
      <c r="U661" s="8">
        <f t="shared" si="654"/>
        <v>3408</v>
      </c>
      <c r="V661" s="8">
        <f t="shared" si="640"/>
        <v>0</v>
      </c>
      <c r="W661" s="25">
        <f t="shared" si="641"/>
        <v>0</v>
      </c>
      <c r="X661" s="29"/>
      <c r="Y661" s="25"/>
    </row>
    <row r="662" spans="1:25" ht="14.25" customHeight="1" x14ac:dyDescent="0.2">
      <c r="A662" s="7" t="s">
        <v>464</v>
      </c>
      <c r="B662" s="222">
        <v>5514</v>
      </c>
      <c r="C662" s="223"/>
      <c r="D662" s="203" t="s">
        <v>42</v>
      </c>
      <c r="E662" s="203" t="s">
        <v>143</v>
      </c>
      <c r="F662" s="204" t="s">
        <v>228</v>
      </c>
      <c r="G662" s="206">
        <v>8225</v>
      </c>
      <c r="H662" s="8">
        <v>5409.2199999999993</v>
      </c>
      <c r="I662" s="8">
        <f t="shared" ref="I662:I666" si="667">H662/G662*100</f>
        <v>65.765592705167165</v>
      </c>
      <c r="J662" s="8">
        <v>5029.29</v>
      </c>
      <c r="K662" s="8"/>
      <c r="L662" s="8">
        <f t="shared" ref="L662:L666" si="668">H662+J662+K662</f>
        <v>10438.509999999998</v>
      </c>
      <c r="M662" s="8">
        <f t="shared" ref="M662:M666" si="669">L662/G662*100</f>
        <v>126.91197568389056</v>
      </c>
      <c r="N662" s="8">
        <f t="shared" ref="N662:N666" si="670">G662-L662</f>
        <v>-2213.5099999999984</v>
      </c>
      <c r="O662" s="8">
        <f t="shared" ref="O662:O666" si="671">J662+K662</f>
        <v>5029.29</v>
      </c>
      <c r="P662" s="8"/>
      <c r="Q662" s="8"/>
      <c r="R662" s="8"/>
      <c r="S662" s="8">
        <f t="shared" si="652"/>
        <v>10438.509999999998</v>
      </c>
      <c r="T662" s="8">
        <f t="shared" si="653"/>
        <v>126.91197568389056</v>
      </c>
      <c r="U662" s="8">
        <f t="shared" si="654"/>
        <v>-2213.5099999999984</v>
      </c>
      <c r="V662" s="8">
        <f t="shared" si="640"/>
        <v>10438.509999999998</v>
      </c>
      <c r="W662" s="25">
        <f t="shared" si="641"/>
        <v>0</v>
      </c>
      <c r="X662" s="29"/>
      <c r="Y662" s="25"/>
    </row>
    <row r="663" spans="1:25" ht="14.25" customHeight="1" x14ac:dyDescent="0.2">
      <c r="A663" s="7" t="s">
        <v>1577</v>
      </c>
      <c r="B663" s="20">
        <v>5514</v>
      </c>
      <c r="C663" s="28"/>
      <c r="D663" s="6" t="s">
        <v>42</v>
      </c>
      <c r="E663" s="6" t="s">
        <v>143</v>
      </c>
      <c r="F663" s="19" t="s">
        <v>228</v>
      </c>
      <c r="G663" s="21">
        <v>43431</v>
      </c>
      <c r="H663" s="8">
        <v>25781.77</v>
      </c>
      <c r="I663" s="8">
        <f t="shared" ref="I663:I665" si="672">H663/G663*100</f>
        <v>59.362598144182734</v>
      </c>
      <c r="J663" s="8">
        <v>21412</v>
      </c>
      <c r="K663" s="8"/>
      <c r="L663" s="8">
        <f t="shared" ref="L663:L665" si="673">H663+J663+K663</f>
        <v>47193.770000000004</v>
      </c>
      <c r="M663" s="8">
        <f t="shared" ref="M663:M665" si="674">L663/G663*100</f>
        <v>108.66378853814096</v>
      </c>
      <c r="N663" s="8">
        <f t="shared" ref="N663:N665" si="675">G663-L663</f>
        <v>-3762.7700000000041</v>
      </c>
      <c r="O663" s="8">
        <f t="shared" ref="O663:O665" si="676">J663+K663</f>
        <v>21412</v>
      </c>
      <c r="P663" s="8"/>
      <c r="Q663" s="8"/>
      <c r="R663" s="8"/>
      <c r="S663" s="8">
        <f t="shared" si="652"/>
        <v>47193.770000000004</v>
      </c>
      <c r="T663" s="8">
        <f t="shared" si="653"/>
        <v>108.66378853814096</v>
      </c>
      <c r="U663" s="8">
        <f t="shared" si="654"/>
        <v>-3762.7700000000041</v>
      </c>
      <c r="V663" s="8">
        <f t="shared" si="640"/>
        <v>47193.770000000004</v>
      </c>
      <c r="W663" s="25">
        <f t="shared" si="641"/>
        <v>0</v>
      </c>
      <c r="X663" s="29"/>
      <c r="Y663" s="25"/>
    </row>
    <row r="664" spans="1:25" ht="14.25" customHeight="1" x14ac:dyDescent="0.2">
      <c r="A664" s="7" t="s">
        <v>813</v>
      </c>
      <c r="B664" s="20">
        <v>5514</v>
      </c>
      <c r="C664" s="28"/>
      <c r="D664" s="6" t="s">
        <v>42</v>
      </c>
      <c r="E664" s="6" t="s">
        <v>143</v>
      </c>
      <c r="F664" s="19" t="s">
        <v>228</v>
      </c>
      <c r="G664" s="21">
        <v>2963</v>
      </c>
      <c r="H664" s="8">
        <v>1761.65</v>
      </c>
      <c r="I664" s="8">
        <f t="shared" ref="I664" si="677">H664/G664*100</f>
        <v>59.454944313196087</v>
      </c>
      <c r="J664" s="8">
        <v>1252.6599999999999</v>
      </c>
      <c r="K664" s="8"/>
      <c r="L664" s="8">
        <f t="shared" ref="L664" si="678">H664+J664+K664</f>
        <v>3014.31</v>
      </c>
      <c r="M664" s="8">
        <f t="shared" ref="M664" si="679">L664/G664*100</f>
        <v>101.73169085386434</v>
      </c>
      <c r="N664" s="8">
        <f t="shared" ref="N664" si="680">G664-L664</f>
        <v>-51.309999999999945</v>
      </c>
      <c r="O664" s="8">
        <f t="shared" ref="O664" si="681">J664+K664</f>
        <v>1252.6599999999999</v>
      </c>
      <c r="P664" s="8"/>
      <c r="Q664" s="8"/>
      <c r="R664" s="8"/>
      <c r="S664" s="8">
        <f t="shared" si="652"/>
        <v>3014.31</v>
      </c>
      <c r="T664" s="8">
        <f t="shared" si="653"/>
        <v>101.73169085386434</v>
      </c>
      <c r="U664" s="8">
        <f t="shared" si="654"/>
        <v>-51.309999999999945</v>
      </c>
      <c r="V664" s="8">
        <f t="shared" si="640"/>
        <v>3014.31</v>
      </c>
      <c r="W664" s="25">
        <f t="shared" si="641"/>
        <v>0</v>
      </c>
      <c r="X664" s="29"/>
      <c r="Y664" s="25"/>
    </row>
    <row r="665" spans="1:25" ht="14.25" customHeight="1" x14ac:dyDescent="0.2">
      <c r="A665" s="7" t="s">
        <v>1783</v>
      </c>
      <c r="B665" s="20">
        <v>5514</v>
      </c>
      <c r="C665" s="28"/>
      <c r="D665" s="6" t="s">
        <v>42</v>
      </c>
      <c r="E665" s="6" t="s">
        <v>143</v>
      </c>
      <c r="F665" s="19" t="s">
        <v>228</v>
      </c>
      <c r="G665" s="21">
        <v>2118</v>
      </c>
      <c r="H665" s="8">
        <v>2117.46</v>
      </c>
      <c r="I665" s="8">
        <f t="shared" si="672"/>
        <v>99.974504249291783</v>
      </c>
      <c r="J665" s="8">
        <v>0</v>
      </c>
      <c r="K665" s="8"/>
      <c r="L665" s="8">
        <f t="shared" si="673"/>
        <v>2117.46</v>
      </c>
      <c r="M665" s="8">
        <f t="shared" si="674"/>
        <v>99.974504249291783</v>
      </c>
      <c r="N665" s="8">
        <f t="shared" si="675"/>
        <v>0.53999999999996362</v>
      </c>
      <c r="O665" s="8">
        <f t="shared" si="676"/>
        <v>0</v>
      </c>
      <c r="P665" s="8"/>
      <c r="Q665" s="8"/>
      <c r="R665" s="8"/>
      <c r="S665" s="8">
        <f t="shared" si="652"/>
        <v>2117.46</v>
      </c>
      <c r="T665" s="8">
        <f t="shared" si="653"/>
        <v>99.974504249291783</v>
      </c>
      <c r="U665" s="8">
        <f t="shared" si="654"/>
        <v>0.53999999999996362</v>
      </c>
      <c r="V665" s="8">
        <f t="shared" si="640"/>
        <v>2117.46</v>
      </c>
      <c r="W665" s="25">
        <f t="shared" si="641"/>
        <v>0</v>
      </c>
      <c r="X665" s="29"/>
      <c r="Y665" s="25"/>
    </row>
    <row r="666" spans="1:25" ht="14.25" customHeight="1" x14ac:dyDescent="0.2">
      <c r="A666" s="7" t="s">
        <v>1153</v>
      </c>
      <c r="B666" s="20">
        <v>5514</v>
      </c>
      <c r="C666" s="28"/>
      <c r="D666" s="6" t="s">
        <v>42</v>
      </c>
      <c r="E666" s="6" t="s">
        <v>143</v>
      </c>
      <c r="F666" s="19" t="s">
        <v>1799</v>
      </c>
      <c r="G666" s="21">
        <v>4000</v>
      </c>
      <c r="H666" s="8">
        <v>274.35000000000002</v>
      </c>
      <c r="I666" s="8">
        <f t="shared" si="667"/>
        <v>6.8587500000000006</v>
      </c>
      <c r="J666" s="8">
        <v>852.32</v>
      </c>
      <c r="K666" s="8"/>
      <c r="L666" s="8">
        <f t="shared" si="668"/>
        <v>1126.67</v>
      </c>
      <c r="M666" s="8">
        <f t="shared" si="669"/>
        <v>28.16675</v>
      </c>
      <c r="N666" s="8">
        <f t="shared" si="670"/>
        <v>2873.33</v>
      </c>
      <c r="O666" s="8">
        <f t="shared" si="671"/>
        <v>852.32</v>
      </c>
      <c r="P666" s="8"/>
      <c r="Q666" s="8"/>
      <c r="R666" s="8"/>
      <c r="S666" s="8">
        <f t="shared" si="652"/>
        <v>1126.67</v>
      </c>
      <c r="T666" s="8">
        <f t="shared" si="653"/>
        <v>28.16675</v>
      </c>
      <c r="U666" s="8">
        <f t="shared" si="654"/>
        <v>2873.33</v>
      </c>
      <c r="V666" s="8">
        <f t="shared" si="640"/>
        <v>1126.67</v>
      </c>
      <c r="W666" s="25">
        <f t="shared" si="641"/>
        <v>0</v>
      </c>
      <c r="X666" s="29"/>
      <c r="Y666" s="25"/>
    </row>
    <row r="667" spans="1:25" ht="14.25" customHeight="1" x14ac:dyDescent="0.2">
      <c r="A667" s="7" t="s">
        <v>1577</v>
      </c>
      <c r="B667" s="20">
        <v>5514</v>
      </c>
      <c r="C667" s="33"/>
      <c r="D667" s="6" t="s">
        <v>42</v>
      </c>
      <c r="E667" s="6" t="s">
        <v>229</v>
      </c>
      <c r="F667" s="19" t="s">
        <v>894</v>
      </c>
      <c r="G667" s="21">
        <v>5200</v>
      </c>
      <c r="H667" s="8">
        <v>1265.4399999999998</v>
      </c>
      <c r="I667" s="8">
        <f t="shared" ref="I667" si="682">H667/G667*100</f>
        <v>24.335384615384612</v>
      </c>
      <c r="J667" s="8">
        <v>1999.04</v>
      </c>
      <c r="K667" s="8"/>
      <c r="L667" s="8">
        <f t="shared" ref="L667" si="683">H667+J667+K667</f>
        <v>3264.4799999999996</v>
      </c>
      <c r="M667" s="8">
        <f t="shared" ref="M667" si="684">L667/G667*100</f>
        <v>62.778461538461528</v>
      </c>
      <c r="N667" s="8">
        <f t="shared" ref="N667" si="685">G667-L667</f>
        <v>1935.5200000000004</v>
      </c>
      <c r="O667" s="8">
        <f t="shared" ref="O667" si="686">J667+K667</f>
        <v>1999.04</v>
      </c>
      <c r="P667" s="8"/>
      <c r="Q667" s="8"/>
      <c r="R667" s="8"/>
      <c r="S667" s="8">
        <f t="shared" si="652"/>
        <v>3264.4799999999996</v>
      </c>
      <c r="T667" s="8">
        <f t="shared" si="653"/>
        <v>62.778461538461528</v>
      </c>
      <c r="U667" s="8">
        <f t="shared" si="654"/>
        <v>1935.5200000000004</v>
      </c>
      <c r="V667" s="8">
        <f t="shared" si="640"/>
        <v>3264.4799999999996</v>
      </c>
      <c r="W667" s="25">
        <f t="shared" si="641"/>
        <v>0</v>
      </c>
      <c r="X667" s="20"/>
      <c r="Y667" s="25"/>
    </row>
    <row r="668" spans="1:25" ht="14.25" customHeight="1" x14ac:dyDescent="0.2">
      <c r="A668" s="7" t="s">
        <v>1783</v>
      </c>
      <c r="B668" s="20">
        <v>5514</v>
      </c>
      <c r="C668" s="28"/>
      <c r="D668" s="6" t="s">
        <v>42</v>
      </c>
      <c r="E668" s="6" t="s">
        <v>229</v>
      </c>
      <c r="F668" s="19" t="s">
        <v>2159</v>
      </c>
      <c r="G668" s="21">
        <v>1200</v>
      </c>
      <c r="H668" s="8">
        <v>1200</v>
      </c>
      <c r="I668" s="8">
        <f>H668/G668*100</f>
        <v>100</v>
      </c>
      <c r="J668" s="8">
        <v>0</v>
      </c>
      <c r="K668" s="8"/>
      <c r="L668" s="8">
        <f>H668+J668+K668</f>
        <v>1200</v>
      </c>
      <c r="M668" s="8">
        <f>L668/G668*100</f>
        <v>100</v>
      </c>
      <c r="N668" s="8">
        <f>G668-L668</f>
        <v>0</v>
      </c>
      <c r="O668" s="8">
        <f>J668+K668</f>
        <v>0</v>
      </c>
      <c r="P668" s="8"/>
      <c r="Q668" s="8"/>
      <c r="R668" s="8"/>
      <c r="S668" s="8">
        <f>L668+P668+Q668+R668</f>
        <v>1200</v>
      </c>
      <c r="T668" s="8">
        <f>S668/G668*100</f>
        <v>100</v>
      </c>
      <c r="U668" s="8">
        <f>G668-S668</f>
        <v>0</v>
      </c>
      <c r="V668" s="8">
        <f>H668+J668</f>
        <v>1200</v>
      </c>
      <c r="W668" s="25">
        <f>K668+P668</f>
        <v>0</v>
      </c>
      <c r="X668" s="29">
        <v>0</v>
      </c>
      <c r="Y668" s="25"/>
    </row>
    <row r="669" spans="1:25" ht="14.25" customHeight="1" x14ac:dyDescent="0.2">
      <c r="A669" s="7" t="s">
        <v>1577</v>
      </c>
      <c r="B669" s="20">
        <v>4130</v>
      </c>
      <c r="C669" s="28"/>
      <c r="D669" s="6" t="s">
        <v>42</v>
      </c>
      <c r="E669" s="6" t="s">
        <v>895</v>
      </c>
      <c r="F669" s="19" t="s">
        <v>948</v>
      </c>
      <c r="G669" s="21">
        <v>12415</v>
      </c>
      <c r="H669" s="8">
        <v>12415</v>
      </c>
      <c r="I669" s="8">
        <f t="shared" si="632"/>
        <v>100</v>
      </c>
      <c r="J669" s="8">
        <v>0</v>
      </c>
      <c r="K669" s="8"/>
      <c r="L669" s="8">
        <f t="shared" ref="L669:L733" si="687">H669+J669+K669</f>
        <v>12415</v>
      </c>
      <c r="M669" s="8">
        <f t="shared" si="633"/>
        <v>100</v>
      </c>
      <c r="N669" s="8">
        <f t="shared" si="634"/>
        <v>0</v>
      </c>
      <c r="O669" s="8">
        <f t="shared" ref="O669:O733" si="688">J669+K669</f>
        <v>0</v>
      </c>
      <c r="P669" s="8"/>
      <c r="Q669" s="8"/>
      <c r="R669" s="8"/>
      <c r="S669" s="8">
        <f t="shared" si="652"/>
        <v>12415</v>
      </c>
      <c r="T669" s="8">
        <f t="shared" si="653"/>
        <v>100</v>
      </c>
      <c r="U669" s="8">
        <f t="shared" si="654"/>
        <v>0</v>
      </c>
      <c r="V669" s="8">
        <f t="shared" si="640"/>
        <v>12415</v>
      </c>
      <c r="W669" s="25">
        <f t="shared" si="641"/>
        <v>0</v>
      </c>
      <c r="X669" s="29"/>
      <c r="Y669" s="25"/>
    </row>
    <row r="670" spans="1:25" ht="14.25" customHeight="1" x14ac:dyDescent="0.2">
      <c r="A670" s="7" t="s">
        <v>1783</v>
      </c>
      <c r="B670" s="20">
        <v>4130</v>
      </c>
      <c r="C670" s="28"/>
      <c r="D670" s="6" t="s">
        <v>42</v>
      </c>
      <c r="E670" s="6" t="s">
        <v>949</v>
      </c>
      <c r="F670" s="19" t="s">
        <v>909</v>
      </c>
      <c r="G670" s="21"/>
      <c r="H670" s="8">
        <v>0</v>
      </c>
      <c r="I670" s="8" t="e">
        <f t="shared" si="632"/>
        <v>#DIV/0!</v>
      </c>
      <c r="J670" s="8">
        <v>0</v>
      </c>
      <c r="K670" s="8"/>
      <c r="L670" s="8">
        <f t="shared" si="687"/>
        <v>0</v>
      </c>
      <c r="M670" s="8" t="e">
        <f t="shared" si="633"/>
        <v>#DIV/0!</v>
      </c>
      <c r="N670" s="8">
        <f t="shared" si="634"/>
        <v>0</v>
      </c>
      <c r="O670" s="8">
        <f t="shared" si="688"/>
        <v>0</v>
      </c>
      <c r="P670" s="8"/>
      <c r="Q670" s="8"/>
      <c r="R670" s="8"/>
      <c r="S670" s="8">
        <f t="shared" si="652"/>
        <v>0</v>
      </c>
      <c r="T670" s="8" t="e">
        <f t="shared" si="653"/>
        <v>#DIV/0!</v>
      </c>
      <c r="U670" s="8">
        <f t="shared" si="654"/>
        <v>0</v>
      </c>
      <c r="V670" s="8">
        <f t="shared" si="640"/>
        <v>0</v>
      </c>
      <c r="W670" s="25">
        <f t="shared" si="641"/>
        <v>0</v>
      </c>
      <c r="X670" s="29"/>
      <c r="Y670" s="25"/>
    </row>
    <row r="671" spans="1:25" ht="14.25" customHeight="1" x14ac:dyDescent="0.2">
      <c r="A671" s="7" t="s">
        <v>1783</v>
      </c>
      <c r="B671" s="20">
        <v>4134</v>
      </c>
      <c r="C671" s="28"/>
      <c r="D671" s="6" t="s">
        <v>42</v>
      </c>
      <c r="E671" s="6" t="s">
        <v>910</v>
      </c>
      <c r="F671" s="19" t="s">
        <v>897</v>
      </c>
      <c r="G671" s="21"/>
      <c r="H671" s="8">
        <v>0</v>
      </c>
      <c r="I671" s="8" t="e">
        <f t="shared" si="632"/>
        <v>#DIV/0!</v>
      </c>
      <c r="J671" s="8">
        <v>0</v>
      </c>
      <c r="K671" s="8"/>
      <c r="L671" s="8">
        <f t="shared" si="687"/>
        <v>0</v>
      </c>
      <c r="M671" s="8" t="e">
        <f t="shared" si="633"/>
        <v>#DIV/0!</v>
      </c>
      <c r="N671" s="8">
        <f t="shared" si="634"/>
        <v>0</v>
      </c>
      <c r="O671" s="8">
        <f t="shared" si="688"/>
        <v>0</v>
      </c>
      <c r="P671" s="8"/>
      <c r="Q671" s="8"/>
      <c r="R671" s="8"/>
      <c r="S671" s="8">
        <f t="shared" si="652"/>
        <v>0</v>
      </c>
      <c r="T671" s="8" t="e">
        <f t="shared" si="653"/>
        <v>#DIV/0!</v>
      </c>
      <c r="U671" s="8">
        <f t="shared" si="654"/>
        <v>0</v>
      </c>
      <c r="V671" s="8">
        <f t="shared" si="640"/>
        <v>0</v>
      </c>
      <c r="W671" s="25">
        <f t="shared" si="641"/>
        <v>0</v>
      </c>
      <c r="X671" s="29"/>
      <c r="Y671" s="25"/>
    </row>
    <row r="672" spans="1:25" ht="14.25" customHeight="1" x14ac:dyDescent="0.2">
      <c r="A672" s="7" t="s">
        <v>1783</v>
      </c>
      <c r="B672" s="20">
        <v>5524</v>
      </c>
      <c r="C672" s="28" t="s">
        <v>898</v>
      </c>
      <c r="D672" s="6" t="s">
        <v>42</v>
      </c>
      <c r="E672" s="6" t="s">
        <v>910</v>
      </c>
      <c r="F672" s="19" t="s">
        <v>946</v>
      </c>
      <c r="G672" s="21">
        <v>1038</v>
      </c>
      <c r="H672" s="8">
        <v>1037.52</v>
      </c>
      <c r="I672" s="8">
        <f t="shared" si="632"/>
        <v>99.95375722543352</v>
      </c>
      <c r="J672" s="8">
        <v>0</v>
      </c>
      <c r="K672" s="8"/>
      <c r="L672" s="8">
        <f t="shared" si="687"/>
        <v>1037.52</v>
      </c>
      <c r="M672" s="8">
        <f t="shared" si="633"/>
        <v>99.95375722543352</v>
      </c>
      <c r="N672" s="8">
        <f t="shared" si="634"/>
        <v>0.48000000000001819</v>
      </c>
      <c r="O672" s="8">
        <f t="shared" si="688"/>
        <v>0</v>
      </c>
      <c r="P672" s="8"/>
      <c r="Q672" s="8"/>
      <c r="R672" s="8"/>
      <c r="S672" s="8">
        <f t="shared" si="652"/>
        <v>1037.52</v>
      </c>
      <c r="T672" s="8">
        <f t="shared" si="653"/>
        <v>99.95375722543352</v>
      </c>
      <c r="U672" s="8">
        <f t="shared" si="654"/>
        <v>0.48000000000001819</v>
      </c>
      <c r="V672" s="8">
        <f t="shared" si="640"/>
        <v>1037.52</v>
      </c>
      <c r="W672" s="25">
        <f t="shared" si="641"/>
        <v>0</v>
      </c>
      <c r="X672" s="29"/>
      <c r="Y672" s="25"/>
    </row>
    <row r="673" spans="1:25" ht="14.25" customHeight="1" x14ac:dyDescent="0.2">
      <c r="A673" s="7"/>
      <c r="B673" s="20"/>
      <c r="C673" s="28"/>
      <c r="D673" s="6"/>
      <c r="E673" s="6" t="s">
        <v>899</v>
      </c>
      <c r="F673" s="19"/>
      <c r="G673" s="21"/>
      <c r="H673" s="8">
        <v>0</v>
      </c>
      <c r="I673" s="8" t="e">
        <f t="shared" si="632"/>
        <v>#DIV/0!</v>
      </c>
      <c r="J673" s="8">
        <v>0</v>
      </c>
      <c r="K673" s="8"/>
      <c r="L673" s="8">
        <f t="shared" si="687"/>
        <v>0</v>
      </c>
      <c r="M673" s="8" t="e">
        <f t="shared" si="633"/>
        <v>#DIV/0!</v>
      </c>
      <c r="N673" s="8">
        <f t="shared" si="634"/>
        <v>0</v>
      </c>
      <c r="O673" s="8">
        <f t="shared" si="688"/>
        <v>0</v>
      </c>
      <c r="P673" s="8"/>
      <c r="Q673" s="8"/>
      <c r="R673" s="8"/>
      <c r="S673" s="8">
        <f t="shared" si="652"/>
        <v>0</v>
      </c>
      <c r="T673" s="8" t="e">
        <f t="shared" si="653"/>
        <v>#DIV/0!</v>
      </c>
      <c r="U673" s="8">
        <f t="shared" si="654"/>
        <v>0</v>
      </c>
      <c r="V673" s="8">
        <f t="shared" si="640"/>
        <v>0</v>
      </c>
      <c r="W673" s="25">
        <f t="shared" si="641"/>
        <v>0</v>
      </c>
      <c r="X673" s="29"/>
      <c r="Y673" s="25"/>
    </row>
    <row r="674" spans="1:25" ht="14.25" customHeight="1" x14ac:dyDescent="0.2">
      <c r="A674" s="7" t="s">
        <v>464</v>
      </c>
      <c r="B674" s="20" t="s">
        <v>900</v>
      </c>
      <c r="C674" s="28" t="s">
        <v>901</v>
      </c>
      <c r="D674" s="6" t="s">
        <v>42</v>
      </c>
      <c r="E674" s="6" t="s">
        <v>902</v>
      </c>
      <c r="F674" s="19" t="s">
        <v>935</v>
      </c>
      <c r="G674" s="21">
        <v>26500</v>
      </c>
      <c r="H674" s="8">
        <v>22902.87</v>
      </c>
      <c r="I674" s="8">
        <f>H674/G674*100</f>
        <v>86.425924528301877</v>
      </c>
      <c r="J674" s="8">
        <v>1385.81</v>
      </c>
      <c r="K674" s="8"/>
      <c r="L674" s="8">
        <f>H674+J674+K674</f>
        <v>24288.68</v>
      </c>
      <c r="M674" s="8">
        <f>L674/G674*100</f>
        <v>91.655396226415093</v>
      </c>
      <c r="N674" s="8">
        <f>G674-L674</f>
        <v>2211.3199999999997</v>
      </c>
      <c r="O674" s="8">
        <f>J674+K674</f>
        <v>1385.81</v>
      </c>
      <c r="P674" s="8"/>
      <c r="Q674" s="8"/>
      <c r="R674" s="8"/>
      <c r="S674" s="8">
        <f t="shared" si="652"/>
        <v>24288.68</v>
      </c>
      <c r="T674" s="8">
        <f t="shared" si="653"/>
        <v>91.655396226415093</v>
      </c>
      <c r="U674" s="8">
        <f t="shared" si="654"/>
        <v>2211.3199999999997</v>
      </c>
      <c r="V674" s="8">
        <f t="shared" si="640"/>
        <v>24288.68</v>
      </c>
      <c r="W674" s="25">
        <f t="shared" si="641"/>
        <v>0</v>
      </c>
      <c r="X674" s="29"/>
      <c r="Y674" s="25"/>
    </row>
    <row r="675" spans="1:25" ht="14.25" customHeight="1" x14ac:dyDescent="0.2">
      <c r="A675" s="7" t="s">
        <v>936</v>
      </c>
      <c r="B675" s="20" t="s">
        <v>900</v>
      </c>
      <c r="C675" s="28" t="s">
        <v>901</v>
      </c>
      <c r="D675" s="6" t="s">
        <v>42</v>
      </c>
      <c r="E675" s="6" t="s">
        <v>937</v>
      </c>
      <c r="F675" s="19" t="s">
        <v>1659</v>
      </c>
      <c r="G675" s="21">
        <v>42790</v>
      </c>
      <c r="H675" s="8">
        <v>33389</v>
      </c>
      <c r="I675" s="8">
        <f t="shared" si="632"/>
        <v>78.029913531198886</v>
      </c>
      <c r="J675" s="8">
        <v>9398</v>
      </c>
      <c r="K675" s="8"/>
      <c r="L675" s="8">
        <f t="shared" si="687"/>
        <v>42787</v>
      </c>
      <c r="M675" s="8">
        <f t="shared" si="633"/>
        <v>99.992989016125264</v>
      </c>
      <c r="N675" s="8">
        <f t="shared" si="634"/>
        <v>3</v>
      </c>
      <c r="O675" s="8">
        <f t="shared" si="688"/>
        <v>9398</v>
      </c>
      <c r="P675" s="8"/>
      <c r="Q675" s="8"/>
      <c r="R675" s="8"/>
      <c r="S675" s="8">
        <f t="shared" si="652"/>
        <v>42787</v>
      </c>
      <c r="T675" s="8">
        <f t="shared" si="653"/>
        <v>99.992989016125264</v>
      </c>
      <c r="U675" s="8">
        <f t="shared" si="654"/>
        <v>3</v>
      </c>
      <c r="V675" s="8">
        <f t="shared" si="640"/>
        <v>42787</v>
      </c>
      <c r="W675" s="25">
        <f t="shared" si="641"/>
        <v>0</v>
      </c>
      <c r="X675" s="29"/>
      <c r="Y675" s="25"/>
    </row>
    <row r="676" spans="1:25" ht="14.25" customHeight="1" x14ac:dyDescent="0.2">
      <c r="A676" s="7" t="s">
        <v>464</v>
      </c>
      <c r="B676" s="20" t="s">
        <v>900</v>
      </c>
      <c r="C676" s="28" t="s">
        <v>901</v>
      </c>
      <c r="D676" s="6" t="s">
        <v>42</v>
      </c>
      <c r="E676" s="6" t="s">
        <v>938</v>
      </c>
      <c r="F676" s="19" t="s">
        <v>1857</v>
      </c>
      <c r="G676" s="21">
        <v>104000</v>
      </c>
      <c r="H676" s="8">
        <v>89583.53</v>
      </c>
      <c r="I676" s="8">
        <f t="shared" ref="I676:I678" si="689">H676/G676*100</f>
        <v>86.138009615384618</v>
      </c>
      <c r="J676" s="8">
        <v>8752.83</v>
      </c>
      <c r="K676" s="8"/>
      <c r="L676" s="8">
        <f t="shared" ref="L676:L678" si="690">H676+J676+K676</f>
        <v>98336.36</v>
      </c>
      <c r="M676" s="8">
        <f t="shared" ref="M676:M678" si="691">L676/G676*100</f>
        <v>94.554192307692304</v>
      </c>
      <c r="N676" s="8">
        <f t="shared" ref="N676:N678" si="692">G676-L676</f>
        <v>5663.6399999999994</v>
      </c>
      <c r="O676" s="8">
        <f t="shared" ref="O676:O678" si="693">J676+K676</f>
        <v>8752.83</v>
      </c>
      <c r="P676" s="8"/>
      <c r="Q676" s="8"/>
      <c r="R676" s="8"/>
      <c r="S676" s="8">
        <f t="shared" si="652"/>
        <v>98336.36</v>
      </c>
      <c r="T676" s="8">
        <f t="shared" si="653"/>
        <v>94.554192307692304</v>
      </c>
      <c r="U676" s="8">
        <f t="shared" si="654"/>
        <v>5663.6399999999994</v>
      </c>
      <c r="V676" s="8">
        <f t="shared" si="640"/>
        <v>98336.36</v>
      </c>
      <c r="W676" s="25">
        <f t="shared" si="641"/>
        <v>0</v>
      </c>
      <c r="X676" s="29"/>
      <c r="Y676" s="25"/>
    </row>
    <row r="677" spans="1:25" ht="14.25" customHeight="1" x14ac:dyDescent="0.2">
      <c r="A677" s="7" t="s">
        <v>1577</v>
      </c>
      <c r="B677" s="20" t="s">
        <v>900</v>
      </c>
      <c r="C677" s="28" t="s">
        <v>901</v>
      </c>
      <c r="D677" s="6" t="s">
        <v>42</v>
      </c>
      <c r="E677" s="6" t="s">
        <v>1576</v>
      </c>
      <c r="F677" s="19" t="s">
        <v>1793</v>
      </c>
      <c r="G677" s="21">
        <v>102102</v>
      </c>
      <c r="H677" s="8">
        <v>76267.520000000004</v>
      </c>
      <c r="I677" s="8">
        <f t="shared" si="689"/>
        <v>74.697381050322235</v>
      </c>
      <c r="J677" s="8">
        <v>7284.75</v>
      </c>
      <c r="K677" s="8"/>
      <c r="L677" s="8">
        <f t="shared" si="690"/>
        <v>83552.27</v>
      </c>
      <c r="M677" s="8">
        <f t="shared" si="691"/>
        <v>81.83215803804039</v>
      </c>
      <c r="N677" s="8">
        <f t="shared" si="692"/>
        <v>18549.729999999996</v>
      </c>
      <c r="O677" s="8">
        <f t="shared" si="693"/>
        <v>7284.75</v>
      </c>
      <c r="P677" s="8"/>
      <c r="Q677" s="8"/>
      <c r="R677" s="8">
        <f t="shared" ref="R677:R679" si="694">0*276</f>
        <v>0</v>
      </c>
      <c r="S677" s="8">
        <f t="shared" si="652"/>
        <v>83552.27</v>
      </c>
      <c r="T677" s="8">
        <f t="shared" si="653"/>
        <v>81.83215803804039</v>
      </c>
      <c r="U677" s="8">
        <f t="shared" si="654"/>
        <v>18549.729999999996</v>
      </c>
      <c r="V677" s="8">
        <f t="shared" si="640"/>
        <v>83552.27</v>
      </c>
      <c r="W677" s="25">
        <f t="shared" si="641"/>
        <v>0</v>
      </c>
      <c r="X677" s="29"/>
      <c r="Y677" s="25"/>
    </row>
    <row r="678" spans="1:25" ht="14.25" customHeight="1" x14ac:dyDescent="0.2">
      <c r="A678" s="7" t="s">
        <v>466</v>
      </c>
      <c r="B678" s="20" t="s">
        <v>900</v>
      </c>
      <c r="C678" s="28" t="s">
        <v>901</v>
      </c>
      <c r="D678" s="6" t="s">
        <v>42</v>
      </c>
      <c r="E678" s="6" t="s">
        <v>1576</v>
      </c>
      <c r="F678" s="19" t="s">
        <v>1794</v>
      </c>
      <c r="G678" s="21">
        <v>100500</v>
      </c>
      <c r="H678" s="8">
        <v>94003.03</v>
      </c>
      <c r="I678" s="8">
        <f t="shared" si="689"/>
        <v>93.535353233830847</v>
      </c>
      <c r="J678" s="8">
        <v>3989.06</v>
      </c>
      <c r="K678" s="8"/>
      <c r="L678" s="8">
        <f t="shared" si="690"/>
        <v>97992.09</v>
      </c>
      <c r="M678" s="8">
        <f t="shared" si="691"/>
        <v>97.504567164179107</v>
      </c>
      <c r="N678" s="8">
        <f t="shared" si="692"/>
        <v>2507.9100000000035</v>
      </c>
      <c r="O678" s="8">
        <f t="shared" si="693"/>
        <v>3989.06</v>
      </c>
      <c r="P678" s="8"/>
      <c r="Q678" s="8"/>
      <c r="R678" s="8">
        <f t="shared" si="694"/>
        <v>0</v>
      </c>
      <c r="S678" s="8">
        <f t="shared" si="652"/>
        <v>97992.09</v>
      </c>
      <c r="T678" s="8">
        <f t="shared" si="653"/>
        <v>97.504567164179107</v>
      </c>
      <c r="U678" s="8">
        <f t="shared" si="654"/>
        <v>2507.9100000000035</v>
      </c>
      <c r="V678" s="8">
        <f t="shared" si="640"/>
        <v>97992.09</v>
      </c>
      <c r="W678" s="25">
        <f t="shared" si="641"/>
        <v>0</v>
      </c>
      <c r="X678" s="29"/>
      <c r="Y678" s="25"/>
    </row>
    <row r="679" spans="1:25" ht="14.25" customHeight="1" x14ac:dyDescent="0.2">
      <c r="A679" s="7" t="s">
        <v>813</v>
      </c>
      <c r="B679" s="20" t="s">
        <v>900</v>
      </c>
      <c r="C679" s="28" t="s">
        <v>901</v>
      </c>
      <c r="D679" s="6" t="s">
        <v>42</v>
      </c>
      <c r="E679" s="6" t="s">
        <v>1576</v>
      </c>
      <c r="F679" s="19" t="s">
        <v>1795</v>
      </c>
      <c r="G679" s="21">
        <v>7500</v>
      </c>
      <c r="H679" s="8">
        <v>6671.54</v>
      </c>
      <c r="I679" s="8">
        <f t="shared" si="632"/>
        <v>88.95386666666667</v>
      </c>
      <c r="J679" s="8">
        <v>713</v>
      </c>
      <c r="K679" s="8"/>
      <c r="L679" s="8">
        <f t="shared" si="687"/>
        <v>7384.54</v>
      </c>
      <c r="M679" s="8">
        <f t="shared" si="633"/>
        <v>98.460533333333331</v>
      </c>
      <c r="N679" s="8">
        <f t="shared" si="634"/>
        <v>115.46000000000004</v>
      </c>
      <c r="O679" s="8">
        <f t="shared" si="688"/>
        <v>713</v>
      </c>
      <c r="P679" s="8"/>
      <c r="Q679" s="8"/>
      <c r="R679" s="8">
        <f t="shared" si="694"/>
        <v>0</v>
      </c>
      <c r="S679" s="8">
        <f t="shared" si="652"/>
        <v>7384.54</v>
      </c>
      <c r="T679" s="8">
        <f t="shared" si="653"/>
        <v>98.460533333333331</v>
      </c>
      <c r="U679" s="8">
        <f t="shared" si="654"/>
        <v>115.46000000000004</v>
      </c>
      <c r="V679" s="8">
        <f t="shared" si="640"/>
        <v>7384.54</v>
      </c>
      <c r="W679" s="25">
        <f t="shared" si="641"/>
        <v>0</v>
      </c>
      <c r="X679" s="29"/>
      <c r="Y679" s="25"/>
    </row>
    <row r="680" spans="1:25" ht="14.25" customHeight="1" x14ac:dyDescent="0.2">
      <c r="A680" s="7" t="s">
        <v>75</v>
      </c>
      <c r="B680" s="20" t="s">
        <v>1578</v>
      </c>
      <c r="C680" s="28" t="s">
        <v>1579</v>
      </c>
      <c r="D680" s="6" t="s">
        <v>42</v>
      </c>
      <c r="E680" s="6" t="s">
        <v>134</v>
      </c>
      <c r="F680" s="19" t="s">
        <v>135</v>
      </c>
      <c r="G680" s="21">
        <v>384315</v>
      </c>
      <c r="H680" s="8">
        <v>325195.82999999996</v>
      </c>
      <c r="I680" s="8">
        <f t="shared" si="632"/>
        <v>84.617001678310757</v>
      </c>
      <c r="J680" s="8">
        <v>58366.8</v>
      </c>
      <c r="K680" s="8"/>
      <c r="L680" s="8">
        <f t="shared" si="687"/>
        <v>383562.62999999995</v>
      </c>
      <c r="M680" s="8">
        <f t="shared" si="633"/>
        <v>99.804230904336279</v>
      </c>
      <c r="N680" s="190">
        <f t="shared" si="634"/>
        <v>752.37000000005355</v>
      </c>
      <c r="O680" s="8">
        <f t="shared" si="688"/>
        <v>58366.8</v>
      </c>
      <c r="P680" s="8"/>
      <c r="Q680" s="8"/>
      <c r="R680" s="8"/>
      <c r="S680" s="8">
        <f t="shared" si="652"/>
        <v>383562.62999999995</v>
      </c>
      <c r="T680" s="8">
        <f t="shared" si="653"/>
        <v>99.804230904336279</v>
      </c>
      <c r="U680" s="8">
        <f t="shared" si="654"/>
        <v>752.37000000005355</v>
      </c>
      <c r="V680" s="8">
        <f t="shared" si="640"/>
        <v>383562.62999999995</v>
      </c>
      <c r="W680" s="25">
        <f t="shared" si="641"/>
        <v>0</v>
      </c>
      <c r="X680" s="29">
        <v>413440</v>
      </c>
      <c r="Y680" s="25"/>
    </row>
    <row r="681" spans="1:25" ht="14.25" customHeight="1" x14ac:dyDescent="0.2">
      <c r="A681" s="7" t="s">
        <v>1577</v>
      </c>
      <c r="B681" s="20">
        <v>45008</v>
      </c>
      <c r="C681" s="28"/>
      <c r="D681" s="6" t="s">
        <v>42</v>
      </c>
      <c r="E681" s="6" t="s">
        <v>2082</v>
      </c>
      <c r="F681" s="19" t="s">
        <v>2083</v>
      </c>
      <c r="G681" s="21">
        <v>1447</v>
      </c>
      <c r="H681" s="8">
        <v>1447</v>
      </c>
      <c r="I681" s="8">
        <f t="shared" ref="I681" si="695">H681/G681*100</f>
        <v>100</v>
      </c>
      <c r="J681" s="8">
        <v>0</v>
      </c>
      <c r="K681" s="8"/>
      <c r="L681" s="8">
        <f t="shared" ref="L681" si="696">H681+J681+K681</f>
        <v>1447</v>
      </c>
      <c r="M681" s="8">
        <f t="shared" ref="M681" si="697">L681/G681*100</f>
        <v>100</v>
      </c>
      <c r="N681" s="8">
        <f t="shared" ref="N681" si="698">G681-L681</f>
        <v>0</v>
      </c>
      <c r="O681" s="8">
        <f t="shared" ref="O681" si="699">J681+K681</f>
        <v>0</v>
      </c>
      <c r="P681" s="8"/>
      <c r="Q681" s="8"/>
      <c r="R681" s="8"/>
      <c r="S681" s="8">
        <f t="shared" si="652"/>
        <v>1447</v>
      </c>
      <c r="T681" s="8">
        <f t="shared" si="653"/>
        <v>100</v>
      </c>
      <c r="U681" s="8">
        <f t="shared" si="654"/>
        <v>0</v>
      </c>
      <c r="V681" s="8">
        <f t="shared" si="640"/>
        <v>1447</v>
      </c>
      <c r="W681" s="25">
        <f t="shared" si="641"/>
        <v>0</v>
      </c>
      <c r="X681" s="29"/>
      <c r="Y681" s="25"/>
    </row>
    <row r="682" spans="1:25" ht="15" x14ac:dyDescent="0.2">
      <c r="A682" s="7" t="s">
        <v>75</v>
      </c>
      <c r="B682" s="20" t="s">
        <v>1578</v>
      </c>
      <c r="C682" s="28" t="s">
        <v>1579</v>
      </c>
      <c r="D682" s="6" t="s">
        <v>1339</v>
      </c>
      <c r="E682" s="6" t="s">
        <v>136</v>
      </c>
      <c r="F682" s="19" t="s">
        <v>137</v>
      </c>
      <c r="G682" s="21">
        <v>444</v>
      </c>
      <c r="H682" s="8">
        <v>224.44</v>
      </c>
      <c r="I682" s="8">
        <f t="shared" si="632"/>
        <v>50.549549549549546</v>
      </c>
      <c r="J682" s="8">
        <v>303.8</v>
      </c>
      <c r="K682" s="8"/>
      <c r="L682" s="8">
        <f t="shared" si="687"/>
        <v>528.24</v>
      </c>
      <c r="M682" s="8">
        <f t="shared" si="633"/>
        <v>118.97297297297298</v>
      </c>
      <c r="N682" s="190">
        <f t="shared" si="634"/>
        <v>-84.240000000000009</v>
      </c>
      <c r="O682" s="8">
        <f t="shared" si="688"/>
        <v>303.8</v>
      </c>
      <c r="P682" s="8"/>
      <c r="Q682" s="8"/>
      <c r="R682" s="8"/>
      <c r="S682" s="8">
        <f t="shared" si="652"/>
        <v>528.24</v>
      </c>
      <c r="T682" s="8">
        <f t="shared" si="653"/>
        <v>118.97297297297298</v>
      </c>
      <c r="U682" s="8">
        <f t="shared" si="654"/>
        <v>-84.240000000000009</v>
      </c>
      <c r="V682" s="8">
        <f t="shared" si="640"/>
        <v>528.24</v>
      </c>
      <c r="W682" s="25">
        <f t="shared" si="641"/>
        <v>0</v>
      </c>
      <c r="X682" s="29"/>
      <c r="Y682" s="25"/>
    </row>
    <row r="683" spans="1:25" ht="14.25" customHeight="1" x14ac:dyDescent="0.2">
      <c r="A683" s="7" t="s">
        <v>75</v>
      </c>
      <c r="B683" s="20" t="s">
        <v>1578</v>
      </c>
      <c r="C683" s="28" t="s">
        <v>1579</v>
      </c>
      <c r="D683" s="6" t="s">
        <v>42</v>
      </c>
      <c r="E683" s="6" t="s">
        <v>138</v>
      </c>
      <c r="F683" s="19" t="s">
        <v>1243</v>
      </c>
      <c r="G683" s="21"/>
      <c r="H683" s="8">
        <v>0</v>
      </c>
      <c r="I683" s="8" t="e">
        <f t="shared" ref="I683:I755" si="700">H683/G683*100</f>
        <v>#DIV/0!</v>
      </c>
      <c r="J683" s="8">
        <v>0</v>
      </c>
      <c r="K683" s="8"/>
      <c r="L683" s="8">
        <f t="shared" si="687"/>
        <v>0</v>
      </c>
      <c r="M683" s="8" t="e">
        <f t="shared" ref="M683:M755" si="701">L683/G683*100</f>
        <v>#DIV/0!</v>
      </c>
      <c r="N683" s="8">
        <f t="shared" si="634"/>
        <v>0</v>
      </c>
      <c r="O683" s="8">
        <f t="shared" si="688"/>
        <v>0</v>
      </c>
      <c r="P683" s="8"/>
      <c r="Q683" s="8"/>
      <c r="R683" s="8"/>
      <c r="S683" s="8">
        <f t="shared" si="652"/>
        <v>0</v>
      </c>
      <c r="T683" s="8" t="e">
        <f t="shared" si="653"/>
        <v>#DIV/0!</v>
      </c>
      <c r="U683" s="8">
        <f t="shared" si="654"/>
        <v>0</v>
      </c>
      <c r="V683" s="8">
        <f t="shared" si="640"/>
        <v>0</v>
      </c>
      <c r="W683" s="25">
        <f t="shared" si="641"/>
        <v>0</v>
      </c>
      <c r="X683" s="29"/>
      <c r="Y683" s="25"/>
    </row>
    <row r="684" spans="1:25" ht="14.25" customHeight="1" x14ac:dyDescent="0.2">
      <c r="A684" s="7" t="s">
        <v>75</v>
      </c>
      <c r="B684" s="20" t="s">
        <v>1578</v>
      </c>
      <c r="C684" s="28" t="s">
        <v>1579</v>
      </c>
      <c r="D684" s="6" t="s">
        <v>42</v>
      </c>
      <c r="E684" s="6" t="s">
        <v>1244</v>
      </c>
      <c r="F684" s="19" t="s">
        <v>1858</v>
      </c>
      <c r="G684" s="21"/>
      <c r="H684" s="8">
        <v>0</v>
      </c>
      <c r="I684" s="8" t="e">
        <f t="shared" si="700"/>
        <v>#DIV/0!</v>
      </c>
      <c r="J684" s="8">
        <v>0</v>
      </c>
      <c r="K684" s="8"/>
      <c r="L684" s="8">
        <f t="shared" si="687"/>
        <v>0</v>
      </c>
      <c r="M684" s="8" t="e">
        <f t="shared" si="701"/>
        <v>#DIV/0!</v>
      </c>
      <c r="N684" s="8">
        <f t="shared" si="634"/>
        <v>0</v>
      </c>
      <c r="O684" s="8">
        <f t="shared" si="688"/>
        <v>0</v>
      </c>
      <c r="P684" s="8"/>
      <c r="Q684" s="8"/>
      <c r="R684" s="8"/>
      <c r="S684" s="8">
        <f t="shared" si="652"/>
        <v>0</v>
      </c>
      <c r="T684" s="8" t="e">
        <f t="shared" si="653"/>
        <v>#DIV/0!</v>
      </c>
      <c r="U684" s="8">
        <f t="shared" si="654"/>
        <v>0</v>
      </c>
      <c r="V684" s="8">
        <f t="shared" si="640"/>
        <v>0</v>
      </c>
      <c r="W684" s="25">
        <f t="shared" si="641"/>
        <v>0</v>
      </c>
      <c r="X684" s="29"/>
      <c r="Y684" s="25"/>
    </row>
    <row r="685" spans="1:25" ht="14.25" customHeight="1" x14ac:dyDescent="0.2">
      <c r="A685" s="7" t="s">
        <v>1245</v>
      </c>
      <c r="B685" s="20" t="s">
        <v>1578</v>
      </c>
      <c r="C685" s="28"/>
      <c r="D685" s="6" t="s">
        <v>1316</v>
      </c>
      <c r="E685" s="6" t="s">
        <v>1246</v>
      </c>
      <c r="F685" s="19" t="s">
        <v>1247</v>
      </c>
      <c r="G685" s="21">
        <v>384</v>
      </c>
      <c r="H685" s="8">
        <v>384</v>
      </c>
      <c r="I685" s="8">
        <f t="shared" si="700"/>
        <v>100</v>
      </c>
      <c r="J685" s="8">
        <v>0</v>
      </c>
      <c r="K685" s="8"/>
      <c r="L685" s="8">
        <f t="shared" si="687"/>
        <v>384</v>
      </c>
      <c r="M685" s="8">
        <f t="shared" si="701"/>
        <v>100</v>
      </c>
      <c r="N685" s="8">
        <f t="shared" si="634"/>
        <v>0</v>
      </c>
      <c r="O685" s="8">
        <f t="shared" si="688"/>
        <v>0</v>
      </c>
      <c r="P685" s="8"/>
      <c r="Q685" s="8"/>
      <c r="R685" s="73">
        <f>0*64</f>
        <v>0</v>
      </c>
      <c r="S685" s="8">
        <f t="shared" si="652"/>
        <v>384</v>
      </c>
      <c r="T685" s="8">
        <f t="shared" si="653"/>
        <v>100</v>
      </c>
      <c r="U685" s="8">
        <f t="shared" si="654"/>
        <v>0</v>
      </c>
      <c r="V685" s="8">
        <f t="shared" si="640"/>
        <v>384</v>
      </c>
      <c r="W685" s="25">
        <f t="shared" si="641"/>
        <v>0</v>
      </c>
      <c r="X685" s="29"/>
      <c r="Y685" s="25"/>
    </row>
    <row r="686" spans="1:25" ht="14.25" customHeight="1" x14ac:dyDescent="0.2">
      <c r="A686" s="7" t="s">
        <v>1248</v>
      </c>
      <c r="B686" s="20" t="s">
        <v>1578</v>
      </c>
      <c r="C686" s="28"/>
      <c r="D686" s="6" t="s">
        <v>1316</v>
      </c>
      <c r="E686" s="6" t="s">
        <v>1249</v>
      </c>
      <c r="F686" s="19" t="s">
        <v>1250</v>
      </c>
      <c r="G686" s="21">
        <v>4480</v>
      </c>
      <c r="H686" s="8">
        <v>4032</v>
      </c>
      <c r="I686" s="8">
        <f t="shared" si="700"/>
        <v>90</v>
      </c>
      <c r="J686" s="8">
        <v>448</v>
      </c>
      <c r="K686" s="8"/>
      <c r="L686" s="8">
        <f t="shared" si="687"/>
        <v>4480</v>
      </c>
      <c r="M686" s="8">
        <f t="shared" si="701"/>
        <v>100</v>
      </c>
      <c r="N686" s="8">
        <f t="shared" si="634"/>
        <v>0</v>
      </c>
      <c r="O686" s="8">
        <f t="shared" si="688"/>
        <v>448</v>
      </c>
      <c r="P686" s="8"/>
      <c r="Q686" s="8"/>
      <c r="R686" s="73">
        <f>0*448</f>
        <v>0</v>
      </c>
      <c r="S686" s="8">
        <f t="shared" si="652"/>
        <v>4480</v>
      </c>
      <c r="T686" s="8">
        <f t="shared" si="653"/>
        <v>100</v>
      </c>
      <c r="U686" s="8">
        <f t="shared" si="654"/>
        <v>0</v>
      </c>
      <c r="V686" s="8">
        <f t="shared" si="640"/>
        <v>4480</v>
      </c>
      <c r="W686" s="25">
        <f t="shared" si="641"/>
        <v>0</v>
      </c>
      <c r="X686" s="29"/>
      <c r="Y686" s="25"/>
    </row>
    <row r="687" spans="1:25" ht="14.25" customHeight="1" x14ac:dyDescent="0.2">
      <c r="A687" s="7" t="s">
        <v>1251</v>
      </c>
      <c r="B687" s="20" t="s">
        <v>1578</v>
      </c>
      <c r="C687" s="28" t="s">
        <v>1231</v>
      </c>
      <c r="D687" s="6" t="s">
        <v>42</v>
      </c>
      <c r="E687" s="6" t="s">
        <v>1542</v>
      </c>
      <c r="F687" s="19" t="s">
        <v>1543</v>
      </c>
      <c r="G687" s="21">
        <v>1885</v>
      </c>
      <c r="H687" s="8">
        <v>1303</v>
      </c>
      <c r="I687" s="8">
        <f>H687/G687*100</f>
        <v>69.124668435013263</v>
      </c>
      <c r="J687" s="8">
        <v>316</v>
      </c>
      <c r="K687" s="8"/>
      <c r="L687" s="8">
        <f>H687+J687+K687</f>
        <v>1619</v>
      </c>
      <c r="M687" s="8">
        <f>L687/G687*100</f>
        <v>85.888594164456237</v>
      </c>
      <c r="N687" s="8">
        <f>G687-L687</f>
        <v>266</v>
      </c>
      <c r="O687" s="8">
        <f>J687+K687</f>
        <v>316</v>
      </c>
      <c r="P687" s="8"/>
      <c r="Q687" s="8"/>
      <c r="R687" s="8"/>
      <c r="S687" s="8">
        <f t="shared" si="652"/>
        <v>1619</v>
      </c>
      <c r="T687" s="8">
        <f t="shared" si="653"/>
        <v>85.888594164456237</v>
      </c>
      <c r="U687" s="8">
        <f t="shared" si="654"/>
        <v>266</v>
      </c>
      <c r="V687" s="8">
        <f t="shared" si="640"/>
        <v>1619</v>
      </c>
      <c r="W687" s="25">
        <f t="shared" si="641"/>
        <v>0</v>
      </c>
      <c r="X687" s="29">
        <v>413420</v>
      </c>
      <c r="Y687" s="25"/>
    </row>
    <row r="688" spans="1:25" ht="14.25" customHeight="1" x14ac:dyDescent="0.2">
      <c r="A688" s="7" t="s">
        <v>1251</v>
      </c>
      <c r="B688" s="20">
        <v>4500</v>
      </c>
      <c r="C688" s="28"/>
      <c r="D688" s="6" t="s">
        <v>42</v>
      </c>
      <c r="E688" s="6" t="s">
        <v>1542</v>
      </c>
      <c r="F688" s="19" t="s">
        <v>1543</v>
      </c>
      <c r="G688" s="21"/>
      <c r="H688" s="8">
        <v>0</v>
      </c>
      <c r="I688" s="8" t="e">
        <f t="shared" si="700"/>
        <v>#DIV/0!</v>
      </c>
      <c r="J688" s="8">
        <v>0</v>
      </c>
      <c r="K688" s="8"/>
      <c r="L688" s="8">
        <f t="shared" si="687"/>
        <v>0</v>
      </c>
      <c r="M688" s="8" t="e">
        <f t="shared" si="701"/>
        <v>#DIV/0!</v>
      </c>
      <c r="N688" s="8">
        <f t="shared" si="634"/>
        <v>0</v>
      </c>
      <c r="O688" s="8">
        <f t="shared" si="688"/>
        <v>0</v>
      </c>
      <c r="P688" s="8"/>
      <c r="Q688" s="8"/>
      <c r="R688" s="8"/>
      <c r="S688" s="8">
        <f t="shared" si="652"/>
        <v>0</v>
      </c>
      <c r="T688" s="8" t="e">
        <f t="shared" si="653"/>
        <v>#DIV/0!</v>
      </c>
      <c r="U688" s="8">
        <f t="shared" si="654"/>
        <v>0</v>
      </c>
      <c r="V688" s="8">
        <f t="shared" si="640"/>
        <v>0</v>
      </c>
      <c r="W688" s="25">
        <f t="shared" si="641"/>
        <v>0</v>
      </c>
      <c r="X688" s="29"/>
      <c r="Y688" s="25"/>
    </row>
    <row r="689" spans="1:25" ht="14.25" customHeight="1" x14ac:dyDescent="0.2">
      <c r="A689" s="7" t="s">
        <v>1783</v>
      </c>
      <c r="B689" s="20" t="s">
        <v>900</v>
      </c>
      <c r="C689" s="28" t="s">
        <v>1544</v>
      </c>
      <c r="D689" s="6" t="s">
        <v>1316</v>
      </c>
      <c r="E689" s="6" t="s">
        <v>1545</v>
      </c>
      <c r="F689" s="19"/>
      <c r="G689" s="21"/>
      <c r="H689" s="8">
        <v>0</v>
      </c>
      <c r="I689" s="8" t="e">
        <f t="shared" si="700"/>
        <v>#DIV/0!</v>
      </c>
      <c r="J689" s="8">
        <v>0</v>
      </c>
      <c r="K689" s="8"/>
      <c r="L689" s="8">
        <f t="shared" si="687"/>
        <v>0</v>
      </c>
      <c r="M689" s="8" t="e">
        <f t="shared" si="701"/>
        <v>#DIV/0!</v>
      </c>
      <c r="N689" s="8">
        <f t="shared" si="634"/>
        <v>0</v>
      </c>
      <c r="O689" s="8">
        <f t="shared" si="688"/>
        <v>0</v>
      </c>
      <c r="P689" s="8"/>
      <c r="Q689" s="8"/>
      <c r="R689" s="8"/>
      <c r="S689" s="8">
        <f t="shared" si="652"/>
        <v>0</v>
      </c>
      <c r="T689" s="8" t="e">
        <f t="shared" si="653"/>
        <v>#DIV/0!</v>
      </c>
      <c r="U689" s="8">
        <f t="shared" si="654"/>
        <v>0</v>
      </c>
      <c r="V689" s="8">
        <f t="shared" si="640"/>
        <v>0</v>
      </c>
      <c r="W689" s="25">
        <f t="shared" si="641"/>
        <v>0</v>
      </c>
      <c r="X689" s="29"/>
      <c r="Y689" s="25"/>
    </row>
    <row r="690" spans="1:25" ht="14.25" customHeight="1" x14ac:dyDescent="0.2">
      <c r="A690" s="7" t="s">
        <v>1783</v>
      </c>
      <c r="B690" s="20" t="s">
        <v>900</v>
      </c>
      <c r="C690" s="28" t="s">
        <v>1544</v>
      </c>
      <c r="D690" s="6" t="s">
        <v>1316</v>
      </c>
      <c r="E690" s="6" t="s">
        <v>1024</v>
      </c>
      <c r="F690" s="19"/>
      <c r="G690" s="21"/>
      <c r="H690" s="8">
        <v>0</v>
      </c>
      <c r="I690" s="8" t="e">
        <f t="shared" si="700"/>
        <v>#DIV/0!</v>
      </c>
      <c r="J690" s="8">
        <v>0</v>
      </c>
      <c r="K690" s="8"/>
      <c r="L690" s="8">
        <f t="shared" si="687"/>
        <v>0</v>
      </c>
      <c r="M690" s="8" t="e">
        <f t="shared" si="701"/>
        <v>#DIV/0!</v>
      </c>
      <c r="N690" s="8">
        <f t="shared" si="634"/>
        <v>0</v>
      </c>
      <c r="O690" s="8">
        <f t="shared" si="688"/>
        <v>0</v>
      </c>
      <c r="P690" s="8"/>
      <c r="Q690" s="8"/>
      <c r="R690" s="8"/>
      <c r="S690" s="8">
        <f t="shared" si="652"/>
        <v>0</v>
      </c>
      <c r="T690" s="8" t="e">
        <f t="shared" si="653"/>
        <v>#DIV/0!</v>
      </c>
      <c r="U690" s="8">
        <f t="shared" si="654"/>
        <v>0</v>
      </c>
      <c r="V690" s="8">
        <f t="shared" si="640"/>
        <v>0</v>
      </c>
      <c r="W690" s="25">
        <f t="shared" si="641"/>
        <v>0</v>
      </c>
      <c r="X690" s="29"/>
      <c r="Y690" s="25"/>
    </row>
    <row r="691" spans="1:25" ht="14.25" customHeight="1" x14ac:dyDescent="0.2">
      <c r="A691" s="7" t="s">
        <v>1783</v>
      </c>
      <c r="B691" s="20" t="s">
        <v>900</v>
      </c>
      <c r="C691" s="28" t="s">
        <v>1544</v>
      </c>
      <c r="D691" s="6" t="s">
        <v>1316</v>
      </c>
      <c r="E691" s="6" t="s">
        <v>1025</v>
      </c>
      <c r="F691" s="19"/>
      <c r="G691" s="21"/>
      <c r="H691" s="8">
        <v>0</v>
      </c>
      <c r="I691" s="8" t="e">
        <f t="shared" si="700"/>
        <v>#DIV/0!</v>
      </c>
      <c r="J691" s="8">
        <v>0</v>
      </c>
      <c r="K691" s="8"/>
      <c r="L691" s="8">
        <f t="shared" si="687"/>
        <v>0</v>
      </c>
      <c r="M691" s="8" t="e">
        <f t="shared" si="701"/>
        <v>#DIV/0!</v>
      </c>
      <c r="N691" s="8">
        <f t="shared" si="634"/>
        <v>0</v>
      </c>
      <c r="O691" s="8">
        <f t="shared" si="688"/>
        <v>0</v>
      </c>
      <c r="P691" s="8"/>
      <c r="Q691" s="8"/>
      <c r="R691" s="8"/>
      <c r="S691" s="8">
        <f t="shared" si="652"/>
        <v>0</v>
      </c>
      <c r="T691" s="8" t="e">
        <f t="shared" si="653"/>
        <v>#DIV/0!</v>
      </c>
      <c r="U691" s="8">
        <f t="shared" si="654"/>
        <v>0</v>
      </c>
      <c r="V691" s="8">
        <f t="shared" si="640"/>
        <v>0</v>
      </c>
      <c r="W691" s="25">
        <f t="shared" si="641"/>
        <v>0</v>
      </c>
      <c r="X691" s="29"/>
      <c r="Y691" s="25"/>
    </row>
    <row r="692" spans="1:25" ht="14.25" customHeight="1" x14ac:dyDescent="0.2">
      <c r="A692" s="7" t="s">
        <v>1783</v>
      </c>
      <c r="B692" s="20" t="s">
        <v>900</v>
      </c>
      <c r="C692" s="28" t="s">
        <v>1544</v>
      </c>
      <c r="D692" s="6" t="s">
        <v>1316</v>
      </c>
      <c r="E692" s="6" t="s">
        <v>1026</v>
      </c>
      <c r="F692" s="19"/>
      <c r="G692" s="21"/>
      <c r="H692" s="8">
        <v>0</v>
      </c>
      <c r="I692" s="8" t="e">
        <f t="shared" si="700"/>
        <v>#DIV/0!</v>
      </c>
      <c r="J692" s="8">
        <v>0</v>
      </c>
      <c r="K692" s="8"/>
      <c r="L692" s="8">
        <f t="shared" si="687"/>
        <v>0</v>
      </c>
      <c r="M692" s="8" t="e">
        <f t="shared" si="701"/>
        <v>#DIV/0!</v>
      </c>
      <c r="N692" s="8">
        <f t="shared" si="634"/>
        <v>0</v>
      </c>
      <c r="O692" s="8">
        <f t="shared" si="688"/>
        <v>0</v>
      </c>
      <c r="P692" s="8"/>
      <c r="Q692" s="8"/>
      <c r="R692" s="8"/>
      <c r="S692" s="8">
        <f t="shared" si="652"/>
        <v>0</v>
      </c>
      <c r="T692" s="8" t="e">
        <f t="shared" si="653"/>
        <v>#DIV/0!</v>
      </c>
      <c r="U692" s="8">
        <f t="shared" si="654"/>
        <v>0</v>
      </c>
      <c r="V692" s="8">
        <f t="shared" si="640"/>
        <v>0</v>
      </c>
      <c r="W692" s="25">
        <f t="shared" si="641"/>
        <v>0</v>
      </c>
      <c r="X692" s="29"/>
      <c r="Y692" s="25"/>
    </row>
    <row r="693" spans="1:25" ht="14.25" customHeight="1" x14ac:dyDescent="0.2">
      <c r="A693" s="7" t="s">
        <v>1783</v>
      </c>
      <c r="B693" s="20" t="s">
        <v>900</v>
      </c>
      <c r="C693" s="28" t="s">
        <v>1544</v>
      </c>
      <c r="D693" s="6" t="s">
        <v>1316</v>
      </c>
      <c r="E693" s="6" t="s">
        <v>1027</v>
      </c>
      <c r="F693" s="19"/>
      <c r="G693" s="21"/>
      <c r="H693" s="8">
        <v>0</v>
      </c>
      <c r="I693" s="8" t="e">
        <f t="shared" si="700"/>
        <v>#DIV/0!</v>
      </c>
      <c r="J693" s="8">
        <v>0</v>
      </c>
      <c r="K693" s="8"/>
      <c r="L693" s="8">
        <f t="shared" si="687"/>
        <v>0</v>
      </c>
      <c r="M693" s="8" t="e">
        <f t="shared" si="701"/>
        <v>#DIV/0!</v>
      </c>
      <c r="N693" s="8">
        <f t="shared" si="634"/>
        <v>0</v>
      </c>
      <c r="O693" s="8">
        <f t="shared" si="688"/>
        <v>0</v>
      </c>
      <c r="P693" s="8"/>
      <c r="Q693" s="8"/>
      <c r="R693" s="8"/>
      <c r="S693" s="8">
        <f t="shared" si="652"/>
        <v>0</v>
      </c>
      <c r="T693" s="8" t="e">
        <f t="shared" si="653"/>
        <v>#DIV/0!</v>
      </c>
      <c r="U693" s="8">
        <f t="shared" si="654"/>
        <v>0</v>
      </c>
      <c r="V693" s="8">
        <f t="shared" si="640"/>
        <v>0</v>
      </c>
      <c r="W693" s="25">
        <f t="shared" si="641"/>
        <v>0</v>
      </c>
      <c r="X693" s="29"/>
      <c r="Y693" s="25"/>
    </row>
    <row r="694" spans="1:25" ht="14.25" customHeight="1" x14ac:dyDescent="0.2">
      <c r="A694" s="7" t="s">
        <v>1783</v>
      </c>
      <c r="B694" s="20" t="s">
        <v>900</v>
      </c>
      <c r="C694" s="28" t="s">
        <v>1544</v>
      </c>
      <c r="D694" s="6" t="s">
        <v>1316</v>
      </c>
      <c r="E694" s="6" t="s">
        <v>1028</v>
      </c>
      <c r="F694" s="19"/>
      <c r="G694" s="21"/>
      <c r="H694" s="8">
        <v>0</v>
      </c>
      <c r="I694" s="8" t="e">
        <f t="shared" si="700"/>
        <v>#DIV/0!</v>
      </c>
      <c r="J694" s="8">
        <v>0</v>
      </c>
      <c r="K694" s="8"/>
      <c r="L694" s="8">
        <f t="shared" si="687"/>
        <v>0</v>
      </c>
      <c r="M694" s="8" t="e">
        <f t="shared" si="701"/>
        <v>#DIV/0!</v>
      </c>
      <c r="N694" s="8">
        <f t="shared" si="634"/>
        <v>0</v>
      </c>
      <c r="O694" s="8">
        <f t="shared" si="688"/>
        <v>0</v>
      </c>
      <c r="P694" s="8"/>
      <c r="Q694" s="8"/>
      <c r="R694" s="8"/>
      <c r="S694" s="8">
        <f t="shared" si="652"/>
        <v>0</v>
      </c>
      <c r="T694" s="8" t="e">
        <f t="shared" si="653"/>
        <v>#DIV/0!</v>
      </c>
      <c r="U694" s="8">
        <f t="shared" si="654"/>
        <v>0</v>
      </c>
      <c r="V694" s="8">
        <f t="shared" si="640"/>
        <v>0</v>
      </c>
      <c r="W694" s="25">
        <f t="shared" si="641"/>
        <v>0</v>
      </c>
      <c r="X694" s="29"/>
      <c r="Y694" s="25"/>
    </row>
    <row r="695" spans="1:25" ht="14.25" customHeight="1" x14ac:dyDescent="0.2">
      <c r="A695" s="7" t="s">
        <v>1783</v>
      </c>
      <c r="B695" s="20" t="s">
        <v>900</v>
      </c>
      <c r="C695" s="28" t="s">
        <v>1544</v>
      </c>
      <c r="D695" s="6" t="s">
        <v>1316</v>
      </c>
      <c r="E695" s="6" t="s">
        <v>1029</v>
      </c>
      <c r="F695" s="19"/>
      <c r="G695" s="21"/>
      <c r="H695" s="8">
        <v>0</v>
      </c>
      <c r="I695" s="8" t="e">
        <f t="shared" si="700"/>
        <v>#DIV/0!</v>
      </c>
      <c r="J695" s="8">
        <v>0</v>
      </c>
      <c r="K695" s="8"/>
      <c r="L695" s="8">
        <f t="shared" si="687"/>
        <v>0</v>
      </c>
      <c r="M695" s="8" t="e">
        <f t="shared" si="701"/>
        <v>#DIV/0!</v>
      </c>
      <c r="N695" s="8">
        <f t="shared" si="634"/>
        <v>0</v>
      </c>
      <c r="O695" s="8">
        <f t="shared" si="688"/>
        <v>0</v>
      </c>
      <c r="P695" s="8"/>
      <c r="Q695" s="8"/>
      <c r="R695" s="8"/>
      <c r="S695" s="8">
        <f t="shared" si="652"/>
        <v>0</v>
      </c>
      <c r="T695" s="8" t="e">
        <f t="shared" si="653"/>
        <v>#DIV/0!</v>
      </c>
      <c r="U695" s="8">
        <f t="shared" si="654"/>
        <v>0</v>
      </c>
      <c r="V695" s="8">
        <f t="shared" si="640"/>
        <v>0</v>
      </c>
      <c r="W695" s="25">
        <f t="shared" si="641"/>
        <v>0</v>
      </c>
      <c r="X695" s="29"/>
      <c r="Y695" s="25"/>
    </row>
    <row r="696" spans="1:25" ht="14.25" customHeight="1" x14ac:dyDescent="0.2">
      <c r="A696" s="7" t="s">
        <v>1783</v>
      </c>
      <c r="B696" s="20" t="s">
        <v>900</v>
      </c>
      <c r="C696" s="28" t="s">
        <v>1544</v>
      </c>
      <c r="D696" s="6" t="s">
        <v>1316</v>
      </c>
      <c r="E696" s="6" t="s">
        <v>1030</v>
      </c>
      <c r="F696" s="19"/>
      <c r="G696" s="21"/>
      <c r="H696" s="8">
        <v>0</v>
      </c>
      <c r="I696" s="8" t="e">
        <f t="shared" si="700"/>
        <v>#DIV/0!</v>
      </c>
      <c r="J696" s="8">
        <v>0</v>
      </c>
      <c r="K696" s="8"/>
      <c r="L696" s="8">
        <f t="shared" si="687"/>
        <v>0</v>
      </c>
      <c r="M696" s="8" t="e">
        <f t="shared" si="701"/>
        <v>#DIV/0!</v>
      </c>
      <c r="N696" s="8">
        <f t="shared" si="634"/>
        <v>0</v>
      </c>
      <c r="O696" s="8">
        <f t="shared" si="688"/>
        <v>0</v>
      </c>
      <c r="P696" s="8"/>
      <c r="Q696" s="8"/>
      <c r="R696" s="8"/>
      <c r="S696" s="8">
        <f t="shared" si="652"/>
        <v>0</v>
      </c>
      <c r="T696" s="8" t="e">
        <f t="shared" si="653"/>
        <v>#DIV/0!</v>
      </c>
      <c r="U696" s="8">
        <f t="shared" si="654"/>
        <v>0</v>
      </c>
      <c r="V696" s="8">
        <f t="shared" si="640"/>
        <v>0</v>
      </c>
      <c r="W696" s="25">
        <f t="shared" si="641"/>
        <v>0</v>
      </c>
      <c r="X696" s="29"/>
      <c r="Y696" s="25"/>
    </row>
    <row r="697" spans="1:25" ht="14.25" customHeight="1" x14ac:dyDescent="0.2">
      <c r="A697" s="7" t="s">
        <v>1783</v>
      </c>
      <c r="B697" s="20" t="s">
        <v>900</v>
      </c>
      <c r="C697" s="28" t="s">
        <v>1544</v>
      </c>
      <c r="D697" s="6" t="s">
        <v>1316</v>
      </c>
      <c r="E697" s="6" t="s">
        <v>1178</v>
      </c>
      <c r="F697" s="19"/>
      <c r="G697" s="21"/>
      <c r="H697" s="8">
        <v>0</v>
      </c>
      <c r="I697" s="8" t="e">
        <f t="shared" si="700"/>
        <v>#DIV/0!</v>
      </c>
      <c r="J697" s="8">
        <v>0</v>
      </c>
      <c r="K697" s="8"/>
      <c r="L697" s="8">
        <f t="shared" si="687"/>
        <v>0</v>
      </c>
      <c r="M697" s="8" t="e">
        <f t="shared" si="701"/>
        <v>#DIV/0!</v>
      </c>
      <c r="N697" s="8">
        <f t="shared" si="634"/>
        <v>0</v>
      </c>
      <c r="O697" s="8">
        <f t="shared" si="688"/>
        <v>0</v>
      </c>
      <c r="P697" s="8"/>
      <c r="Q697" s="8"/>
      <c r="R697" s="8"/>
      <c r="S697" s="8">
        <f t="shared" si="652"/>
        <v>0</v>
      </c>
      <c r="T697" s="8" t="e">
        <f t="shared" si="653"/>
        <v>#DIV/0!</v>
      </c>
      <c r="U697" s="8">
        <f t="shared" si="654"/>
        <v>0</v>
      </c>
      <c r="V697" s="8">
        <f t="shared" si="640"/>
        <v>0</v>
      </c>
      <c r="W697" s="25">
        <f t="shared" si="641"/>
        <v>0</v>
      </c>
      <c r="X697" s="29"/>
      <c r="Y697" s="25"/>
    </row>
    <row r="698" spans="1:25" ht="14.25" customHeight="1" x14ac:dyDescent="0.2">
      <c r="A698" s="7" t="s">
        <v>1783</v>
      </c>
      <c r="B698" s="20" t="s">
        <v>900</v>
      </c>
      <c r="C698" s="28" t="s">
        <v>1544</v>
      </c>
      <c r="D698" s="6" t="s">
        <v>1316</v>
      </c>
      <c r="E698" s="6" t="s">
        <v>1179</v>
      </c>
      <c r="F698" s="19"/>
      <c r="G698" s="21"/>
      <c r="H698" s="8">
        <v>0</v>
      </c>
      <c r="I698" s="8" t="e">
        <f t="shared" si="700"/>
        <v>#DIV/0!</v>
      </c>
      <c r="J698" s="8">
        <v>0</v>
      </c>
      <c r="K698" s="8"/>
      <c r="L698" s="8">
        <f t="shared" si="687"/>
        <v>0</v>
      </c>
      <c r="M698" s="8" t="e">
        <f t="shared" si="701"/>
        <v>#DIV/0!</v>
      </c>
      <c r="N698" s="8">
        <f t="shared" si="634"/>
        <v>0</v>
      </c>
      <c r="O698" s="8">
        <f t="shared" si="688"/>
        <v>0</v>
      </c>
      <c r="P698" s="8"/>
      <c r="Q698" s="8"/>
      <c r="R698" s="8"/>
      <c r="S698" s="8">
        <f t="shared" si="652"/>
        <v>0</v>
      </c>
      <c r="T698" s="8" t="e">
        <f t="shared" si="653"/>
        <v>#DIV/0!</v>
      </c>
      <c r="U698" s="8">
        <f t="shared" si="654"/>
        <v>0</v>
      </c>
      <c r="V698" s="8">
        <f t="shared" si="640"/>
        <v>0</v>
      </c>
      <c r="W698" s="25">
        <f t="shared" si="641"/>
        <v>0</v>
      </c>
      <c r="X698" s="29"/>
      <c r="Y698" s="25"/>
    </row>
    <row r="699" spans="1:25" ht="14.25" customHeight="1" x14ac:dyDescent="0.2">
      <c r="A699" s="7" t="s">
        <v>1783</v>
      </c>
      <c r="B699" s="20">
        <v>1551</v>
      </c>
      <c r="C699" s="33"/>
      <c r="D699" s="6" t="s">
        <v>90</v>
      </c>
      <c r="E699" s="6" t="s">
        <v>1180</v>
      </c>
      <c r="F699" s="19" t="s">
        <v>1380</v>
      </c>
      <c r="G699" s="21"/>
      <c r="H699" s="8">
        <v>0</v>
      </c>
      <c r="I699" s="8" t="e">
        <f t="shared" si="700"/>
        <v>#DIV/0!</v>
      </c>
      <c r="J699" s="8">
        <v>0</v>
      </c>
      <c r="K699" s="8"/>
      <c r="L699" s="8">
        <f t="shared" si="687"/>
        <v>0</v>
      </c>
      <c r="M699" s="8" t="e">
        <f t="shared" si="701"/>
        <v>#DIV/0!</v>
      </c>
      <c r="N699" s="8">
        <f t="shared" si="634"/>
        <v>0</v>
      </c>
      <c r="O699" s="8">
        <f t="shared" si="688"/>
        <v>0</v>
      </c>
      <c r="P699" s="8"/>
      <c r="Q699" s="8"/>
      <c r="R699" s="8"/>
      <c r="S699" s="8">
        <f t="shared" si="652"/>
        <v>0</v>
      </c>
      <c r="T699" s="8" t="e">
        <f t="shared" si="653"/>
        <v>#DIV/0!</v>
      </c>
      <c r="U699" s="8">
        <f t="shared" si="654"/>
        <v>0</v>
      </c>
      <c r="V699" s="8">
        <f t="shared" si="640"/>
        <v>0</v>
      </c>
      <c r="W699" s="25">
        <f t="shared" si="641"/>
        <v>0</v>
      </c>
      <c r="X699" s="20"/>
      <c r="Y699" s="25"/>
    </row>
    <row r="700" spans="1:25" ht="14.25" customHeight="1" x14ac:dyDescent="0.2">
      <c r="A700" s="7" t="s">
        <v>1783</v>
      </c>
      <c r="B700" s="20" t="s">
        <v>900</v>
      </c>
      <c r="C700" s="33" t="s">
        <v>1544</v>
      </c>
      <c r="D700" s="6" t="s">
        <v>1316</v>
      </c>
      <c r="E700" s="6" t="s">
        <v>1181</v>
      </c>
      <c r="F700" s="19"/>
      <c r="G700" s="21"/>
      <c r="H700" s="8">
        <v>0</v>
      </c>
      <c r="I700" s="8" t="e">
        <f t="shared" si="700"/>
        <v>#DIV/0!</v>
      </c>
      <c r="J700" s="8">
        <v>0</v>
      </c>
      <c r="K700" s="8"/>
      <c r="L700" s="8">
        <f t="shared" si="687"/>
        <v>0</v>
      </c>
      <c r="M700" s="8" t="e">
        <f t="shared" si="701"/>
        <v>#DIV/0!</v>
      </c>
      <c r="N700" s="8">
        <f t="shared" si="634"/>
        <v>0</v>
      </c>
      <c r="O700" s="8">
        <f t="shared" si="688"/>
        <v>0</v>
      </c>
      <c r="P700" s="8"/>
      <c r="Q700" s="8"/>
      <c r="R700" s="8"/>
      <c r="S700" s="8">
        <f t="shared" si="652"/>
        <v>0</v>
      </c>
      <c r="T700" s="8" t="e">
        <f t="shared" si="653"/>
        <v>#DIV/0!</v>
      </c>
      <c r="U700" s="8">
        <f t="shared" si="654"/>
        <v>0</v>
      </c>
      <c r="V700" s="8">
        <f t="shared" si="640"/>
        <v>0</v>
      </c>
      <c r="W700" s="25">
        <f t="shared" si="641"/>
        <v>0</v>
      </c>
      <c r="X700" s="20"/>
      <c r="Y700" s="25"/>
    </row>
    <row r="701" spans="1:25" ht="14.25" customHeight="1" x14ac:dyDescent="0.2">
      <c r="A701" s="7" t="s">
        <v>1526</v>
      </c>
      <c r="B701" s="20">
        <v>1551</v>
      </c>
      <c r="C701" s="28" t="s">
        <v>1544</v>
      </c>
      <c r="D701" s="6" t="s">
        <v>90</v>
      </c>
      <c r="E701" s="6" t="s">
        <v>1182</v>
      </c>
      <c r="F701" s="19" t="s">
        <v>1381</v>
      </c>
      <c r="G701" s="21"/>
      <c r="H701" s="8">
        <v>0</v>
      </c>
      <c r="I701" s="8" t="e">
        <f t="shared" si="700"/>
        <v>#DIV/0!</v>
      </c>
      <c r="J701" s="8">
        <v>0</v>
      </c>
      <c r="K701" s="8"/>
      <c r="L701" s="8">
        <f t="shared" si="687"/>
        <v>0</v>
      </c>
      <c r="M701" s="8" t="e">
        <f t="shared" si="701"/>
        <v>#DIV/0!</v>
      </c>
      <c r="N701" s="8">
        <f t="shared" si="634"/>
        <v>0</v>
      </c>
      <c r="O701" s="8">
        <f t="shared" si="688"/>
        <v>0</v>
      </c>
      <c r="P701" s="8"/>
      <c r="Q701" s="8"/>
      <c r="R701" s="8"/>
      <c r="S701" s="8">
        <f t="shared" si="652"/>
        <v>0</v>
      </c>
      <c r="T701" s="8" t="e">
        <f t="shared" si="653"/>
        <v>#DIV/0!</v>
      </c>
      <c r="U701" s="8">
        <f t="shared" si="654"/>
        <v>0</v>
      </c>
      <c r="V701" s="8">
        <f t="shared" si="640"/>
        <v>0</v>
      </c>
      <c r="W701" s="25">
        <f t="shared" si="641"/>
        <v>0</v>
      </c>
      <c r="X701" s="29"/>
      <c r="Y701" s="25"/>
    </row>
    <row r="702" spans="1:25" ht="14.25" customHeight="1" x14ac:dyDescent="0.2">
      <c r="A702" s="7" t="s">
        <v>1783</v>
      </c>
      <c r="B702" s="20" t="s">
        <v>900</v>
      </c>
      <c r="C702" s="28" t="s">
        <v>1544</v>
      </c>
      <c r="D702" s="6" t="s">
        <v>1316</v>
      </c>
      <c r="E702" s="6" t="s">
        <v>1183</v>
      </c>
      <c r="F702" s="19"/>
      <c r="G702" s="21"/>
      <c r="H702" s="8">
        <v>0</v>
      </c>
      <c r="I702" s="8" t="e">
        <f t="shared" si="700"/>
        <v>#DIV/0!</v>
      </c>
      <c r="J702" s="8">
        <v>0</v>
      </c>
      <c r="K702" s="8"/>
      <c r="L702" s="8">
        <f t="shared" si="687"/>
        <v>0</v>
      </c>
      <c r="M702" s="8" t="e">
        <f t="shared" si="701"/>
        <v>#DIV/0!</v>
      </c>
      <c r="N702" s="8">
        <f t="shared" si="634"/>
        <v>0</v>
      </c>
      <c r="O702" s="8">
        <f t="shared" si="688"/>
        <v>0</v>
      </c>
      <c r="P702" s="8"/>
      <c r="Q702" s="8"/>
      <c r="R702" s="8"/>
      <c r="S702" s="8">
        <f t="shared" si="652"/>
        <v>0</v>
      </c>
      <c r="T702" s="8" t="e">
        <f t="shared" si="653"/>
        <v>#DIV/0!</v>
      </c>
      <c r="U702" s="8">
        <f t="shared" si="654"/>
        <v>0</v>
      </c>
      <c r="V702" s="8">
        <f t="shared" si="640"/>
        <v>0</v>
      </c>
      <c r="W702" s="25">
        <f t="shared" si="641"/>
        <v>0</v>
      </c>
      <c r="X702" s="29"/>
      <c r="Y702" s="25"/>
    </row>
    <row r="703" spans="1:25" ht="14.25" customHeight="1" x14ac:dyDescent="0.2">
      <c r="A703" s="7" t="s">
        <v>1125</v>
      </c>
      <c r="B703" s="20">
        <v>1551</v>
      </c>
      <c r="C703" s="28" t="s">
        <v>1544</v>
      </c>
      <c r="D703" s="6" t="s">
        <v>90</v>
      </c>
      <c r="E703" s="6" t="s">
        <v>1184</v>
      </c>
      <c r="F703" s="19" t="s">
        <v>2050</v>
      </c>
      <c r="G703" s="21">
        <v>5033</v>
      </c>
      <c r="H703" s="8">
        <v>5032.93</v>
      </c>
      <c r="I703" s="8">
        <f t="shared" si="700"/>
        <v>99.998609179415865</v>
      </c>
      <c r="J703" s="8">
        <v>0</v>
      </c>
      <c r="K703" s="8"/>
      <c r="L703" s="8">
        <f t="shared" si="687"/>
        <v>5032.93</v>
      </c>
      <c r="M703" s="8">
        <f t="shared" si="701"/>
        <v>99.998609179415865</v>
      </c>
      <c r="N703" s="8">
        <f t="shared" si="634"/>
        <v>6.9999999999708962E-2</v>
      </c>
      <c r="O703" s="8">
        <f t="shared" si="688"/>
        <v>0</v>
      </c>
      <c r="P703" s="8"/>
      <c r="Q703" s="8"/>
      <c r="R703" s="8"/>
      <c r="S703" s="8">
        <f t="shared" si="652"/>
        <v>5032.93</v>
      </c>
      <c r="T703" s="8">
        <f t="shared" si="653"/>
        <v>99.998609179415865</v>
      </c>
      <c r="U703" s="8">
        <f t="shared" si="654"/>
        <v>6.9999999999708962E-2</v>
      </c>
      <c r="V703" s="8">
        <f t="shared" si="640"/>
        <v>5032.93</v>
      </c>
      <c r="W703" s="25">
        <f t="shared" si="641"/>
        <v>0</v>
      </c>
      <c r="X703" s="29"/>
      <c r="Y703" s="25"/>
    </row>
    <row r="704" spans="1:25" ht="14.25" customHeight="1" x14ac:dyDescent="0.2">
      <c r="A704" s="7" t="s">
        <v>1783</v>
      </c>
      <c r="B704" s="20" t="s">
        <v>900</v>
      </c>
      <c r="C704" s="28" t="s">
        <v>1544</v>
      </c>
      <c r="D704" s="6" t="s">
        <v>1316</v>
      </c>
      <c r="E704" s="6" t="s">
        <v>1185</v>
      </c>
      <c r="F704" s="19"/>
      <c r="G704" s="21"/>
      <c r="H704" s="8">
        <v>0</v>
      </c>
      <c r="I704" s="8" t="e">
        <f>H704/G704*100</f>
        <v>#DIV/0!</v>
      </c>
      <c r="J704" s="8">
        <v>0</v>
      </c>
      <c r="K704" s="8"/>
      <c r="L704" s="8">
        <f>H704+J704+K704</f>
        <v>0</v>
      </c>
      <c r="M704" s="8" t="e">
        <f>L704/G704*100</f>
        <v>#DIV/0!</v>
      </c>
      <c r="N704" s="8">
        <f>G704-L704</f>
        <v>0</v>
      </c>
      <c r="O704" s="8">
        <f>J704+K704</f>
        <v>0</v>
      </c>
      <c r="P704" s="8"/>
      <c r="Q704" s="8"/>
      <c r="R704" s="8"/>
      <c r="S704" s="8">
        <f t="shared" si="652"/>
        <v>0</v>
      </c>
      <c r="T704" s="8" t="e">
        <f t="shared" si="653"/>
        <v>#DIV/0!</v>
      </c>
      <c r="U704" s="8">
        <f t="shared" si="654"/>
        <v>0</v>
      </c>
      <c r="V704" s="8">
        <f t="shared" si="640"/>
        <v>0</v>
      </c>
      <c r="W704" s="25">
        <f t="shared" si="641"/>
        <v>0</v>
      </c>
      <c r="X704" s="29"/>
      <c r="Y704" s="25"/>
    </row>
    <row r="705" spans="1:25" ht="14.25" customHeight="1" x14ac:dyDescent="0.2">
      <c r="A705" s="7" t="s">
        <v>1783</v>
      </c>
      <c r="B705" s="20" t="s">
        <v>900</v>
      </c>
      <c r="C705" s="28" t="s">
        <v>1544</v>
      </c>
      <c r="D705" s="6" t="s">
        <v>1316</v>
      </c>
      <c r="E705" s="6" t="s">
        <v>1186</v>
      </c>
      <c r="F705" s="19"/>
      <c r="G705" s="21"/>
      <c r="H705" s="8">
        <v>0</v>
      </c>
      <c r="I705" s="8" t="e">
        <f t="shared" si="700"/>
        <v>#DIV/0!</v>
      </c>
      <c r="J705" s="8">
        <v>0</v>
      </c>
      <c r="K705" s="8"/>
      <c r="L705" s="8">
        <f t="shared" si="687"/>
        <v>0</v>
      </c>
      <c r="M705" s="8" t="e">
        <f t="shared" si="701"/>
        <v>#DIV/0!</v>
      </c>
      <c r="N705" s="8">
        <f t="shared" si="634"/>
        <v>0</v>
      </c>
      <c r="O705" s="8">
        <f t="shared" si="688"/>
        <v>0</v>
      </c>
      <c r="P705" s="8"/>
      <c r="Q705" s="8"/>
      <c r="R705" s="8"/>
      <c r="S705" s="8">
        <f t="shared" si="652"/>
        <v>0</v>
      </c>
      <c r="T705" s="8" t="e">
        <f t="shared" si="653"/>
        <v>#DIV/0!</v>
      </c>
      <c r="U705" s="8">
        <f t="shared" si="654"/>
        <v>0</v>
      </c>
      <c r="V705" s="8">
        <f t="shared" si="640"/>
        <v>0</v>
      </c>
      <c r="W705" s="25">
        <f t="shared" si="641"/>
        <v>0</v>
      </c>
      <c r="X705" s="29"/>
      <c r="Y705" s="25"/>
    </row>
    <row r="706" spans="1:25" ht="14.25" customHeight="1" x14ac:dyDescent="0.2">
      <c r="A706" s="7" t="s">
        <v>1783</v>
      </c>
      <c r="B706" s="20" t="s">
        <v>900</v>
      </c>
      <c r="C706" s="28" t="s">
        <v>1544</v>
      </c>
      <c r="D706" s="6" t="s">
        <v>1316</v>
      </c>
      <c r="E706" s="6" t="s">
        <v>1187</v>
      </c>
      <c r="F706" s="7"/>
      <c r="G706" s="21"/>
      <c r="H706" s="8">
        <v>0</v>
      </c>
      <c r="I706" s="8" t="e">
        <f t="shared" si="700"/>
        <v>#DIV/0!</v>
      </c>
      <c r="J706" s="8">
        <v>0</v>
      </c>
      <c r="K706" s="8"/>
      <c r="L706" s="8">
        <f t="shared" si="687"/>
        <v>0</v>
      </c>
      <c r="M706" s="8" t="e">
        <f t="shared" si="701"/>
        <v>#DIV/0!</v>
      </c>
      <c r="N706" s="8">
        <f t="shared" si="634"/>
        <v>0</v>
      </c>
      <c r="O706" s="8">
        <f t="shared" si="688"/>
        <v>0</v>
      </c>
      <c r="P706" s="8"/>
      <c r="Q706" s="8"/>
      <c r="R706" s="8"/>
      <c r="S706" s="8">
        <f t="shared" si="652"/>
        <v>0</v>
      </c>
      <c r="T706" s="8" t="e">
        <f t="shared" si="653"/>
        <v>#DIV/0!</v>
      </c>
      <c r="U706" s="8">
        <f t="shared" si="654"/>
        <v>0</v>
      </c>
      <c r="V706" s="8">
        <f t="shared" si="640"/>
        <v>0</v>
      </c>
      <c r="W706" s="25">
        <f t="shared" si="641"/>
        <v>0</v>
      </c>
      <c r="X706" s="29"/>
      <c r="Y706" s="25"/>
    </row>
    <row r="707" spans="1:25" ht="14.25" customHeight="1" x14ac:dyDescent="0.2">
      <c r="A707" s="7" t="s">
        <v>1783</v>
      </c>
      <c r="B707" s="20" t="s">
        <v>900</v>
      </c>
      <c r="C707" s="28" t="s">
        <v>1544</v>
      </c>
      <c r="D707" s="6" t="s">
        <v>1316</v>
      </c>
      <c r="E707" s="6" t="s">
        <v>1188</v>
      </c>
      <c r="F707" s="7" t="s">
        <v>1189</v>
      </c>
      <c r="G707" s="21">
        <v>1280</v>
      </c>
      <c r="H707" s="8">
        <v>872.37000000000012</v>
      </c>
      <c r="I707" s="8">
        <f t="shared" si="700"/>
        <v>68.153906250000006</v>
      </c>
      <c r="J707" s="8">
        <v>0</v>
      </c>
      <c r="K707" s="8"/>
      <c r="L707" s="8">
        <f t="shared" si="687"/>
        <v>872.37000000000012</v>
      </c>
      <c r="M707" s="8">
        <f t="shared" si="701"/>
        <v>68.153906250000006</v>
      </c>
      <c r="N707" s="8">
        <f t="shared" si="634"/>
        <v>407.62999999999988</v>
      </c>
      <c r="O707" s="8">
        <f t="shared" si="688"/>
        <v>0</v>
      </c>
      <c r="P707" s="8"/>
      <c r="Q707" s="8"/>
      <c r="R707" s="8"/>
      <c r="S707" s="8">
        <f t="shared" si="652"/>
        <v>872.37000000000012</v>
      </c>
      <c r="T707" s="8">
        <f t="shared" si="653"/>
        <v>68.153906250000006</v>
      </c>
      <c r="U707" s="8">
        <f t="shared" si="654"/>
        <v>407.62999999999988</v>
      </c>
      <c r="V707" s="8">
        <f t="shared" si="640"/>
        <v>872.37000000000012</v>
      </c>
      <c r="W707" s="25">
        <f t="shared" si="641"/>
        <v>0</v>
      </c>
      <c r="X707" s="29"/>
      <c r="Y707" s="25"/>
    </row>
    <row r="708" spans="1:25" ht="14.25" hidden="1" customHeight="1" x14ac:dyDescent="0.2">
      <c r="A708" s="7" t="s">
        <v>1783</v>
      </c>
      <c r="B708" s="20" t="s">
        <v>900</v>
      </c>
      <c r="C708" s="28" t="s">
        <v>1544</v>
      </c>
      <c r="D708" s="6" t="s">
        <v>1316</v>
      </c>
      <c r="E708" s="6" t="s">
        <v>1190</v>
      </c>
      <c r="F708" s="7"/>
      <c r="G708" s="21"/>
      <c r="H708" s="8">
        <v>0</v>
      </c>
      <c r="I708" s="8" t="e">
        <f t="shared" si="700"/>
        <v>#DIV/0!</v>
      </c>
      <c r="J708" s="8">
        <v>0</v>
      </c>
      <c r="K708" s="8"/>
      <c r="L708" s="8">
        <f t="shared" si="687"/>
        <v>0</v>
      </c>
      <c r="M708" s="8" t="e">
        <f t="shared" si="701"/>
        <v>#DIV/0!</v>
      </c>
      <c r="N708" s="8">
        <f t="shared" si="634"/>
        <v>0</v>
      </c>
      <c r="O708" s="8">
        <f t="shared" si="688"/>
        <v>0</v>
      </c>
      <c r="P708" s="8"/>
      <c r="Q708" s="8"/>
      <c r="R708" s="8"/>
      <c r="S708" s="8">
        <f t="shared" si="652"/>
        <v>0</v>
      </c>
      <c r="T708" s="8" t="e">
        <f t="shared" si="653"/>
        <v>#DIV/0!</v>
      </c>
      <c r="U708" s="8">
        <f t="shared" si="654"/>
        <v>0</v>
      </c>
      <c r="V708" s="8">
        <f t="shared" ref="V708:V771" si="702">H708+J708</f>
        <v>0</v>
      </c>
      <c r="W708" s="25">
        <f t="shared" ref="W708:W771" si="703">K708+P708</f>
        <v>0</v>
      </c>
      <c r="X708" s="29"/>
      <c r="Y708" s="25"/>
    </row>
    <row r="709" spans="1:25" ht="14.25" hidden="1" customHeight="1" x14ac:dyDescent="0.2">
      <c r="A709" s="7" t="s">
        <v>1783</v>
      </c>
      <c r="B709" s="20" t="s">
        <v>900</v>
      </c>
      <c r="C709" s="28" t="s">
        <v>1544</v>
      </c>
      <c r="D709" s="6" t="s">
        <v>1316</v>
      </c>
      <c r="E709" s="6" t="s">
        <v>1191</v>
      </c>
      <c r="F709" s="7"/>
      <c r="G709" s="21"/>
      <c r="H709" s="8">
        <v>0</v>
      </c>
      <c r="I709" s="8" t="e">
        <f t="shared" si="700"/>
        <v>#DIV/0!</v>
      </c>
      <c r="J709" s="8">
        <v>0</v>
      </c>
      <c r="K709" s="8"/>
      <c r="L709" s="8">
        <f t="shared" si="687"/>
        <v>0</v>
      </c>
      <c r="M709" s="8" t="e">
        <f t="shared" si="701"/>
        <v>#DIV/0!</v>
      </c>
      <c r="N709" s="8">
        <f t="shared" si="634"/>
        <v>0</v>
      </c>
      <c r="O709" s="8">
        <f t="shared" si="688"/>
        <v>0</v>
      </c>
      <c r="P709" s="8"/>
      <c r="Q709" s="8"/>
      <c r="R709" s="8"/>
      <c r="S709" s="8">
        <f t="shared" si="652"/>
        <v>0</v>
      </c>
      <c r="T709" s="8" t="e">
        <f t="shared" si="653"/>
        <v>#DIV/0!</v>
      </c>
      <c r="U709" s="8">
        <f t="shared" si="654"/>
        <v>0</v>
      </c>
      <c r="V709" s="8">
        <f t="shared" si="702"/>
        <v>0</v>
      </c>
      <c r="W709" s="25">
        <f t="shared" si="703"/>
        <v>0</v>
      </c>
      <c r="X709" s="29"/>
      <c r="Y709" s="25"/>
    </row>
    <row r="710" spans="1:25" ht="14.25" hidden="1" customHeight="1" x14ac:dyDescent="0.2">
      <c r="A710" s="7" t="s">
        <v>1783</v>
      </c>
      <c r="B710" s="20" t="s">
        <v>900</v>
      </c>
      <c r="C710" s="28" t="s">
        <v>1544</v>
      </c>
      <c r="D710" s="6" t="s">
        <v>1316</v>
      </c>
      <c r="E710" s="6" t="s">
        <v>1192</v>
      </c>
      <c r="F710" s="19"/>
      <c r="G710" s="21"/>
      <c r="H710" s="8">
        <v>0</v>
      </c>
      <c r="I710" s="8" t="e">
        <f t="shared" si="700"/>
        <v>#DIV/0!</v>
      </c>
      <c r="J710" s="8">
        <v>0</v>
      </c>
      <c r="K710" s="8"/>
      <c r="L710" s="8">
        <f t="shared" si="687"/>
        <v>0</v>
      </c>
      <c r="M710" s="8" t="e">
        <f t="shared" si="701"/>
        <v>#DIV/0!</v>
      </c>
      <c r="N710" s="8">
        <f t="shared" si="634"/>
        <v>0</v>
      </c>
      <c r="O710" s="8">
        <f t="shared" si="688"/>
        <v>0</v>
      </c>
      <c r="P710" s="8"/>
      <c r="Q710" s="8"/>
      <c r="R710" s="8"/>
      <c r="S710" s="8">
        <f t="shared" si="652"/>
        <v>0</v>
      </c>
      <c r="T710" s="8" t="e">
        <f t="shared" si="653"/>
        <v>#DIV/0!</v>
      </c>
      <c r="U710" s="8">
        <f t="shared" si="654"/>
        <v>0</v>
      </c>
      <c r="V710" s="8">
        <f t="shared" si="702"/>
        <v>0</v>
      </c>
      <c r="W710" s="25">
        <f t="shared" si="703"/>
        <v>0</v>
      </c>
      <c r="X710" s="29"/>
      <c r="Y710" s="25"/>
    </row>
    <row r="711" spans="1:25" ht="14.25" hidden="1" customHeight="1" x14ac:dyDescent="0.2">
      <c r="A711" s="7" t="s">
        <v>1783</v>
      </c>
      <c r="B711" s="20" t="s">
        <v>900</v>
      </c>
      <c r="C711" s="28" t="s">
        <v>1544</v>
      </c>
      <c r="D711" s="6" t="s">
        <v>1316</v>
      </c>
      <c r="E711" s="6" t="s">
        <v>1193</v>
      </c>
      <c r="F711" s="19"/>
      <c r="G711" s="8"/>
      <c r="H711" s="8">
        <v>0</v>
      </c>
      <c r="I711" s="8" t="e">
        <f t="shared" si="700"/>
        <v>#DIV/0!</v>
      </c>
      <c r="J711" s="8">
        <v>0</v>
      </c>
      <c r="K711" s="8"/>
      <c r="L711" s="8">
        <f t="shared" si="687"/>
        <v>0</v>
      </c>
      <c r="M711" s="8" t="e">
        <f t="shared" si="701"/>
        <v>#DIV/0!</v>
      </c>
      <c r="N711" s="8">
        <f t="shared" ref="N711:N784" si="704">G711-L711</f>
        <v>0</v>
      </c>
      <c r="O711" s="8">
        <f t="shared" si="688"/>
        <v>0</v>
      </c>
      <c r="P711" s="8"/>
      <c r="Q711" s="8"/>
      <c r="R711" s="8"/>
      <c r="S711" s="8">
        <f t="shared" si="652"/>
        <v>0</v>
      </c>
      <c r="T711" s="8" t="e">
        <f t="shared" si="653"/>
        <v>#DIV/0!</v>
      </c>
      <c r="U711" s="8">
        <f t="shared" si="654"/>
        <v>0</v>
      </c>
      <c r="V711" s="8">
        <f t="shared" si="702"/>
        <v>0</v>
      </c>
      <c r="W711" s="25">
        <f t="shared" si="703"/>
        <v>0</v>
      </c>
      <c r="X711" s="29"/>
      <c r="Y711" s="25"/>
    </row>
    <row r="712" spans="1:25" ht="14.25" hidden="1" customHeight="1" x14ac:dyDescent="0.2">
      <c r="A712" s="7" t="s">
        <v>1783</v>
      </c>
      <c r="B712" s="20" t="s">
        <v>900</v>
      </c>
      <c r="C712" s="28" t="s">
        <v>1544</v>
      </c>
      <c r="D712" s="6" t="s">
        <v>1316</v>
      </c>
      <c r="E712" s="6" t="s">
        <v>1194</v>
      </c>
      <c r="F712" s="19"/>
      <c r="G712" s="8"/>
      <c r="H712" s="8">
        <v>0</v>
      </c>
      <c r="I712" s="8" t="e">
        <f t="shared" si="700"/>
        <v>#DIV/0!</v>
      </c>
      <c r="J712" s="8">
        <v>0</v>
      </c>
      <c r="K712" s="8"/>
      <c r="L712" s="8">
        <f t="shared" si="687"/>
        <v>0</v>
      </c>
      <c r="M712" s="8" t="e">
        <f t="shared" si="701"/>
        <v>#DIV/0!</v>
      </c>
      <c r="N712" s="8">
        <f t="shared" si="704"/>
        <v>0</v>
      </c>
      <c r="O712" s="8">
        <f t="shared" si="688"/>
        <v>0</v>
      </c>
      <c r="P712" s="8"/>
      <c r="Q712" s="8"/>
      <c r="R712" s="8"/>
      <c r="S712" s="8">
        <f t="shared" si="652"/>
        <v>0</v>
      </c>
      <c r="T712" s="8" t="e">
        <f t="shared" si="653"/>
        <v>#DIV/0!</v>
      </c>
      <c r="U712" s="8">
        <f t="shared" si="654"/>
        <v>0</v>
      </c>
      <c r="V712" s="8">
        <f t="shared" si="702"/>
        <v>0</v>
      </c>
      <c r="W712" s="25">
        <f t="shared" si="703"/>
        <v>0</v>
      </c>
      <c r="X712" s="29"/>
      <c r="Y712" s="25"/>
    </row>
    <row r="713" spans="1:25" ht="14.25" hidden="1" customHeight="1" x14ac:dyDescent="0.2">
      <c r="A713" s="7" t="s">
        <v>1783</v>
      </c>
      <c r="B713" s="20" t="s">
        <v>900</v>
      </c>
      <c r="C713" s="28" t="s">
        <v>1544</v>
      </c>
      <c r="D713" s="6" t="s">
        <v>1316</v>
      </c>
      <c r="E713" s="6" t="s">
        <v>1195</v>
      </c>
      <c r="F713" s="19"/>
      <c r="G713" s="8"/>
      <c r="H713" s="8">
        <v>0</v>
      </c>
      <c r="I713" s="8" t="e">
        <f t="shared" si="700"/>
        <v>#DIV/0!</v>
      </c>
      <c r="J713" s="8">
        <v>0</v>
      </c>
      <c r="K713" s="8"/>
      <c r="L713" s="8">
        <f t="shared" si="687"/>
        <v>0</v>
      </c>
      <c r="M713" s="8" t="e">
        <f t="shared" si="701"/>
        <v>#DIV/0!</v>
      </c>
      <c r="N713" s="8">
        <f t="shared" si="704"/>
        <v>0</v>
      </c>
      <c r="O713" s="8">
        <f t="shared" si="688"/>
        <v>0</v>
      </c>
      <c r="P713" s="8"/>
      <c r="Q713" s="8"/>
      <c r="R713" s="8"/>
      <c r="S713" s="8">
        <f t="shared" si="652"/>
        <v>0</v>
      </c>
      <c r="T713" s="8" t="e">
        <f t="shared" si="653"/>
        <v>#DIV/0!</v>
      </c>
      <c r="U713" s="8">
        <f t="shared" si="654"/>
        <v>0</v>
      </c>
      <c r="V713" s="8">
        <f t="shared" si="702"/>
        <v>0</v>
      </c>
      <c r="W713" s="25">
        <f t="shared" si="703"/>
        <v>0</v>
      </c>
      <c r="X713" s="29"/>
      <c r="Y713" s="25"/>
    </row>
    <row r="714" spans="1:25" ht="14.25" hidden="1" customHeight="1" x14ac:dyDescent="0.2">
      <c r="A714" s="7" t="s">
        <v>1783</v>
      </c>
      <c r="B714" s="20" t="s">
        <v>900</v>
      </c>
      <c r="C714" s="28" t="s">
        <v>1544</v>
      </c>
      <c r="D714" s="6" t="s">
        <v>1316</v>
      </c>
      <c r="E714" s="6" t="s">
        <v>1196</v>
      </c>
      <c r="F714" s="7"/>
      <c r="G714" s="8"/>
      <c r="H714" s="8">
        <v>0</v>
      </c>
      <c r="I714" s="8" t="e">
        <f t="shared" si="700"/>
        <v>#DIV/0!</v>
      </c>
      <c r="J714" s="8">
        <v>0</v>
      </c>
      <c r="K714" s="8"/>
      <c r="L714" s="8">
        <f t="shared" si="687"/>
        <v>0</v>
      </c>
      <c r="M714" s="8" t="e">
        <f t="shared" si="701"/>
        <v>#DIV/0!</v>
      </c>
      <c r="N714" s="8">
        <f t="shared" si="704"/>
        <v>0</v>
      </c>
      <c r="O714" s="8">
        <f t="shared" si="688"/>
        <v>0</v>
      </c>
      <c r="P714" s="8"/>
      <c r="Q714" s="8"/>
      <c r="R714" s="8"/>
      <c r="S714" s="8">
        <f t="shared" si="652"/>
        <v>0</v>
      </c>
      <c r="T714" s="8" t="e">
        <f t="shared" si="653"/>
        <v>#DIV/0!</v>
      </c>
      <c r="U714" s="8">
        <f t="shared" si="654"/>
        <v>0</v>
      </c>
      <c r="V714" s="8">
        <f t="shared" si="702"/>
        <v>0</v>
      </c>
      <c r="W714" s="25">
        <f t="shared" si="703"/>
        <v>0</v>
      </c>
      <c r="X714" s="29">
        <v>413050</v>
      </c>
      <c r="Y714" s="25"/>
    </row>
    <row r="715" spans="1:25" ht="14.25" hidden="1" customHeight="1" x14ac:dyDescent="0.2">
      <c r="A715" s="7" t="s">
        <v>1783</v>
      </c>
      <c r="B715" s="20" t="s">
        <v>900</v>
      </c>
      <c r="C715" s="28" t="s">
        <v>1544</v>
      </c>
      <c r="D715" s="6" t="s">
        <v>1316</v>
      </c>
      <c r="E715" s="6" t="s">
        <v>1197</v>
      </c>
      <c r="F715" s="7"/>
      <c r="G715" s="8"/>
      <c r="H715" s="8">
        <v>0</v>
      </c>
      <c r="I715" s="8" t="e">
        <f t="shared" si="700"/>
        <v>#DIV/0!</v>
      </c>
      <c r="J715" s="8">
        <v>0</v>
      </c>
      <c r="K715" s="8"/>
      <c r="L715" s="8">
        <f t="shared" si="687"/>
        <v>0</v>
      </c>
      <c r="M715" s="8" t="e">
        <f t="shared" si="701"/>
        <v>#DIV/0!</v>
      </c>
      <c r="N715" s="8">
        <f t="shared" si="704"/>
        <v>0</v>
      </c>
      <c r="O715" s="8">
        <f t="shared" si="688"/>
        <v>0</v>
      </c>
      <c r="P715" s="8"/>
      <c r="Q715" s="8"/>
      <c r="R715" s="8"/>
      <c r="S715" s="8">
        <f t="shared" si="652"/>
        <v>0</v>
      </c>
      <c r="T715" s="8" t="e">
        <f t="shared" si="653"/>
        <v>#DIV/0!</v>
      </c>
      <c r="U715" s="8">
        <f t="shared" si="654"/>
        <v>0</v>
      </c>
      <c r="V715" s="8">
        <f t="shared" si="702"/>
        <v>0</v>
      </c>
      <c r="W715" s="25">
        <f t="shared" si="703"/>
        <v>0</v>
      </c>
      <c r="X715" s="29"/>
      <c r="Y715" s="25"/>
    </row>
    <row r="716" spans="1:25" ht="14.25" hidden="1" customHeight="1" x14ac:dyDescent="0.2">
      <c r="A716" s="7" t="s">
        <v>1783</v>
      </c>
      <c r="B716" s="20" t="s">
        <v>900</v>
      </c>
      <c r="C716" s="28" t="s">
        <v>1544</v>
      </c>
      <c r="D716" s="6" t="s">
        <v>1316</v>
      </c>
      <c r="E716" s="6" t="s">
        <v>1198</v>
      </c>
      <c r="F716" s="7"/>
      <c r="G716" s="8"/>
      <c r="H716" s="8">
        <v>0</v>
      </c>
      <c r="I716" s="8" t="e">
        <f t="shared" si="700"/>
        <v>#DIV/0!</v>
      </c>
      <c r="J716" s="8">
        <v>0</v>
      </c>
      <c r="K716" s="8"/>
      <c r="L716" s="8">
        <f t="shared" si="687"/>
        <v>0</v>
      </c>
      <c r="M716" s="8" t="e">
        <f t="shared" si="701"/>
        <v>#DIV/0!</v>
      </c>
      <c r="N716" s="8">
        <f t="shared" si="704"/>
        <v>0</v>
      </c>
      <c r="O716" s="8">
        <f t="shared" si="688"/>
        <v>0</v>
      </c>
      <c r="P716" s="8"/>
      <c r="Q716" s="8"/>
      <c r="R716" s="8"/>
      <c r="S716" s="8">
        <f t="shared" si="652"/>
        <v>0</v>
      </c>
      <c r="T716" s="8" t="e">
        <f t="shared" si="653"/>
        <v>#DIV/0!</v>
      </c>
      <c r="U716" s="8">
        <f t="shared" si="654"/>
        <v>0</v>
      </c>
      <c r="V716" s="8">
        <f t="shared" si="702"/>
        <v>0</v>
      </c>
      <c r="W716" s="25">
        <f t="shared" si="703"/>
        <v>0</v>
      </c>
      <c r="X716" s="29">
        <v>413410</v>
      </c>
      <c r="Y716" s="25"/>
    </row>
    <row r="717" spans="1:25" ht="14.25" hidden="1" customHeight="1" x14ac:dyDescent="0.2">
      <c r="A717" s="7" t="s">
        <v>1783</v>
      </c>
      <c r="B717" s="20" t="s">
        <v>900</v>
      </c>
      <c r="C717" s="28" t="s">
        <v>1544</v>
      </c>
      <c r="D717" s="6" t="s">
        <v>1316</v>
      </c>
      <c r="E717" s="6" t="s">
        <v>1199</v>
      </c>
      <c r="F717" s="7"/>
      <c r="G717" s="8"/>
      <c r="H717" s="8">
        <v>0</v>
      </c>
      <c r="I717" s="8" t="e">
        <f t="shared" si="700"/>
        <v>#DIV/0!</v>
      </c>
      <c r="J717" s="8">
        <v>0</v>
      </c>
      <c r="K717" s="8"/>
      <c r="L717" s="8">
        <f t="shared" si="687"/>
        <v>0</v>
      </c>
      <c r="M717" s="8" t="e">
        <f t="shared" si="701"/>
        <v>#DIV/0!</v>
      </c>
      <c r="N717" s="8">
        <f t="shared" si="704"/>
        <v>0</v>
      </c>
      <c r="O717" s="8">
        <f t="shared" si="688"/>
        <v>0</v>
      </c>
      <c r="P717" s="8"/>
      <c r="Q717" s="8"/>
      <c r="R717" s="8"/>
      <c r="S717" s="8">
        <f t="shared" si="652"/>
        <v>0</v>
      </c>
      <c r="T717" s="8" t="e">
        <f t="shared" si="653"/>
        <v>#DIV/0!</v>
      </c>
      <c r="U717" s="8">
        <f t="shared" si="654"/>
        <v>0</v>
      </c>
      <c r="V717" s="8">
        <f t="shared" si="702"/>
        <v>0</v>
      </c>
      <c r="W717" s="25">
        <f t="shared" si="703"/>
        <v>0</v>
      </c>
      <c r="X717" s="29"/>
      <c r="Y717" s="25"/>
    </row>
    <row r="718" spans="1:25" ht="14.25" hidden="1" customHeight="1" x14ac:dyDescent="0.2">
      <c r="A718" s="7" t="s">
        <v>1783</v>
      </c>
      <c r="B718" s="20" t="s">
        <v>900</v>
      </c>
      <c r="C718" s="28" t="s">
        <v>1544</v>
      </c>
      <c r="D718" s="6" t="s">
        <v>1316</v>
      </c>
      <c r="E718" s="6" t="s">
        <v>1200</v>
      </c>
      <c r="F718" s="7"/>
      <c r="G718" s="21"/>
      <c r="H718" s="8">
        <v>0</v>
      </c>
      <c r="I718" s="8" t="e">
        <f t="shared" si="700"/>
        <v>#DIV/0!</v>
      </c>
      <c r="J718" s="8">
        <v>0</v>
      </c>
      <c r="K718" s="8"/>
      <c r="L718" s="8">
        <f t="shared" si="687"/>
        <v>0</v>
      </c>
      <c r="M718" s="8" t="e">
        <f t="shared" si="701"/>
        <v>#DIV/0!</v>
      </c>
      <c r="N718" s="8">
        <f t="shared" si="704"/>
        <v>0</v>
      </c>
      <c r="O718" s="8">
        <f t="shared" si="688"/>
        <v>0</v>
      </c>
      <c r="P718" s="8"/>
      <c r="Q718" s="8"/>
      <c r="R718" s="8"/>
      <c r="S718" s="8">
        <f t="shared" si="652"/>
        <v>0</v>
      </c>
      <c r="T718" s="8" t="e">
        <f t="shared" si="653"/>
        <v>#DIV/0!</v>
      </c>
      <c r="U718" s="8">
        <f t="shared" si="654"/>
        <v>0</v>
      </c>
      <c r="V718" s="8">
        <f t="shared" si="702"/>
        <v>0</v>
      </c>
      <c r="W718" s="25">
        <f t="shared" si="703"/>
        <v>0</v>
      </c>
      <c r="X718" s="29"/>
      <c r="Y718" s="25"/>
    </row>
    <row r="719" spans="1:25" ht="14.25" hidden="1" customHeight="1" x14ac:dyDescent="0.2">
      <c r="A719" s="7" t="s">
        <v>1783</v>
      </c>
      <c r="B719" s="20" t="s">
        <v>900</v>
      </c>
      <c r="C719" s="28" t="s">
        <v>1544</v>
      </c>
      <c r="D719" s="6" t="s">
        <v>1316</v>
      </c>
      <c r="E719" s="6" t="s">
        <v>1201</v>
      </c>
      <c r="F719" s="7"/>
      <c r="G719" s="21"/>
      <c r="H719" s="8">
        <v>0</v>
      </c>
      <c r="I719" s="8" t="e">
        <f t="shared" si="700"/>
        <v>#DIV/0!</v>
      </c>
      <c r="J719" s="8">
        <v>0</v>
      </c>
      <c r="K719" s="8"/>
      <c r="L719" s="8">
        <f t="shared" si="687"/>
        <v>0</v>
      </c>
      <c r="M719" s="8" t="e">
        <f t="shared" si="701"/>
        <v>#DIV/0!</v>
      </c>
      <c r="N719" s="8">
        <f t="shared" si="704"/>
        <v>0</v>
      </c>
      <c r="O719" s="8">
        <f t="shared" si="688"/>
        <v>0</v>
      </c>
      <c r="P719" s="8"/>
      <c r="Q719" s="8"/>
      <c r="R719" s="8"/>
      <c r="S719" s="8">
        <f t="shared" si="652"/>
        <v>0</v>
      </c>
      <c r="T719" s="8" t="e">
        <f t="shared" si="653"/>
        <v>#DIV/0!</v>
      </c>
      <c r="U719" s="8">
        <f t="shared" si="654"/>
        <v>0</v>
      </c>
      <c r="V719" s="8">
        <f t="shared" si="702"/>
        <v>0</v>
      </c>
      <c r="W719" s="25">
        <f t="shared" si="703"/>
        <v>0</v>
      </c>
      <c r="X719" s="29"/>
      <c r="Y719" s="25"/>
    </row>
    <row r="720" spans="1:25" ht="14.25" hidden="1" customHeight="1" x14ac:dyDescent="0.2">
      <c r="A720" s="7" t="s">
        <v>1783</v>
      </c>
      <c r="B720" s="20" t="s">
        <v>900</v>
      </c>
      <c r="C720" s="28" t="s">
        <v>1544</v>
      </c>
      <c r="D720" s="6" t="s">
        <v>1316</v>
      </c>
      <c r="E720" s="6" t="s">
        <v>38</v>
      </c>
      <c r="F720" s="19"/>
      <c r="G720" s="21"/>
      <c r="H720" s="8">
        <v>0</v>
      </c>
      <c r="I720" s="8" t="e">
        <f t="shared" si="700"/>
        <v>#DIV/0!</v>
      </c>
      <c r="J720" s="8">
        <v>0</v>
      </c>
      <c r="K720" s="8"/>
      <c r="L720" s="8">
        <f t="shared" si="687"/>
        <v>0</v>
      </c>
      <c r="M720" s="8" t="e">
        <f t="shared" si="701"/>
        <v>#DIV/0!</v>
      </c>
      <c r="N720" s="8">
        <f t="shared" si="704"/>
        <v>0</v>
      </c>
      <c r="O720" s="8">
        <f t="shared" si="688"/>
        <v>0</v>
      </c>
      <c r="P720" s="8"/>
      <c r="Q720" s="8"/>
      <c r="R720" s="8"/>
      <c r="S720" s="8">
        <f t="shared" ref="S720:S784" si="705">L720+P720+Q720+R720</f>
        <v>0</v>
      </c>
      <c r="T720" s="8" t="e">
        <f t="shared" ref="T720:T784" si="706">S720/G720*100</f>
        <v>#DIV/0!</v>
      </c>
      <c r="U720" s="8">
        <f t="shared" ref="U720:U784" si="707">G720-S720</f>
        <v>0</v>
      </c>
      <c r="V720" s="8">
        <f t="shared" si="702"/>
        <v>0</v>
      </c>
      <c r="W720" s="25">
        <f t="shared" si="703"/>
        <v>0</v>
      </c>
      <c r="X720" s="29">
        <v>5524</v>
      </c>
      <c r="Y720" s="25"/>
    </row>
    <row r="721" spans="1:25" ht="14.25" hidden="1" customHeight="1" x14ac:dyDescent="0.2">
      <c r="A721" s="7" t="s">
        <v>1783</v>
      </c>
      <c r="B721" s="20" t="s">
        <v>900</v>
      </c>
      <c r="C721" s="28" t="s">
        <v>1544</v>
      </c>
      <c r="D721" s="6" t="s">
        <v>1316</v>
      </c>
      <c r="E721" s="6" t="s">
        <v>1064</v>
      </c>
      <c r="F721" s="19"/>
      <c r="G721" s="21"/>
      <c r="H721" s="8">
        <v>0</v>
      </c>
      <c r="I721" s="8" t="e">
        <f t="shared" si="700"/>
        <v>#DIV/0!</v>
      </c>
      <c r="J721" s="8">
        <v>0</v>
      </c>
      <c r="K721" s="8"/>
      <c r="L721" s="8">
        <f t="shared" si="687"/>
        <v>0</v>
      </c>
      <c r="M721" s="8" t="e">
        <f t="shared" si="701"/>
        <v>#DIV/0!</v>
      </c>
      <c r="N721" s="8">
        <f t="shared" si="704"/>
        <v>0</v>
      </c>
      <c r="O721" s="8">
        <f t="shared" si="688"/>
        <v>0</v>
      </c>
      <c r="P721" s="8"/>
      <c r="Q721" s="8"/>
      <c r="R721" s="8"/>
      <c r="S721" s="8">
        <f t="shared" si="705"/>
        <v>0</v>
      </c>
      <c r="T721" s="8" t="e">
        <f t="shared" si="706"/>
        <v>#DIV/0!</v>
      </c>
      <c r="U721" s="8">
        <f t="shared" si="707"/>
        <v>0</v>
      </c>
      <c r="V721" s="8">
        <f t="shared" si="702"/>
        <v>0</v>
      </c>
      <c r="W721" s="25">
        <f t="shared" si="703"/>
        <v>0</v>
      </c>
      <c r="X721" s="29">
        <v>552460</v>
      </c>
      <c r="Y721" s="25"/>
    </row>
    <row r="722" spans="1:25" ht="14.25" hidden="1" customHeight="1" x14ac:dyDescent="0.2">
      <c r="A722" s="7" t="s">
        <v>1783</v>
      </c>
      <c r="B722" s="20" t="s">
        <v>900</v>
      </c>
      <c r="C722" s="28" t="s">
        <v>1544</v>
      </c>
      <c r="D722" s="6" t="s">
        <v>1316</v>
      </c>
      <c r="E722" s="6" t="s">
        <v>1065</v>
      </c>
      <c r="F722" s="19"/>
      <c r="G722" s="21"/>
      <c r="H722" s="8">
        <v>0</v>
      </c>
      <c r="I722" s="8" t="e">
        <f t="shared" si="700"/>
        <v>#DIV/0!</v>
      </c>
      <c r="J722" s="8">
        <v>0</v>
      </c>
      <c r="K722" s="8"/>
      <c r="L722" s="8">
        <f t="shared" si="687"/>
        <v>0</v>
      </c>
      <c r="M722" s="8" t="e">
        <f t="shared" si="701"/>
        <v>#DIV/0!</v>
      </c>
      <c r="N722" s="8">
        <f t="shared" si="704"/>
        <v>0</v>
      </c>
      <c r="O722" s="8">
        <f t="shared" si="688"/>
        <v>0</v>
      </c>
      <c r="P722" s="8"/>
      <c r="Q722" s="8"/>
      <c r="R722" s="8"/>
      <c r="S722" s="8">
        <f t="shared" si="705"/>
        <v>0</v>
      </c>
      <c r="T722" s="8" t="e">
        <f t="shared" si="706"/>
        <v>#DIV/0!</v>
      </c>
      <c r="U722" s="8">
        <f t="shared" si="707"/>
        <v>0</v>
      </c>
      <c r="V722" s="8">
        <f t="shared" si="702"/>
        <v>0</v>
      </c>
      <c r="W722" s="25">
        <f t="shared" si="703"/>
        <v>0</v>
      </c>
      <c r="X722" s="29">
        <v>552450</v>
      </c>
      <c r="Y722" s="25"/>
    </row>
    <row r="723" spans="1:25" ht="14.25" hidden="1" customHeight="1" x14ac:dyDescent="0.2">
      <c r="A723" s="7" t="s">
        <v>1783</v>
      </c>
      <c r="B723" s="20" t="s">
        <v>900</v>
      </c>
      <c r="C723" s="33" t="s">
        <v>1544</v>
      </c>
      <c r="D723" s="6" t="s">
        <v>1316</v>
      </c>
      <c r="E723" s="6" t="s">
        <v>1066</v>
      </c>
      <c r="F723" s="19"/>
      <c r="G723" s="21"/>
      <c r="H723" s="8">
        <v>0</v>
      </c>
      <c r="I723" s="8" t="e">
        <f t="shared" si="700"/>
        <v>#DIV/0!</v>
      </c>
      <c r="J723" s="8">
        <v>0</v>
      </c>
      <c r="K723" s="8"/>
      <c r="L723" s="8">
        <f t="shared" si="687"/>
        <v>0</v>
      </c>
      <c r="M723" s="8" t="e">
        <f t="shared" si="701"/>
        <v>#DIV/0!</v>
      </c>
      <c r="N723" s="8">
        <f t="shared" si="704"/>
        <v>0</v>
      </c>
      <c r="O723" s="8">
        <f t="shared" si="688"/>
        <v>0</v>
      </c>
      <c r="P723" s="8"/>
      <c r="Q723" s="8"/>
      <c r="R723" s="8"/>
      <c r="S723" s="8">
        <f t="shared" si="705"/>
        <v>0</v>
      </c>
      <c r="T723" s="8" t="e">
        <f t="shared" si="706"/>
        <v>#DIV/0!</v>
      </c>
      <c r="U723" s="8">
        <f t="shared" si="707"/>
        <v>0</v>
      </c>
      <c r="V723" s="8">
        <f t="shared" si="702"/>
        <v>0</v>
      </c>
      <c r="W723" s="25">
        <f t="shared" si="703"/>
        <v>0</v>
      </c>
      <c r="X723" s="20">
        <v>413440</v>
      </c>
      <c r="Y723" s="25"/>
    </row>
    <row r="724" spans="1:25" ht="14.25" hidden="1" customHeight="1" x14ac:dyDescent="0.2">
      <c r="A724" s="7" t="s">
        <v>1783</v>
      </c>
      <c r="B724" s="20" t="s">
        <v>900</v>
      </c>
      <c r="C724" s="33" t="s">
        <v>1544</v>
      </c>
      <c r="D724" s="6" t="s">
        <v>1316</v>
      </c>
      <c r="E724" s="6" t="s">
        <v>1067</v>
      </c>
      <c r="F724" s="19"/>
      <c r="G724" s="21"/>
      <c r="H724" s="8">
        <v>0</v>
      </c>
      <c r="I724" s="8" t="e">
        <f>H724/G724*100</f>
        <v>#DIV/0!</v>
      </c>
      <c r="J724" s="8">
        <v>0</v>
      </c>
      <c r="K724" s="8"/>
      <c r="L724" s="8">
        <f>H724+J724+K724</f>
        <v>0</v>
      </c>
      <c r="M724" s="8" t="e">
        <f>L724/G724*100</f>
        <v>#DIV/0!</v>
      </c>
      <c r="N724" s="8">
        <f>G724-L724</f>
        <v>0</v>
      </c>
      <c r="O724" s="8">
        <f>J724+K724</f>
        <v>0</v>
      </c>
      <c r="P724" s="8"/>
      <c r="Q724" s="8"/>
      <c r="R724" s="8"/>
      <c r="S724" s="8">
        <f t="shared" si="705"/>
        <v>0</v>
      </c>
      <c r="T724" s="8" t="e">
        <f t="shared" si="706"/>
        <v>#DIV/0!</v>
      </c>
      <c r="U724" s="8">
        <f t="shared" si="707"/>
        <v>0</v>
      </c>
      <c r="V724" s="8">
        <f t="shared" si="702"/>
        <v>0</v>
      </c>
      <c r="W724" s="25">
        <f t="shared" si="703"/>
        <v>0</v>
      </c>
      <c r="X724" s="29"/>
      <c r="Y724" s="25"/>
    </row>
    <row r="725" spans="1:25" ht="14.25" customHeight="1" x14ac:dyDescent="0.2">
      <c r="A725" s="7" t="s">
        <v>1783</v>
      </c>
      <c r="B725" s="20" t="s">
        <v>900</v>
      </c>
      <c r="C725" s="33" t="s">
        <v>1544</v>
      </c>
      <c r="D725" s="6" t="s">
        <v>1316</v>
      </c>
      <c r="E725" s="6" t="s">
        <v>1068</v>
      </c>
      <c r="F725" s="19" t="s">
        <v>836</v>
      </c>
      <c r="G725" s="21"/>
      <c r="H725" s="8">
        <v>0</v>
      </c>
      <c r="I725" s="8" t="e">
        <f t="shared" si="700"/>
        <v>#DIV/0!</v>
      </c>
      <c r="J725" s="8">
        <v>0</v>
      </c>
      <c r="K725" s="8"/>
      <c r="L725" s="8">
        <f t="shared" si="687"/>
        <v>0</v>
      </c>
      <c r="M725" s="8" t="e">
        <f t="shared" si="701"/>
        <v>#DIV/0!</v>
      </c>
      <c r="N725" s="8">
        <f t="shared" si="704"/>
        <v>0</v>
      </c>
      <c r="O725" s="8">
        <f t="shared" si="688"/>
        <v>0</v>
      </c>
      <c r="P725" s="8"/>
      <c r="Q725" s="8"/>
      <c r="R725" s="8"/>
      <c r="S725" s="8">
        <f t="shared" si="705"/>
        <v>0</v>
      </c>
      <c r="T725" s="8" t="e">
        <f t="shared" si="706"/>
        <v>#DIV/0!</v>
      </c>
      <c r="U725" s="8">
        <f t="shared" si="707"/>
        <v>0</v>
      </c>
      <c r="V725" s="8">
        <f t="shared" si="702"/>
        <v>0</v>
      </c>
      <c r="W725" s="25">
        <f t="shared" si="703"/>
        <v>0</v>
      </c>
      <c r="X725" s="20">
        <v>413490</v>
      </c>
      <c r="Y725" s="25"/>
    </row>
    <row r="726" spans="1:25" ht="14.25" customHeight="1" x14ac:dyDescent="0.2">
      <c r="A726" s="7" t="s">
        <v>1783</v>
      </c>
      <c r="B726" s="20" t="s">
        <v>900</v>
      </c>
      <c r="C726" s="33" t="s">
        <v>1544</v>
      </c>
      <c r="D726" s="6" t="s">
        <v>1316</v>
      </c>
      <c r="E726" s="6" t="s">
        <v>837</v>
      </c>
      <c r="F726" s="19"/>
      <c r="G726" s="8"/>
      <c r="H726" s="8">
        <v>0</v>
      </c>
      <c r="I726" s="8" t="e">
        <f t="shared" si="700"/>
        <v>#DIV/0!</v>
      </c>
      <c r="J726" s="8">
        <v>0</v>
      </c>
      <c r="K726" s="8"/>
      <c r="L726" s="8">
        <f t="shared" si="687"/>
        <v>0</v>
      </c>
      <c r="M726" s="8" t="e">
        <f t="shared" si="701"/>
        <v>#DIV/0!</v>
      </c>
      <c r="N726" s="8">
        <f t="shared" si="704"/>
        <v>0</v>
      </c>
      <c r="O726" s="8">
        <f t="shared" si="688"/>
        <v>0</v>
      </c>
      <c r="P726" s="8"/>
      <c r="Q726" s="8"/>
      <c r="R726" s="8"/>
      <c r="S726" s="8">
        <f t="shared" si="705"/>
        <v>0</v>
      </c>
      <c r="T726" s="8" t="e">
        <f t="shared" si="706"/>
        <v>#DIV/0!</v>
      </c>
      <c r="U726" s="8">
        <f t="shared" si="707"/>
        <v>0</v>
      </c>
      <c r="V726" s="8">
        <f t="shared" si="702"/>
        <v>0</v>
      </c>
      <c r="W726" s="25">
        <f t="shared" si="703"/>
        <v>0</v>
      </c>
      <c r="X726" s="29">
        <v>413440</v>
      </c>
      <c r="Y726" s="25"/>
    </row>
    <row r="727" spans="1:25" ht="14.25" customHeight="1" x14ac:dyDescent="0.2">
      <c r="A727" s="7" t="s">
        <v>936</v>
      </c>
      <c r="B727" s="20" t="s">
        <v>900</v>
      </c>
      <c r="C727" s="28" t="s">
        <v>1544</v>
      </c>
      <c r="D727" s="6" t="s">
        <v>1316</v>
      </c>
      <c r="E727" s="6" t="s">
        <v>838</v>
      </c>
      <c r="F727" s="7" t="s">
        <v>839</v>
      </c>
      <c r="G727" s="8"/>
      <c r="H727" s="8">
        <v>0</v>
      </c>
      <c r="I727" s="8" t="e">
        <f t="shared" si="700"/>
        <v>#DIV/0!</v>
      </c>
      <c r="J727" s="8">
        <v>0</v>
      </c>
      <c r="K727" s="8"/>
      <c r="L727" s="8">
        <f t="shared" si="687"/>
        <v>0</v>
      </c>
      <c r="M727" s="8" t="e">
        <f t="shared" si="701"/>
        <v>#DIV/0!</v>
      </c>
      <c r="N727" s="8">
        <f t="shared" si="704"/>
        <v>0</v>
      </c>
      <c r="O727" s="8">
        <f t="shared" si="688"/>
        <v>0</v>
      </c>
      <c r="P727" s="8"/>
      <c r="Q727" s="8"/>
      <c r="R727" s="8"/>
      <c r="S727" s="8">
        <f t="shared" si="705"/>
        <v>0</v>
      </c>
      <c r="T727" s="8" t="e">
        <f t="shared" si="706"/>
        <v>#DIV/0!</v>
      </c>
      <c r="U727" s="8">
        <f t="shared" si="707"/>
        <v>0</v>
      </c>
      <c r="V727" s="8">
        <f t="shared" si="702"/>
        <v>0</v>
      </c>
      <c r="W727" s="25">
        <f t="shared" si="703"/>
        <v>0</v>
      </c>
      <c r="X727" s="29">
        <v>0</v>
      </c>
      <c r="Y727" s="25"/>
    </row>
    <row r="728" spans="1:25" ht="14.25" customHeight="1" x14ac:dyDescent="0.2">
      <c r="A728" s="7" t="s">
        <v>1783</v>
      </c>
      <c r="B728" s="20" t="s">
        <v>900</v>
      </c>
      <c r="C728" s="28" t="s">
        <v>1544</v>
      </c>
      <c r="D728" s="6" t="s">
        <v>1316</v>
      </c>
      <c r="E728" s="6" t="s">
        <v>840</v>
      </c>
      <c r="F728" s="7" t="s">
        <v>841</v>
      </c>
      <c r="G728" s="8"/>
      <c r="H728" s="8">
        <v>0</v>
      </c>
      <c r="I728" s="8" t="e">
        <f t="shared" si="700"/>
        <v>#DIV/0!</v>
      </c>
      <c r="J728" s="8">
        <v>0</v>
      </c>
      <c r="K728" s="8"/>
      <c r="L728" s="8">
        <f t="shared" si="687"/>
        <v>0</v>
      </c>
      <c r="M728" s="8" t="e">
        <f t="shared" si="701"/>
        <v>#DIV/0!</v>
      </c>
      <c r="N728" s="8">
        <f t="shared" si="704"/>
        <v>0</v>
      </c>
      <c r="O728" s="8">
        <f t="shared" si="688"/>
        <v>0</v>
      </c>
      <c r="P728" s="8"/>
      <c r="Q728" s="8"/>
      <c r="R728" s="8"/>
      <c r="S728" s="8">
        <f t="shared" si="705"/>
        <v>0</v>
      </c>
      <c r="T728" s="8" t="e">
        <f t="shared" si="706"/>
        <v>#DIV/0!</v>
      </c>
      <c r="U728" s="8">
        <f t="shared" si="707"/>
        <v>0</v>
      </c>
      <c r="V728" s="8">
        <f t="shared" si="702"/>
        <v>0</v>
      </c>
      <c r="W728" s="25">
        <f t="shared" si="703"/>
        <v>0</v>
      </c>
      <c r="X728" s="29">
        <v>0</v>
      </c>
      <c r="Y728" s="25"/>
    </row>
    <row r="729" spans="1:25" ht="14.25" customHeight="1" x14ac:dyDescent="0.2">
      <c r="A729" s="7" t="s">
        <v>1783</v>
      </c>
      <c r="B729" s="20" t="s">
        <v>900</v>
      </c>
      <c r="C729" s="28" t="s">
        <v>1544</v>
      </c>
      <c r="D729" s="6" t="s">
        <v>1316</v>
      </c>
      <c r="E729" s="6" t="s">
        <v>842</v>
      </c>
      <c r="F729" s="19"/>
      <c r="G729" s="21"/>
      <c r="H729" s="8">
        <v>0</v>
      </c>
      <c r="I729" s="8" t="e">
        <f t="shared" si="700"/>
        <v>#DIV/0!</v>
      </c>
      <c r="J729" s="8">
        <v>0</v>
      </c>
      <c r="K729" s="8"/>
      <c r="L729" s="8">
        <f t="shared" si="687"/>
        <v>0</v>
      </c>
      <c r="M729" s="8" t="e">
        <f t="shared" si="701"/>
        <v>#DIV/0!</v>
      </c>
      <c r="N729" s="8">
        <f t="shared" si="704"/>
        <v>0</v>
      </c>
      <c r="O729" s="8">
        <f t="shared" si="688"/>
        <v>0</v>
      </c>
      <c r="P729" s="8"/>
      <c r="Q729" s="8"/>
      <c r="R729" s="8"/>
      <c r="S729" s="8">
        <f t="shared" si="705"/>
        <v>0</v>
      </c>
      <c r="T729" s="8" t="e">
        <f t="shared" si="706"/>
        <v>#DIV/0!</v>
      </c>
      <c r="U729" s="8">
        <f t="shared" si="707"/>
        <v>0</v>
      </c>
      <c r="V729" s="8">
        <f t="shared" si="702"/>
        <v>0</v>
      </c>
      <c r="W729" s="25">
        <f t="shared" si="703"/>
        <v>0</v>
      </c>
      <c r="X729" s="29"/>
      <c r="Y729" s="25"/>
    </row>
    <row r="730" spans="1:25" ht="14.25" customHeight="1" x14ac:dyDescent="0.2">
      <c r="A730" s="7" t="s">
        <v>1783</v>
      </c>
      <c r="B730" s="20" t="s">
        <v>900</v>
      </c>
      <c r="C730" s="28" t="s">
        <v>1544</v>
      </c>
      <c r="D730" s="6" t="s">
        <v>1316</v>
      </c>
      <c r="E730" s="6" t="s">
        <v>843</v>
      </c>
      <c r="F730" s="19" t="s">
        <v>844</v>
      </c>
      <c r="G730" s="21">
        <v>400</v>
      </c>
      <c r="H730" s="8">
        <v>400</v>
      </c>
      <c r="I730" s="8">
        <f t="shared" ref="I730:I731" si="708">H730/G730*100</f>
        <v>100</v>
      </c>
      <c r="J730" s="8">
        <v>0</v>
      </c>
      <c r="K730" s="8"/>
      <c r="L730" s="8">
        <f t="shared" ref="L730:L731" si="709">H730+J730+K730</f>
        <v>400</v>
      </c>
      <c r="M730" s="8">
        <f t="shared" ref="M730:M731" si="710">L730/G730*100</f>
        <v>100</v>
      </c>
      <c r="N730" s="8">
        <f t="shared" ref="N730:N731" si="711">G730-L730</f>
        <v>0</v>
      </c>
      <c r="O730" s="8">
        <f t="shared" ref="O730:O731" si="712">J730+K730</f>
        <v>0</v>
      </c>
      <c r="P730" s="8"/>
      <c r="Q730" s="8"/>
      <c r="R730" s="8"/>
      <c r="S730" s="8">
        <f t="shared" si="705"/>
        <v>400</v>
      </c>
      <c r="T730" s="8">
        <f t="shared" si="706"/>
        <v>100</v>
      </c>
      <c r="U730" s="8">
        <f t="shared" si="707"/>
        <v>0</v>
      </c>
      <c r="V730" s="8">
        <f t="shared" si="702"/>
        <v>400</v>
      </c>
      <c r="W730" s="25">
        <f t="shared" si="703"/>
        <v>0</v>
      </c>
      <c r="X730" s="29">
        <v>413410</v>
      </c>
      <c r="Y730" s="25"/>
    </row>
    <row r="731" spans="1:25" ht="14.25" customHeight="1" x14ac:dyDescent="0.2">
      <c r="A731" s="7" t="s">
        <v>1783</v>
      </c>
      <c r="B731" s="20">
        <v>4500</v>
      </c>
      <c r="C731" s="28"/>
      <c r="D731" s="6" t="s">
        <v>1316</v>
      </c>
      <c r="E731" s="6" t="s">
        <v>845</v>
      </c>
      <c r="F731" s="19" t="s">
        <v>846</v>
      </c>
      <c r="G731" s="21">
        <v>640</v>
      </c>
      <c r="H731" s="8">
        <v>640</v>
      </c>
      <c r="I731" s="8">
        <f t="shared" si="708"/>
        <v>100</v>
      </c>
      <c r="J731" s="8">
        <v>0</v>
      </c>
      <c r="K731" s="8"/>
      <c r="L731" s="8">
        <f t="shared" si="709"/>
        <v>640</v>
      </c>
      <c r="M731" s="8">
        <f t="shared" si="710"/>
        <v>100</v>
      </c>
      <c r="N731" s="8">
        <f t="shared" si="711"/>
        <v>0</v>
      </c>
      <c r="O731" s="8">
        <f t="shared" si="712"/>
        <v>0</v>
      </c>
      <c r="P731" s="8"/>
      <c r="Q731" s="8"/>
      <c r="R731" s="8"/>
      <c r="S731" s="8">
        <f t="shared" si="705"/>
        <v>640</v>
      </c>
      <c r="T731" s="8">
        <f t="shared" si="706"/>
        <v>100</v>
      </c>
      <c r="U731" s="8">
        <f t="shared" si="707"/>
        <v>0</v>
      </c>
      <c r="V731" s="8">
        <f t="shared" si="702"/>
        <v>640</v>
      </c>
      <c r="W731" s="25">
        <f t="shared" si="703"/>
        <v>0</v>
      </c>
      <c r="X731" s="29">
        <v>413410</v>
      </c>
      <c r="Y731" s="25"/>
    </row>
    <row r="732" spans="1:25" ht="14.25" customHeight="1" x14ac:dyDescent="0.2">
      <c r="A732" s="7" t="s">
        <v>1783</v>
      </c>
      <c r="B732" s="20">
        <v>5524</v>
      </c>
      <c r="C732" s="28"/>
      <c r="D732" s="6" t="s">
        <v>1316</v>
      </c>
      <c r="E732" s="6" t="s">
        <v>845</v>
      </c>
      <c r="F732" s="19" t="s">
        <v>846</v>
      </c>
      <c r="G732" s="21"/>
      <c r="H732" s="8">
        <v>0</v>
      </c>
      <c r="I732" s="8" t="e">
        <f t="shared" si="700"/>
        <v>#DIV/0!</v>
      </c>
      <c r="J732" s="8">
        <v>0</v>
      </c>
      <c r="K732" s="8"/>
      <c r="L732" s="8">
        <f t="shared" si="687"/>
        <v>0</v>
      </c>
      <c r="M732" s="8" t="e">
        <f t="shared" si="701"/>
        <v>#DIV/0!</v>
      </c>
      <c r="N732" s="8">
        <f t="shared" si="704"/>
        <v>0</v>
      </c>
      <c r="O732" s="8">
        <f t="shared" si="688"/>
        <v>0</v>
      </c>
      <c r="P732" s="8"/>
      <c r="Q732" s="8"/>
      <c r="R732" s="8"/>
      <c r="S732" s="8">
        <f t="shared" si="705"/>
        <v>0</v>
      </c>
      <c r="T732" s="8" t="e">
        <f t="shared" si="706"/>
        <v>#DIV/0!</v>
      </c>
      <c r="U732" s="8">
        <f t="shared" si="707"/>
        <v>0</v>
      </c>
      <c r="V732" s="8">
        <f t="shared" si="702"/>
        <v>0</v>
      </c>
      <c r="W732" s="25">
        <f t="shared" si="703"/>
        <v>0</v>
      </c>
      <c r="X732" s="29">
        <v>413410</v>
      </c>
      <c r="Y732" s="25"/>
    </row>
    <row r="733" spans="1:25" ht="14.25" customHeight="1" x14ac:dyDescent="0.2">
      <c r="A733" s="7" t="s">
        <v>1783</v>
      </c>
      <c r="B733" s="20">
        <v>5059</v>
      </c>
      <c r="C733" s="28"/>
      <c r="D733" s="6" t="s">
        <v>1316</v>
      </c>
      <c r="E733" s="6" t="s">
        <v>847</v>
      </c>
      <c r="F733" s="35" t="s">
        <v>1860</v>
      </c>
      <c r="G733" s="21">
        <v>410</v>
      </c>
      <c r="H733" s="8">
        <v>277.2</v>
      </c>
      <c r="I733" s="8">
        <f t="shared" si="700"/>
        <v>67.609756097560975</v>
      </c>
      <c r="J733" s="8">
        <v>0</v>
      </c>
      <c r="K733" s="8"/>
      <c r="L733" s="8">
        <f t="shared" si="687"/>
        <v>277.2</v>
      </c>
      <c r="M733" s="8">
        <f t="shared" si="701"/>
        <v>67.609756097560975</v>
      </c>
      <c r="N733" s="8">
        <f t="shared" si="704"/>
        <v>132.80000000000001</v>
      </c>
      <c r="O733" s="8">
        <f t="shared" si="688"/>
        <v>0</v>
      </c>
      <c r="P733" s="8"/>
      <c r="Q733" s="8"/>
      <c r="R733" s="8"/>
      <c r="S733" s="8">
        <f t="shared" si="705"/>
        <v>277.2</v>
      </c>
      <c r="T733" s="8">
        <f t="shared" si="706"/>
        <v>67.609756097560975</v>
      </c>
      <c r="U733" s="8">
        <f t="shared" si="707"/>
        <v>132.80000000000001</v>
      </c>
      <c r="V733" s="8">
        <f t="shared" si="702"/>
        <v>277.2</v>
      </c>
      <c r="W733" s="25">
        <f t="shared" si="703"/>
        <v>0</v>
      </c>
      <c r="X733" s="29">
        <v>5524</v>
      </c>
      <c r="Y733" s="25"/>
    </row>
    <row r="734" spans="1:25" ht="14.25" customHeight="1" x14ac:dyDescent="0.2">
      <c r="A734" s="7" t="s">
        <v>1783</v>
      </c>
      <c r="B734" s="20">
        <v>5061</v>
      </c>
      <c r="C734" s="28"/>
      <c r="D734" s="6" t="s">
        <v>1316</v>
      </c>
      <c r="E734" s="6" t="s">
        <v>847</v>
      </c>
      <c r="F734" s="35" t="s">
        <v>1717</v>
      </c>
      <c r="G734" s="21">
        <v>116</v>
      </c>
      <c r="H734" s="8">
        <v>115.79</v>
      </c>
      <c r="I734" s="8">
        <f t="shared" si="700"/>
        <v>99.818965517241381</v>
      </c>
      <c r="J734" s="8">
        <v>0</v>
      </c>
      <c r="K734" s="8"/>
      <c r="L734" s="8">
        <f t="shared" ref="L734:L810" si="713">H734+J734+K734</f>
        <v>115.79</v>
      </c>
      <c r="M734" s="8">
        <f t="shared" si="701"/>
        <v>99.818965517241381</v>
      </c>
      <c r="N734" s="8">
        <f t="shared" si="704"/>
        <v>0.20999999999999375</v>
      </c>
      <c r="O734" s="8">
        <f t="shared" ref="O734:O810" si="714">J734+K734</f>
        <v>0</v>
      </c>
      <c r="P734" s="8"/>
      <c r="Q734" s="8"/>
      <c r="R734" s="8"/>
      <c r="S734" s="8">
        <f t="shared" si="705"/>
        <v>115.79</v>
      </c>
      <c r="T734" s="8">
        <f t="shared" si="706"/>
        <v>99.818965517241381</v>
      </c>
      <c r="U734" s="8">
        <f t="shared" si="707"/>
        <v>0.20999999999999375</v>
      </c>
      <c r="V734" s="8">
        <f t="shared" si="702"/>
        <v>115.79</v>
      </c>
      <c r="W734" s="25">
        <f t="shared" si="703"/>
        <v>0</v>
      </c>
      <c r="X734" s="29">
        <v>5524</v>
      </c>
      <c r="Y734" s="25"/>
    </row>
    <row r="735" spans="1:25" ht="14.25" customHeight="1" x14ac:dyDescent="0.2">
      <c r="A735" s="7" t="s">
        <v>1783</v>
      </c>
      <c r="B735" s="20">
        <v>5062</v>
      </c>
      <c r="C735" s="28"/>
      <c r="D735" s="6" t="s">
        <v>1316</v>
      </c>
      <c r="E735" s="6" t="s">
        <v>847</v>
      </c>
      <c r="F735" s="35" t="s">
        <v>1718</v>
      </c>
      <c r="G735" s="21">
        <v>74</v>
      </c>
      <c r="H735" s="8">
        <v>73.69</v>
      </c>
      <c r="I735" s="8">
        <f t="shared" si="700"/>
        <v>99.581081081081081</v>
      </c>
      <c r="J735" s="8">
        <v>0</v>
      </c>
      <c r="K735" s="8"/>
      <c r="L735" s="8">
        <f t="shared" si="713"/>
        <v>73.69</v>
      </c>
      <c r="M735" s="8">
        <f t="shared" si="701"/>
        <v>99.581081081081081</v>
      </c>
      <c r="N735" s="8">
        <f t="shared" si="704"/>
        <v>0.31000000000000227</v>
      </c>
      <c r="O735" s="8">
        <f t="shared" si="714"/>
        <v>0</v>
      </c>
      <c r="P735" s="8"/>
      <c r="Q735" s="8"/>
      <c r="R735" s="8"/>
      <c r="S735" s="8">
        <f t="shared" si="705"/>
        <v>73.69</v>
      </c>
      <c r="T735" s="8">
        <f t="shared" si="706"/>
        <v>99.581081081081081</v>
      </c>
      <c r="U735" s="8">
        <f t="shared" si="707"/>
        <v>0.31000000000000227</v>
      </c>
      <c r="V735" s="8">
        <f t="shared" si="702"/>
        <v>73.69</v>
      </c>
      <c r="W735" s="25">
        <f t="shared" si="703"/>
        <v>0</v>
      </c>
      <c r="X735" s="29">
        <v>5524</v>
      </c>
      <c r="Y735" s="25"/>
    </row>
    <row r="736" spans="1:25" ht="14.25" customHeight="1" x14ac:dyDescent="0.2">
      <c r="A736" s="7" t="s">
        <v>1783</v>
      </c>
      <c r="B736" s="20" t="s">
        <v>900</v>
      </c>
      <c r="C736" s="28" t="s">
        <v>1544</v>
      </c>
      <c r="D736" s="6" t="s">
        <v>1316</v>
      </c>
      <c r="E736" s="6" t="s">
        <v>1443</v>
      </c>
      <c r="F736" s="9" t="s">
        <v>1444</v>
      </c>
      <c r="G736" s="21">
        <v>365</v>
      </c>
      <c r="H736" s="8">
        <v>0</v>
      </c>
      <c r="I736" s="8">
        <f t="shared" si="700"/>
        <v>0</v>
      </c>
      <c r="J736" s="8">
        <v>0</v>
      </c>
      <c r="K736" s="8"/>
      <c r="L736" s="8">
        <f t="shared" si="713"/>
        <v>0</v>
      </c>
      <c r="M736" s="8">
        <f t="shared" si="701"/>
        <v>0</v>
      </c>
      <c r="N736" s="8">
        <f t="shared" si="704"/>
        <v>365</v>
      </c>
      <c r="O736" s="8">
        <f t="shared" si="714"/>
        <v>0</v>
      </c>
      <c r="P736" s="8"/>
      <c r="Q736" s="8"/>
      <c r="R736" s="8"/>
      <c r="S736" s="8">
        <f t="shared" si="705"/>
        <v>0</v>
      </c>
      <c r="T736" s="8">
        <f t="shared" si="706"/>
        <v>0</v>
      </c>
      <c r="U736" s="8">
        <f t="shared" si="707"/>
        <v>365</v>
      </c>
      <c r="V736" s="8">
        <f t="shared" si="702"/>
        <v>0</v>
      </c>
      <c r="W736" s="25">
        <f t="shared" si="703"/>
        <v>0</v>
      </c>
      <c r="X736" s="29">
        <v>5524</v>
      </c>
      <c r="Y736" s="25"/>
    </row>
    <row r="737" spans="1:25" ht="14.25" customHeight="1" x14ac:dyDescent="0.2">
      <c r="A737" s="7" t="s">
        <v>1783</v>
      </c>
      <c r="B737" s="20">
        <v>4500</v>
      </c>
      <c r="C737" s="28"/>
      <c r="D737" s="6" t="s">
        <v>1316</v>
      </c>
      <c r="E737" s="6" t="s">
        <v>1445</v>
      </c>
      <c r="F737" s="9" t="s">
        <v>534</v>
      </c>
      <c r="G737" s="21">
        <v>300</v>
      </c>
      <c r="H737" s="8">
        <v>300</v>
      </c>
      <c r="I737" s="8">
        <f t="shared" si="700"/>
        <v>100</v>
      </c>
      <c r="J737" s="8">
        <v>0</v>
      </c>
      <c r="K737" s="8"/>
      <c r="L737" s="8">
        <f t="shared" si="713"/>
        <v>300</v>
      </c>
      <c r="M737" s="8">
        <f t="shared" si="701"/>
        <v>100</v>
      </c>
      <c r="N737" s="8">
        <f t="shared" si="704"/>
        <v>0</v>
      </c>
      <c r="O737" s="8">
        <f t="shared" si="714"/>
        <v>0</v>
      </c>
      <c r="P737" s="8"/>
      <c r="Q737" s="8"/>
      <c r="R737" s="8"/>
      <c r="S737" s="8">
        <f t="shared" si="705"/>
        <v>300</v>
      </c>
      <c r="T737" s="8">
        <f t="shared" si="706"/>
        <v>100</v>
      </c>
      <c r="U737" s="8">
        <f t="shared" si="707"/>
        <v>0</v>
      </c>
      <c r="V737" s="8">
        <f t="shared" si="702"/>
        <v>300</v>
      </c>
      <c r="W737" s="25">
        <f t="shared" si="703"/>
        <v>0</v>
      </c>
      <c r="X737" s="29">
        <v>5524</v>
      </c>
      <c r="Y737" s="25"/>
    </row>
    <row r="738" spans="1:25" ht="14.25" customHeight="1" x14ac:dyDescent="0.2">
      <c r="A738" s="7" t="s">
        <v>1783</v>
      </c>
      <c r="B738" s="20" t="s">
        <v>900</v>
      </c>
      <c r="C738" s="28" t="s">
        <v>1544</v>
      </c>
      <c r="D738" s="6" t="s">
        <v>1316</v>
      </c>
      <c r="E738" s="6" t="s">
        <v>40</v>
      </c>
      <c r="F738" s="9" t="s">
        <v>44</v>
      </c>
      <c r="G738" s="21">
        <v>3318</v>
      </c>
      <c r="H738" s="8">
        <v>3000</v>
      </c>
      <c r="I738" s="8">
        <f t="shared" ref="I738" si="715">H738/G738*100</f>
        <v>90.415913200723324</v>
      </c>
      <c r="J738" s="8">
        <v>0</v>
      </c>
      <c r="K738" s="8"/>
      <c r="L738" s="8">
        <f t="shared" ref="L738" si="716">H738+J738+K738</f>
        <v>3000</v>
      </c>
      <c r="M738" s="8">
        <f t="shared" ref="M738" si="717">L738/G738*100</f>
        <v>90.415913200723324</v>
      </c>
      <c r="N738" s="8">
        <f t="shared" ref="N738" si="718">G738-L738</f>
        <v>318</v>
      </c>
      <c r="O738" s="8">
        <f t="shared" ref="O738" si="719">J738+K738</f>
        <v>0</v>
      </c>
      <c r="P738" s="8"/>
      <c r="Q738" s="8"/>
      <c r="R738" s="8"/>
      <c r="S738" s="8">
        <f t="shared" si="705"/>
        <v>3000</v>
      </c>
      <c r="T738" s="8">
        <f t="shared" si="706"/>
        <v>90.415913200723324</v>
      </c>
      <c r="U738" s="8">
        <f t="shared" si="707"/>
        <v>318</v>
      </c>
      <c r="V738" s="8">
        <f t="shared" si="702"/>
        <v>3000</v>
      </c>
      <c r="W738" s="25">
        <f t="shared" si="703"/>
        <v>0</v>
      </c>
      <c r="X738" s="29">
        <v>5524</v>
      </c>
      <c r="Y738" s="25"/>
    </row>
    <row r="739" spans="1:25" ht="14.25" customHeight="1" x14ac:dyDescent="0.2">
      <c r="A739" s="7" t="s">
        <v>1783</v>
      </c>
      <c r="B739" s="20">
        <v>5005</v>
      </c>
      <c r="C739" s="28"/>
      <c r="D739" s="6" t="s">
        <v>1316</v>
      </c>
      <c r="E739" s="6" t="s">
        <v>40</v>
      </c>
      <c r="F739" s="9" t="s">
        <v>2079</v>
      </c>
      <c r="G739" s="21">
        <v>492</v>
      </c>
      <c r="H739" s="8">
        <v>396</v>
      </c>
      <c r="I739" s="8">
        <f t="shared" si="700"/>
        <v>80.487804878048792</v>
      </c>
      <c r="J739" s="8">
        <v>0</v>
      </c>
      <c r="K739" s="8"/>
      <c r="L739" s="8">
        <f t="shared" si="713"/>
        <v>396</v>
      </c>
      <c r="M739" s="8">
        <f t="shared" si="701"/>
        <v>80.487804878048792</v>
      </c>
      <c r="N739" s="8">
        <f t="shared" si="704"/>
        <v>96</v>
      </c>
      <c r="O739" s="8">
        <f t="shared" si="714"/>
        <v>0</v>
      </c>
      <c r="P739" s="8"/>
      <c r="Q739" s="8"/>
      <c r="R739" s="8"/>
      <c r="S739" s="8">
        <f t="shared" si="705"/>
        <v>396</v>
      </c>
      <c r="T739" s="8">
        <f t="shared" si="706"/>
        <v>80.487804878048792</v>
      </c>
      <c r="U739" s="8">
        <f t="shared" si="707"/>
        <v>96</v>
      </c>
      <c r="V739" s="8">
        <f t="shared" si="702"/>
        <v>396</v>
      </c>
      <c r="W739" s="25">
        <f t="shared" si="703"/>
        <v>0</v>
      </c>
      <c r="X739" s="29">
        <v>5524</v>
      </c>
      <c r="Y739" s="25"/>
    </row>
    <row r="740" spans="1:25" ht="14.25" customHeight="1" x14ac:dyDescent="0.2">
      <c r="A740" s="7" t="s">
        <v>1783</v>
      </c>
      <c r="B740" s="20">
        <v>5063</v>
      </c>
      <c r="C740" s="28"/>
      <c r="D740" s="6" t="s">
        <v>1316</v>
      </c>
      <c r="E740" s="6" t="s">
        <v>40</v>
      </c>
      <c r="F740" s="9" t="s">
        <v>2080</v>
      </c>
      <c r="G740" s="21">
        <v>262</v>
      </c>
      <c r="H740" s="8">
        <v>130.68</v>
      </c>
      <c r="I740" s="8">
        <f t="shared" si="700"/>
        <v>49.877862595419849</v>
      </c>
      <c r="J740" s="8">
        <v>0</v>
      </c>
      <c r="K740" s="8"/>
      <c r="L740" s="8">
        <f t="shared" ref="L740" si="720">H740+J740+K740</f>
        <v>130.68</v>
      </c>
      <c r="M740" s="8">
        <f t="shared" si="701"/>
        <v>49.877862595419849</v>
      </c>
      <c r="N740" s="8">
        <f t="shared" si="704"/>
        <v>131.32</v>
      </c>
      <c r="O740" s="8">
        <f t="shared" ref="O740" si="721">J740+K740</f>
        <v>0</v>
      </c>
      <c r="P740" s="8"/>
      <c r="Q740" s="8"/>
      <c r="R740" s="8"/>
      <c r="S740" s="8">
        <f t="shared" si="705"/>
        <v>130.68</v>
      </c>
      <c r="T740" s="8">
        <f t="shared" si="706"/>
        <v>49.877862595419849</v>
      </c>
      <c r="U740" s="8">
        <f t="shared" si="707"/>
        <v>131.32</v>
      </c>
      <c r="V740" s="8">
        <f t="shared" si="702"/>
        <v>130.68</v>
      </c>
      <c r="W740" s="25">
        <f t="shared" si="703"/>
        <v>0</v>
      </c>
      <c r="X740" s="29"/>
      <c r="Y740" s="25"/>
    </row>
    <row r="741" spans="1:25" ht="14.25" customHeight="1" x14ac:dyDescent="0.2">
      <c r="A741" s="7" t="s">
        <v>1783</v>
      </c>
      <c r="B741" s="20">
        <v>5064</v>
      </c>
      <c r="C741" s="28"/>
      <c r="D741" s="6" t="s">
        <v>1316</v>
      </c>
      <c r="E741" s="6" t="s">
        <v>40</v>
      </c>
      <c r="F741" s="9" t="s">
        <v>2081</v>
      </c>
      <c r="G741" s="21">
        <v>8</v>
      </c>
      <c r="H741" s="8">
        <v>3.96</v>
      </c>
      <c r="I741" s="8">
        <f t="shared" ref="I741" si="722">H741/G741*100</f>
        <v>49.5</v>
      </c>
      <c r="J741" s="8">
        <v>0</v>
      </c>
      <c r="K741" s="8"/>
      <c r="L741" s="8">
        <f t="shared" si="713"/>
        <v>3.96</v>
      </c>
      <c r="M741" s="8">
        <f t="shared" ref="M741" si="723">L741/G741*100</f>
        <v>49.5</v>
      </c>
      <c r="N741" s="8">
        <f t="shared" ref="N741" si="724">G741-L741</f>
        <v>4.04</v>
      </c>
      <c r="O741" s="8">
        <f t="shared" si="714"/>
        <v>0</v>
      </c>
      <c r="P741" s="8"/>
      <c r="Q741" s="8"/>
      <c r="R741" s="8"/>
      <c r="S741" s="8">
        <f t="shared" si="705"/>
        <v>3.96</v>
      </c>
      <c r="T741" s="8">
        <f t="shared" si="706"/>
        <v>49.5</v>
      </c>
      <c r="U741" s="8">
        <f t="shared" si="707"/>
        <v>4.04</v>
      </c>
      <c r="V741" s="8">
        <f t="shared" si="702"/>
        <v>3.96</v>
      </c>
      <c r="W741" s="25">
        <f t="shared" si="703"/>
        <v>0</v>
      </c>
      <c r="X741" s="29"/>
      <c r="Y741" s="25"/>
    </row>
    <row r="742" spans="1:25" ht="14.25" customHeight="1" x14ac:dyDescent="0.2">
      <c r="A742" s="7" t="s">
        <v>1783</v>
      </c>
      <c r="B742" s="20">
        <v>4500</v>
      </c>
      <c r="C742" s="28"/>
      <c r="D742" s="6" t="s">
        <v>1316</v>
      </c>
      <c r="E742" s="6" t="s">
        <v>45</v>
      </c>
      <c r="F742" s="9" t="s">
        <v>1746</v>
      </c>
      <c r="G742" s="21">
        <v>1000</v>
      </c>
      <c r="H742" s="8">
        <v>472</v>
      </c>
      <c r="I742" s="8">
        <f>H742/G742*100</f>
        <v>47.199999999999996</v>
      </c>
      <c r="J742" s="8">
        <v>0</v>
      </c>
      <c r="K742" s="8"/>
      <c r="L742" s="8">
        <f>H742+J742+K742</f>
        <v>472</v>
      </c>
      <c r="M742" s="8">
        <f>L742/G742*100</f>
        <v>47.199999999999996</v>
      </c>
      <c r="N742" s="8">
        <f>G742-L742</f>
        <v>528</v>
      </c>
      <c r="O742" s="8">
        <f>J742+K742</f>
        <v>0</v>
      </c>
      <c r="P742" s="8"/>
      <c r="Q742" s="8"/>
      <c r="R742" s="8"/>
      <c r="S742" s="8">
        <f t="shared" si="705"/>
        <v>472</v>
      </c>
      <c r="T742" s="8">
        <f t="shared" si="706"/>
        <v>47.199999999999996</v>
      </c>
      <c r="U742" s="8">
        <f t="shared" si="707"/>
        <v>528</v>
      </c>
      <c r="V742" s="8">
        <f t="shared" si="702"/>
        <v>472</v>
      </c>
      <c r="W742" s="25">
        <f t="shared" si="703"/>
        <v>0</v>
      </c>
      <c r="X742" s="29">
        <v>5524</v>
      </c>
      <c r="Y742" s="25"/>
    </row>
    <row r="743" spans="1:25" ht="14.25" customHeight="1" x14ac:dyDescent="0.2">
      <c r="A743" s="7" t="s">
        <v>1783</v>
      </c>
      <c r="B743" s="20">
        <v>5059</v>
      </c>
      <c r="C743" s="28"/>
      <c r="D743" s="6" t="s">
        <v>1316</v>
      </c>
      <c r="E743" s="6" t="s">
        <v>45</v>
      </c>
      <c r="F743" s="9" t="s">
        <v>2101</v>
      </c>
      <c r="G743" s="21">
        <v>26</v>
      </c>
      <c r="H743" s="8">
        <v>26</v>
      </c>
      <c r="I743" s="8">
        <f t="shared" ref="I743:I745" si="725">H743/G743*100</f>
        <v>100</v>
      </c>
      <c r="J743" s="8">
        <v>0</v>
      </c>
      <c r="K743" s="8"/>
      <c r="L743" s="8">
        <f t="shared" ref="L743:L745" si="726">H743+J743+K743</f>
        <v>26</v>
      </c>
      <c r="M743" s="8">
        <f t="shared" ref="M743:M745" si="727">L743/G743*100</f>
        <v>100</v>
      </c>
      <c r="N743" s="8">
        <f t="shared" ref="N743:N745" si="728">G743-L743</f>
        <v>0</v>
      </c>
      <c r="O743" s="8">
        <f t="shared" ref="O743:O745" si="729">J743+K743</f>
        <v>0</v>
      </c>
      <c r="P743" s="8"/>
      <c r="Q743" s="8"/>
      <c r="R743" s="8"/>
      <c r="S743" s="8">
        <f t="shared" si="705"/>
        <v>26</v>
      </c>
      <c r="T743" s="8">
        <f t="shared" si="706"/>
        <v>100</v>
      </c>
      <c r="U743" s="8">
        <f t="shared" si="707"/>
        <v>0</v>
      </c>
      <c r="V743" s="8">
        <f t="shared" si="702"/>
        <v>26</v>
      </c>
      <c r="W743" s="25">
        <f t="shared" si="703"/>
        <v>0</v>
      </c>
      <c r="X743" s="29"/>
      <c r="Y743" s="25"/>
    </row>
    <row r="744" spans="1:25" ht="14.25" customHeight="1" x14ac:dyDescent="0.2">
      <c r="A744" s="7" t="s">
        <v>1783</v>
      </c>
      <c r="B744" s="20">
        <v>5061</v>
      </c>
      <c r="C744" s="28"/>
      <c r="D744" s="6" t="s">
        <v>1316</v>
      </c>
      <c r="E744" s="6" t="s">
        <v>45</v>
      </c>
      <c r="F744" s="9" t="s">
        <v>2102</v>
      </c>
      <c r="G744" s="21">
        <v>11</v>
      </c>
      <c r="H744" s="8">
        <v>10.85</v>
      </c>
      <c r="I744" s="8">
        <f t="shared" si="725"/>
        <v>98.636363636363626</v>
      </c>
      <c r="J744" s="8">
        <v>0</v>
      </c>
      <c r="K744" s="8"/>
      <c r="L744" s="8">
        <f t="shared" si="726"/>
        <v>10.85</v>
      </c>
      <c r="M744" s="8">
        <f t="shared" si="727"/>
        <v>98.636363636363626</v>
      </c>
      <c r="N744" s="8">
        <f t="shared" si="728"/>
        <v>0.15000000000000036</v>
      </c>
      <c r="O744" s="8">
        <f t="shared" si="729"/>
        <v>0</v>
      </c>
      <c r="P744" s="8"/>
      <c r="Q744" s="8"/>
      <c r="R744" s="8"/>
      <c r="S744" s="8">
        <f t="shared" si="705"/>
        <v>10.85</v>
      </c>
      <c r="T744" s="8">
        <f t="shared" si="706"/>
        <v>98.636363636363626</v>
      </c>
      <c r="U744" s="8">
        <f t="shared" si="707"/>
        <v>0.15000000000000036</v>
      </c>
      <c r="V744" s="8">
        <f t="shared" si="702"/>
        <v>10.85</v>
      </c>
      <c r="W744" s="25">
        <f t="shared" si="703"/>
        <v>0</v>
      </c>
      <c r="X744" s="29"/>
      <c r="Y744" s="25"/>
    </row>
    <row r="745" spans="1:25" ht="14.25" customHeight="1" x14ac:dyDescent="0.2">
      <c r="A745" s="7" t="s">
        <v>1783</v>
      </c>
      <c r="B745" s="20">
        <v>5062</v>
      </c>
      <c r="C745" s="28"/>
      <c r="D745" s="6" t="s">
        <v>1316</v>
      </c>
      <c r="E745" s="6" t="s">
        <v>45</v>
      </c>
      <c r="F745" s="9" t="s">
        <v>2103</v>
      </c>
      <c r="G745" s="21">
        <v>7</v>
      </c>
      <c r="H745" s="8">
        <v>6.91</v>
      </c>
      <c r="I745" s="8">
        <f t="shared" si="725"/>
        <v>98.714285714285722</v>
      </c>
      <c r="J745" s="8">
        <v>0</v>
      </c>
      <c r="K745" s="8"/>
      <c r="L745" s="8">
        <f t="shared" si="726"/>
        <v>6.91</v>
      </c>
      <c r="M745" s="8">
        <f t="shared" si="727"/>
        <v>98.714285714285722</v>
      </c>
      <c r="N745" s="8">
        <f t="shared" si="728"/>
        <v>8.9999999999999858E-2</v>
      </c>
      <c r="O745" s="8">
        <f t="shared" si="729"/>
        <v>0</v>
      </c>
      <c r="P745" s="8"/>
      <c r="Q745" s="8"/>
      <c r="R745" s="8"/>
      <c r="S745" s="8">
        <f t="shared" si="705"/>
        <v>6.91</v>
      </c>
      <c r="T745" s="8">
        <f t="shared" si="706"/>
        <v>98.714285714285722</v>
      </c>
      <c r="U745" s="8">
        <f t="shared" si="707"/>
        <v>8.9999999999999858E-2</v>
      </c>
      <c r="V745" s="8">
        <f t="shared" si="702"/>
        <v>6.91</v>
      </c>
      <c r="W745" s="25">
        <f t="shared" si="703"/>
        <v>0</v>
      </c>
      <c r="X745" s="29"/>
      <c r="Y745" s="25"/>
    </row>
    <row r="746" spans="1:25" ht="14.25" customHeight="1" x14ac:dyDescent="0.2">
      <c r="A746" s="7" t="s">
        <v>1783</v>
      </c>
      <c r="B746" s="20" t="s">
        <v>900</v>
      </c>
      <c r="C746" s="28" t="s">
        <v>1544</v>
      </c>
      <c r="D746" s="6" t="s">
        <v>1316</v>
      </c>
      <c r="E746" s="6" t="s">
        <v>45</v>
      </c>
      <c r="F746" s="9" t="s">
        <v>1746</v>
      </c>
      <c r="G746" s="21">
        <v>4480</v>
      </c>
      <c r="H746" s="8">
        <v>921</v>
      </c>
      <c r="I746" s="8">
        <f>H746/G746*100</f>
        <v>20.558035714285712</v>
      </c>
      <c r="J746" s="8">
        <v>169.42</v>
      </c>
      <c r="K746" s="8"/>
      <c r="L746" s="8">
        <f>H746+J746+K746</f>
        <v>1090.42</v>
      </c>
      <c r="M746" s="8">
        <f>L746/G746*100</f>
        <v>24.339732142857144</v>
      </c>
      <c r="N746" s="8">
        <f>G746-L746</f>
        <v>3389.58</v>
      </c>
      <c r="O746" s="8">
        <f>J746+K746</f>
        <v>169.42</v>
      </c>
      <c r="P746" s="8"/>
      <c r="Q746" s="8"/>
      <c r="R746" s="8"/>
      <c r="S746" s="8">
        <f t="shared" si="705"/>
        <v>1090.42</v>
      </c>
      <c r="T746" s="8">
        <f t="shared" si="706"/>
        <v>24.339732142857144</v>
      </c>
      <c r="U746" s="8">
        <f t="shared" si="707"/>
        <v>3389.58</v>
      </c>
      <c r="V746" s="8">
        <f t="shared" si="702"/>
        <v>1090.42</v>
      </c>
      <c r="W746" s="25">
        <f t="shared" si="703"/>
        <v>0</v>
      </c>
      <c r="X746" s="29">
        <v>5524</v>
      </c>
      <c r="Y746" s="25"/>
    </row>
    <row r="747" spans="1:25" ht="14.25" customHeight="1" x14ac:dyDescent="0.2">
      <c r="A747" s="7" t="s">
        <v>1783</v>
      </c>
      <c r="B747" s="20">
        <v>4500</v>
      </c>
      <c r="C747" s="28"/>
      <c r="D747" s="6" t="s">
        <v>1316</v>
      </c>
      <c r="E747" s="6" t="s">
        <v>46</v>
      </c>
      <c r="F747" s="9" t="s">
        <v>1382</v>
      </c>
      <c r="G747" s="21">
        <v>1700</v>
      </c>
      <c r="H747" s="8">
        <v>1700</v>
      </c>
      <c r="I747" s="8">
        <f t="shared" si="700"/>
        <v>100</v>
      </c>
      <c r="J747" s="8">
        <v>0</v>
      </c>
      <c r="K747" s="8"/>
      <c r="L747" s="8">
        <f t="shared" si="713"/>
        <v>1700</v>
      </c>
      <c r="M747" s="8">
        <f t="shared" si="701"/>
        <v>100</v>
      </c>
      <c r="N747" s="8">
        <f t="shared" si="704"/>
        <v>0</v>
      </c>
      <c r="O747" s="8">
        <f t="shared" si="714"/>
        <v>0</v>
      </c>
      <c r="P747" s="8"/>
      <c r="Q747" s="8"/>
      <c r="R747" s="8"/>
      <c r="S747" s="8">
        <f t="shared" si="705"/>
        <v>1700</v>
      </c>
      <c r="T747" s="8">
        <f t="shared" si="706"/>
        <v>100</v>
      </c>
      <c r="U747" s="8">
        <f t="shared" si="707"/>
        <v>0</v>
      </c>
      <c r="V747" s="8">
        <f t="shared" si="702"/>
        <v>1700</v>
      </c>
      <c r="W747" s="25">
        <f t="shared" si="703"/>
        <v>0</v>
      </c>
      <c r="X747" s="29">
        <v>5524</v>
      </c>
      <c r="Y747" s="25"/>
    </row>
    <row r="748" spans="1:25" ht="14.25" customHeight="1" x14ac:dyDescent="0.2">
      <c r="A748" s="7" t="s">
        <v>1783</v>
      </c>
      <c r="B748" s="20">
        <v>4500</v>
      </c>
      <c r="C748" s="28"/>
      <c r="D748" s="6" t="s">
        <v>1316</v>
      </c>
      <c r="E748" s="6" t="s">
        <v>533</v>
      </c>
      <c r="F748" s="19" t="s">
        <v>1859</v>
      </c>
      <c r="G748" s="21">
        <v>200</v>
      </c>
      <c r="H748" s="8">
        <v>200</v>
      </c>
      <c r="I748" s="8">
        <f t="shared" si="700"/>
        <v>100</v>
      </c>
      <c r="J748" s="8">
        <v>0</v>
      </c>
      <c r="K748" s="8"/>
      <c r="L748" s="8">
        <f t="shared" si="713"/>
        <v>200</v>
      </c>
      <c r="M748" s="8">
        <f t="shared" si="701"/>
        <v>100</v>
      </c>
      <c r="N748" s="8">
        <f t="shared" si="704"/>
        <v>0</v>
      </c>
      <c r="O748" s="8">
        <f t="shared" si="714"/>
        <v>0</v>
      </c>
      <c r="P748" s="8"/>
      <c r="Q748" s="8"/>
      <c r="R748" s="8"/>
      <c r="S748" s="8">
        <f t="shared" si="705"/>
        <v>200</v>
      </c>
      <c r="T748" s="8">
        <f t="shared" si="706"/>
        <v>100</v>
      </c>
      <c r="U748" s="8">
        <f t="shared" si="707"/>
        <v>0</v>
      </c>
      <c r="V748" s="8">
        <f t="shared" si="702"/>
        <v>200</v>
      </c>
      <c r="W748" s="25">
        <f t="shared" si="703"/>
        <v>0</v>
      </c>
      <c r="X748" s="29">
        <v>5524</v>
      </c>
      <c r="Y748" s="25"/>
    </row>
    <row r="749" spans="1:25" ht="14.25" customHeight="1" x14ac:dyDescent="0.2">
      <c r="A749" s="7" t="s">
        <v>1783</v>
      </c>
      <c r="B749" s="20" t="s">
        <v>900</v>
      </c>
      <c r="C749" s="28" t="s">
        <v>1544</v>
      </c>
      <c r="D749" s="6" t="s">
        <v>1316</v>
      </c>
      <c r="E749" s="6" t="s">
        <v>47</v>
      </c>
      <c r="F749" s="9"/>
      <c r="G749" s="21"/>
      <c r="H749" s="8">
        <v>0</v>
      </c>
      <c r="I749" s="8" t="e">
        <f t="shared" si="700"/>
        <v>#DIV/0!</v>
      </c>
      <c r="J749" s="8">
        <v>0</v>
      </c>
      <c r="K749" s="8"/>
      <c r="L749" s="8">
        <f t="shared" si="713"/>
        <v>0</v>
      </c>
      <c r="M749" s="8" t="e">
        <f t="shared" si="701"/>
        <v>#DIV/0!</v>
      </c>
      <c r="N749" s="8">
        <f t="shared" si="704"/>
        <v>0</v>
      </c>
      <c r="O749" s="8">
        <f t="shared" si="714"/>
        <v>0</v>
      </c>
      <c r="P749" s="8"/>
      <c r="Q749" s="8"/>
      <c r="R749" s="8"/>
      <c r="S749" s="8">
        <f t="shared" si="705"/>
        <v>0</v>
      </c>
      <c r="T749" s="8" t="e">
        <f t="shared" si="706"/>
        <v>#DIV/0!</v>
      </c>
      <c r="U749" s="8">
        <f t="shared" si="707"/>
        <v>0</v>
      </c>
      <c r="V749" s="8">
        <f t="shared" si="702"/>
        <v>0</v>
      </c>
      <c r="W749" s="25">
        <f t="shared" si="703"/>
        <v>0</v>
      </c>
      <c r="X749" s="29">
        <v>5524</v>
      </c>
      <c r="Y749" s="25"/>
    </row>
    <row r="750" spans="1:25" ht="14.25" customHeight="1" x14ac:dyDescent="0.2">
      <c r="A750" s="7" t="s">
        <v>1248</v>
      </c>
      <c r="B750" s="20" t="s">
        <v>1578</v>
      </c>
      <c r="C750" s="28"/>
      <c r="D750" s="6" t="s">
        <v>1316</v>
      </c>
      <c r="E750" s="6" t="s">
        <v>48</v>
      </c>
      <c r="F750" s="9" t="s">
        <v>1383</v>
      </c>
      <c r="G750" s="21">
        <v>1920</v>
      </c>
      <c r="H750" s="8">
        <v>500</v>
      </c>
      <c r="I750" s="8">
        <f t="shared" si="700"/>
        <v>26.041666666666668</v>
      </c>
      <c r="J750" s="8">
        <v>0</v>
      </c>
      <c r="K750" s="8"/>
      <c r="L750" s="8">
        <f t="shared" si="713"/>
        <v>500</v>
      </c>
      <c r="M750" s="8">
        <f t="shared" si="701"/>
        <v>26.041666666666668</v>
      </c>
      <c r="N750" s="8">
        <f t="shared" si="704"/>
        <v>1420</v>
      </c>
      <c r="O750" s="8">
        <f t="shared" si="714"/>
        <v>0</v>
      </c>
      <c r="P750" s="8"/>
      <c r="Q750" s="8"/>
      <c r="R750" s="8"/>
      <c r="S750" s="8">
        <f t="shared" si="705"/>
        <v>500</v>
      </c>
      <c r="T750" s="8">
        <f t="shared" si="706"/>
        <v>26.041666666666668</v>
      </c>
      <c r="U750" s="8">
        <f t="shared" si="707"/>
        <v>1420</v>
      </c>
      <c r="V750" s="8">
        <f t="shared" si="702"/>
        <v>500</v>
      </c>
      <c r="W750" s="25">
        <f t="shared" si="703"/>
        <v>0</v>
      </c>
      <c r="X750" s="29">
        <v>5524</v>
      </c>
      <c r="Y750" s="25"/>
    </row>
    <row r="751" spans="1:25" ht="14.25" customHeight="1" x14ac:dyDescent="0.2">
      <c r="A751" s="7" t="s">
        <v>1248</v>
      </c>
      <c r="B751" s="20" t="s">
        <v>1578</v>
      </c>
      <c r="C751" s="28"/>
      <c r="D751" s="6" t="s">
        <v>1316</v>
      </c>
      <c r="E751" s="6" t="s">
        <v>49</v>
      </c>
      <c r="F751" s="9" t="s">
        <v>50</v>
      </c>
      <c r="G751" s="21">
        <v>9590</v>
      </c>
      <c r="H751" s="8">
        <v>9545</v>
      </c>
      <c r="I751" s="8">
        <f t="shared" si="700"/>
        <v>99.530761209593322</v>
      </c>
      <c r="J751" s="8">
        <v>0</v>
      </c>
      <c r="K751" s="8"/>
      <c r="L751" s="8">
        <f t="shared" si="713"/>
        <v>9545</v>
      </c>
      <c r="M751" s="8">
        <f t="shared" si="701"/>
        <v>99.530761209593322</v>
      </c>
      <c r="N751" s="8">
        <f t="shared" si="704"/>
        <v>45</v>
      </c>
      <c r="O751" s="8">
        <f t="shared" si="714"/>
        <v>0</v>
      </c>
      <c r="P751" s="8"/>
      <c r="Q751" s="8"/>
      <c r="R751" s="8"/>
      <c r="S751" s="8">
        <f t="shared" si="705"/>
        <v>9545</v>
      </c>
      <c r="T751" s="8">
        <f t="shared" si="706"/>
        <v>99.530761209593322</v>
      </c>
      <c r="U751" s="8">
        <f t="shared" si="707"/>
        <v>45</v>
      </c>
      <c r="V751" s="8">
        <f t="shared" si="702"/>
        <v>9545</v>
      </c>
      <c r="W751" s="25">
        <f t="shared" si="703"/>
        <v>0</v>
      </c>
      <c r="X751" s="29">
        <v>5524</v>
      </c>
      <c r="Y751" s="25"/>
    </row>
    <row r="752" spans="1:25" ht="14.25" customHeight="1" x14ac:dyDescent="0.2">
      <c r="A752" s="7" t="s">
        <v>1783</v>
      </c>
      <c r="B752" s="20">
        <v>5524</v>
      </c>
      <c r="C752" s="28" t="s">
        <v>1544</v>
      </c>
      <c r="D752" s="6" t="s">
        <v>1316</v>
      </c>
      <c r="E752" s="6" t="s">
        <v>51</v>
      </c>
      <c r="F752" s="9" t="s">
        <v>1645</v>
      </c>
      <c r="G752" s="21"/>
      <c r="H752" s="8">
        <v>0</v>
      </c>
      <c r="I752" s="8" t="e">
        <f t="shared" si="700"/>
        <v>#DIV/0!</v>
      </c>
      <c r="J752" s="8">
        <v>0</v>
      </c>
      <c r="K752" s="8"/>
      <c r="L752" s="8">
        <f t="shared" si="713"/>
        <v>0</v>
      </c>
      <c r="M752" s="8" t="e">
        <f t="shared" si="701"/>
        <v>#DIV/0!</v>
      </c>
      <c r="N752" s="8">
        <f t="shared" si="704"/>
        <v>0</v>
      </c>
      <c r="O752" s="8">
        <f t="shared" si="714"/>
        <v>0</v>
      </c>
      <c r="P752" s="8"/>
      <c r="Q752" s="8"/>
      <c r="R752" s="8"/>
      <c r="S752" s="8">
        <f t="shared" si="705"/>
        <v>0</v>
      </c>
      <c r="T752" s="8" t="e">
        <f t="shared" si="706"/>
        <v>#DIV/0!</v>
      </c>
      <c r="U752" s="8">
        <f t="shared" si="707"/>
        <v>0</v>
      </c>
      <c r="V752" s="8">
        <f t="shared" si="702"/>
        <v>0</v>
      </c>
      <c r="W752" s="25">
        <f t="shared" si="703"/>
        <v>0</v>
      </c>
      <c r="X752" s="29">
        <v>5524</v>
      </c>
      <c r="Y752" s="25"/>
    </row>
    <row r="753" spans="1:25" ht="14.25" customHeight="1" x14ac:dyDescent="0.2">
      <c r="A753" s="7"/>
      <c r="B753" s="20"/>
      <c r="C753" s="28"/>
      <c r="D753" s="6"/>
      <c r="E753" s="6" t="s">
        <v>1232</v>
      </c>
      <c r="F753" s="9"/>
      <c r="G753" s="21"/>
      <c r="H753" s="8">
        <v>0</v>
      </c>
      <c r="I753" s="8" t="e">
        <f t="shared" si="700"/>
        <v>#DIV/0!</v>
      </c>
      <c r="J753" s="8">
        <v>0</v>
      </c>
      <c r="K753" s="8"/>
      <c r="L753" s="8">
        <f t="shared" si="713"/>
        <v>0</v>
      </c>
      <c r="M753" s="8" t="e">
        <f t="shared" si="701"/>
        <v>#DIV/0!</v>
      </c>
      <c r="N753" s="8">
        <f t="shared" si="704"/>
        <v>0</v>
      </c>
      <c r="O753" s="8">
        <f t="shared" si="714"/>
        <v>0</v>
      </c>
      <c r="P753" s="8"/>
      <c r="Q753" s="8"/>
      <c r="R753" s="8"/>
      <c r="S753" s="8">
        <f t="shared" si="705"/>
        <v>0</v>
      </c>
      <c r="T753" s="8" t="e">
        <f t="shared" si="706"/>
        <v>#DIV/0!</v>
      </c>
      <c r="U753" s="8">
        <f t="shared" si="707"/>
        <v>0</v>
      </c>
      <c r="V753" s="8">
        <f t="shared" si="702"/>
        <v>0</v>
      </c>
      <c r="W753" s="25">
        <f t="shared" si="703"/>
        <v>0</v>
      </c>
      <c r="X753" s="29">
        <v>5524</v>
      </c>
      <c r="Y753" s="25"/>
    </row>
    <row r="754" spans="1:25" ht="14.25" customHeight="1" x14ac:dyDescent="0.2">
      <c r="A754" s="7"/>
      <c r="B754" s="20"/>
      <c r="C754" s="28"/>
      <c r="D754" s="6"/>
      <c r="E754" s="6" t="s">
        <v>1233</v>
      </c>
      <c r="F754" s="9"/>
      <c r="G754" s="21"/>
      <c r="H754" s="8">
        <v>0</v>
      </c>
      <c r="I754" s="8" t="e">
        <f t="shared" si="700"/>
        <v>#DIV/0!</v>
      </c>
      <c r="J754" s="8">
        <v>0</v>
      </c>
      <c r="K754" s="8"/>
      <c r="L754" s="8">
        <f t="shared" si="713"/>
        <v>0</v>
      </c>
      <c r="M754" s="8" t="e">
        <f t="shared" si="701"/>
        <v>#DIV/0!</v>
      </c>
      <c r="N754" s="8">
        <f t="shared" si="704"/>
        <v>0</v>
      </c>
      <c r="O754" s="8">
        <f t="shared" si="714"/>
        <v>0</v>
      </c>
      <c r="P754" s="8"/>
      <c r="Q754" s="8"/>
      <c r="R754" s="8"/>
      <c r="S754" s="8">
        <f t="shared" si="705"/>
        <v>0</v>
      </c>
      <c r="T754" s="8" t="e">
        <f t="shared" si="706"/>
        <v>#DIV/0!</v>
      </c>
      <c r="U754" s="8">
        <f t="shared" si="707"/>
        <v>0</v>
      </c>
      <c r="V754" s="8">
        <f t="shared" si="702"/>
        <v>0</v>
      </c>
      <c r="W754" s="25">
        <f t="shared" si="703"/>
        <v>0</v>
      </c>
      <c r="X754" s="29">
        <v>5524</v>
      </c>
      <c r="Y754" s="25"/>
    </row>
    <row r="755" spans="1:25" ht="14.25" customHeight="1" x14ac:dyDescent="0.2">
      <c r="A755" s="7"/>
      <c r="B755" s="20"/>
      <c r="C755" s="28"/>
      <c r="D755" s="6"/>
      <c r="E755" s="6" t="s">
        <v>1234</v>
      </c>
      <c r="F755" s="19"/>
      <c r="G755" s="21"/>
      <c r="H755" s="8">
        <v>0</v>
      </c>
      <c r="I755" s="8" t="e">
        <f t="shared" si="700"/>
        <v>#DIV/0!</v>
      </c>
      <c r="J755" s="8">
        <v>0</v>
      </c>
      <c r="K755" s="8"/>
      <c r="L755" s="8">
        <f t="shared" si="713"/>
        <v>0</v>
      </c>
      <c r="M755" s="8" t="e">
        <f t="shared" si="701"/>
        <v>#DIV/0!</v>
      </c>
      <c r="N755" s="8">
        <f t="shared" si="704"/>
        <v>0</v>
      </c>
      <c r="O755" s="8">
        <f t="shared" si="714"/>
        <v>0</v>
      </c>
      <c r="P755" s="8"/>
      <c r="Q755" s="8"/>
      <c r="R755" s="8"/>
      <c r="S755" s="8">
        <f t="shared" si="705"/>
        <v>0</v>
      </c>
      <c r="T755" s="8" t="e">
        <f t="shared" si="706"/>
        <v>#DIV/0!</v>
      </c>
      <c r="U755" s="8">
        <f t="shared" si="707"/>
        <v>0</v>
      </c>
      <c r="V755" s="8">
        <f t="shared" si="702"/>
        <v>0</v>
      </c>
      <c r="W755" s="25">
        <f t="shared" si="703"/>
        <v>0</v>
      </c>
      <c r="X755" s="29">
        <v>5524</v>
      </c>
      <c r="Y755" s="25"/>
    </row>
    <row r="756" spans="1:25" ht="14.25" customHeight="1" x14ac:dyDescent="0.2">
      <c r="A756" s="7"/>
      <c r="B756" s="20"/>
      <c r="C756" s="28"/>
      <c r="D756" s="6"/>
      <c r="E756" s="6" t="s">
        <v>1235</v>
      </c>
      <c r="F756" s="19"/>
      <c r="G756" s="21"/>
      <c r="H756" s="8">
        <v>0</v>
      </c>
      <c r="I756" s="8" t="e">
        <f t="shared" ref="I756" si="730">H756/G756*100</f>
        <v>#DIV/0!</v>
      </c>
      <c r="J756" s="8">
        <v>0</v>
      </c>
      <c r="K756" s="8"/>
      <c r="L756" s="8">
        <f t="shared" si="713"/>
        <v>0</v>
      </c>
      <c r="M756" s="8" t="e">
        <f t="shared" ref="M756" si="731">L756/G756*100</f>
        <v>#DIV/0!</v>
      </c>
      <c r="N756" s="8">
        <f t="shared" si="704"/>
        <v>0</v>
      </c>
      <c r="O756" s="8">
        <f t="shared" si="714"/>
        <v>0</v>
      </c>
      <c r="P756" s="8"/>
      <c r="Q756" s="8"/>
      <c r="R756" s="8"/>
      <c r="S756" s="8">
        <f t="shared" si="705"/>
        <v>0</v>
      </c>
      <c r="T756" s="8" t="e">
        <f t="shared" si="706"/>
        <v>#DIV/0!</v>
      </c>
      <c r="U756" s="8">
        <f t="shared" si="707"/>
        <v>0</v>
      </c>
      <c r="V756" s="8">
        <f t="shared" si="702"/>
        <v>0</v>
      </c>
      <c r="W756" s="25">
        <f t="shared" si="703"/>
        <v>0</v>
      </c>
      <c r="X756" s="29">
        <v>5524</v>
      </c>
      <c r="Y756" s="25"/>
    </row>
    <row r="757" spans="1:25" ht="14.25" customHeight="1" x14ac:dyDescent="0.2">
      <c r="A757" s="7" t="s">
        <v>1236</v>
      </c>
      <c r="B757" s="20">
        <v>4134</v>
      </c>
      <c r="C757" s="28"/>
      <c r="D757" s="6" t="s">
        <v>42</v>
      </c>
      <c r="E757" s="6" t="s">
        <v>245</v>
      </c>
      <c r="F757" s="19" t="s">
        <v>1861</v>
      </c>
      <c r="G757" s="21">
        <v>800</v>
      </c>
      <c r="H757" s="8">
        <v>0</v>
      </c>
      <c r="I757" s="8">
        <f t="shared" ref="I757" si="732">H757/G757*100</f>
        <v>0</v>
      </c>
      <c r="J757" s="8">
        <v>0</v>
      </c>
      <c r="K757" s="8"/>
      <c r="L757" s="8">
        <f t="shared" ref="L757" si="733">H757+J757+K757</f>
        <v>0</v>
      </c>
      <c r="M757" s="8">
        <f t="shared" ref="M757" si="734">L757/G757*100</f>
        <v>0</v>
      </c>
      <c r="N757" s="8">
        <f t="shared" ref="N757" si="735">G757-L757</f>
        <v>800</v>
      </c>
      <c r="O757" s="8">
        <f t="shared" ref="O757" si="736">J757+K757</f>
        <v>0</v>
      </c>
      <c r="P757" s="8"/>
      <c r="Q757" s="8"/>
      <c r="R757" s="8"/>
      <c r="S757" s="8">
        <f t="shared" si="705"/>
        <v>0</v>
      </c>
      <c r="T757" s="8">
        <f t="shared" si="706"/>
        <v>0</v>
      </c>
      <c r="U757" s="8">
        <f t="shared" si="707"/>
        <v>800</v>
      </c>
      <c r="V757" s="8">
        <f t="shared" si="702"/>
        <v>0</v>
      </c>
      <c r="W757" s="25">
        <f t="shared" si="703"/>
        <v>0</v>
      </c>
      <c r="X757" s="29">
        <v>5524</v>
      </c>
      <c r="Y757" s="25"/>
    </row>
    <row r="758" spans="1:25" ht="14.25" customHeight="1" x14ac:dyDescent="0.2">
      <c r="A758" s="7" t="s">
        <v>1236</v>
      </c>
      <c r="B758" s="20">
        <v>4500</v>
      </c>
      <c r="C758" s="28"/>
      <c r="D758" s="6" t="s">
        <v>42</v>
      </c>
      <c r="E758" s="6" t="s">
        <v>245</v>
      </c>
      <c r="F758" s="19" t="s">
        <v>246</v>
      </c>
      <c r="G758" s="21">
        <v>1369</v>
      </c>
      <c r="H758" s="8">
        <v>1000</v>
      </c>
      <c r="I758" s="8">
        <f t="shared" ref="I758" si="737">H758/G758*100</f>
        <v>73.046018991964928</v>
      </c>
      <c r="J758" s="8">
        <v>0</v>
      </c>
      <c r="K758" s="8"/>
      <c r="L758" s="8">
        <f t="shared" ref="L758" si="738">H758+J758+K758</f>
        <v>1000</v>
      </c>
      <c r="M758" s="8">
        <f t="shared" ref="M758" si="739">L758/G758*100</f>
        <v>73.046018991964928</v>
      </c>
      <c r="N758" s="8">
        <f t="shared" ref="N758" si="740">G758-L758</f>
        <v>369</v>
      </c>
      <c r="O758" s="8">
        <f t="shared" ref="O758" si="741">J758+K758</f>
        <v>0</v>
      </c>
      <c r="P758" s="8"/>
      <c r="Q758" s="8"/>
      <c r="R758" s="8"/>
      <c r="S758" s="8">
        <f t="shared" si="705"/>
        <v>1000</v>
      </c>
      <c r="T758" s="8">
        <f t="shared" si="706"/>
        <v>73.046018991964928</v>
      </c>
      <c r="U758" s="8">
        <f t="shared" si="707"/>
        <v>369</v>
      </c>
      <c r="V758" s="8">
        <f t="shared" si="702"/>
        <v>1000</v>
      </c>
      <c r="W758" s="25">
        <f t="shared" si="703"/>
        <v>0</v>
      </c>
      <c r="X758" s="29">
        <v>5524</v>
      </c>
      <c r="Y758" s="25"/>
    </row>
    <row r="759" spans="1:25" ht="14.25" customHeight="1" x14ac:dyDescent="0.2">
      <c r="A759" s="7" t="s">
        <v>1236</v>
      </c>
      <c r="B759" s="20">
        <v>5511</v>
      </c>
      <c r="C759" s="28"/>
      <c r="D759" s="6" t="s">
        <v>42</v>
      </c>
      <c r="E759" s="6" t="s">
        <v>245</v>
      </c>
      <c r="F759" s="19" t="s">
        <v>246</v>
      </c>
      <c r="G759" s="21"/>
      <c r="H759" s="8">
        <v>0</v>
      </c>
      <c r="I759" s="8" t="e">
        <f t="shared" ref="I759:I846" si="742">H759/G759*100</f>
        <v>#DIV/0!</v>
      </c>
      <c r="J759" s="8">
        <v>0</v>
      </c>
      <c r="K759" s="8"/>
      <c r="L759" s="8">
        <f t="shared" si="713"/>
        <v>0</v>
      </c>
      <c r="M759" s="8" t="e">
        <f t="shared" ref="M759:M846" si="743">L759/G759*100</f>
        <v>#DIV/0!</v>
      </c>
      <c r="N759" s="8">
        <f t="shared" si="704"/>
        <v>0</v>
      </c>
      <c r="O759" s="8">
        <f t="shared" si="714"/>
        <v>0</v>
      </c>
      <c r="P759" s="8"/>
      <c r="Q759" s="8"/>
      <c r="R759" s="8"/>
      <c r="S759" s="8">
        <f t="shared" si="705"/>
        <v>0</v>
      </c>
      <c r="T759" s="8" t="e">
        <f t="shared" si="706"/>
        <v>#DIV/0!</v>
      </c>
      <c r="U759" s="8">
        <f t="shared" si="707"/>
        <v>0</v>
      </c>
      <c r="V759" s="8">
        <f t="shared" si="702"/>
        <v>0</v>
      </c>
      <c r="W759" s="25">
        <f t="shared" si="703"/>
        <v>0</v>
      </c>
      <c r="X759" s="29">
        <v>5524</v>
      </c>
      <c r="Y759" s="25"/>
    </row>
    <row r="760" spans="1:25" ht="14.25" customHeight="1" x14ac:dyDescent="0.2">
      <c r="A760" s="7"/>
      <c r="B760" s="20"/>
      <c r="C760" s="28"/>
      <c r="D760" s="6"/>
      <c r="E760" s="6" t="s">
        <v>247</v>
      </c>
      <c r="F760" s="19"/>
      <c r="G760" s="21"/>
      <c r="H760" s="8">
        <v>0</v>
      </c>
      <c r="I760" s="8" t="e">
        <f t="shared" si="742"/>
        <v>#DIV/0!</v>
      </c>
      <c r="J760" s="8">
        <v>0</v>
      </c>
      <c r="K760" s="8"/>
      <c r="L760" s="8">
        <f t="shared" si="713"/>
        <v>0</v>
      </c>
      <c r="M760" s="8" t="e">
        <f t="shared" si="743"/>
        <v>#DIV/0!</v>
      </c>
      <c r="N760" s="8">
        <f t="shared" si="704"/>
        <v>0</v>
      </c>
      <c r="O760" s="8">
        <f t="shared" si="714"/>
        <v>0</v>
      </c>
      <c r="P760" s="8"/>
      <c r="Q760" s="8"/>
      <c r="R760" s="8"/>
      <c r="S760" s="8">
        <f t="shared" si="705"/>
        <v>0</v>
      </c>
      <c r="T760" s="8" t="e">
        <f t="shared" si="706"/>
        <v>#DIV/0!</v>
      </c>
      <c r="U760" s="8">
        <f t="shared" si="707"/>
        <v>0</v>
      </c>
      <c r="V760" s="8">
        <f t="shared" si="702"/>
        <v>0</v>
      </c>
      <c r="W760" s="25">
        <f t="shared" si="703"/>
        <v>0</v>
      </c>
      <c r="X760" s="29">
        <v>5524</v>
      </c>
      <c r="Y760" s="25"/>
    </row>
    <row r="761" spans="1:25" ht="14.25" customHeight="1" x14ac:dyDescent="0.2">
      <c r="A761" s="7"/>
      <c r="B761" s="20"/>
      <c r="C761" s="28"/>
      <c r="D761" s="6"/>
      <c r="E761" s="6" t="s">
        <v>248</v>
      </c>
      <c r="F761" s="19"/>
      <c r="G761" s="21"/>
      <c r="H761" s="8">
        <v>0</v>
      </c>
      <c r="I761" s="8" t="e">
        <f t="shared" si="742"/>
        <v>#DIV/0!</v>
      </c>
      <c r="J761" s="8">
        <v>0</v>
      </c>
      <c r="K761" s="8"/>
      <c r="L761" s="8">
        <f t="shared" si="713"/>
        <v>0</v>
      </c>
      <c r="M761" s="8" t="e">
        <f t="shared" si="743"/>
        <v>#DIV/0!</v>
      </c>
      <c r="N761" s="8">
        <f t="shared" si="704"/>
        <v>0</v>
      </c>
      <c r="O761" s="8">
        <f t="shared" si="714"/>
        <v>0</v>
      </c>
      <c r="P761" s="8"/>
      <c r="Q761" s="8"/>
      <c r="R761" s="8"/>
      <c r="S761" s="8">
        <f t="shared" si="705"/>
        <v>0</v>
      </c>
      <c r="T761" s="8" t="e">
        <f t="shared" si="706"/>
        <v>#DIV/0!</v>
      </c>
      <c r="U761" s="8">
        <f t="shared" si="707"/>
        <v>0</v>
      </c>
      <c r="V761" s="8">
        <f t="shared" si="702"/>
        <v>0</v>
      </c>
      <c r="W761" s="25">
        <f t="shared" si="703"/>
        <v>0</v>
      </c>
      <c r="X761" s="29">
        <v>5524</v>
      </c>
      <c r="Y761" s="25"/>
    </row>
    <row r="762" spans="1:25" ht="14.25" customHeight="1" x14ac:dyDescent="0.2">
      <c r="A762" s="7"/>
      <c r="B762" s="20"/>
      <c r="C762" s="28"/>
      <c r="D762" s="6"/>
      <c r="E762" s="6" t="s">
        <v>249</v>
      </c>
      <c r="F762" s="19"/>
      <c r="G762" s="21"/>
      <c r="H762" s="8">
        <v>0</v>
      </c>
      <c r="I762" s="8" t="e">
        <f t="shared" si="742"/>
        <v>#DIV/0!</v>
      </c>
      <c r="J762" s="8">
        <v>0</v>
      </c>
      <c r="K762" s="8"/>
      <c r="L762" s="8">
        <f t="shared" si="713"/>
        <v>0</v>
      </c>
      <c r="M762" s="8" t="e">
        <f t="shared" si="743"/>
        <v>#DIV/0!</v>
      </c>
      <c r="N762" s="8">
        <f t="shared" si="704"/>
        <v>0</v>
      </c>
      <c r="O762" s="8">
        <f t="shared" si="714"/>
        <v>0</v>
      </c>
      <c r="P762" s="8"/>
      <c r="Q762" s="8"/>
      <c r="R762" s="8"/>
      <c r="S762" s="8">
        <f t="shared" si="705"/>
        <v>0</v>
      </c>
      <c r="T762" s="8" t="e">
        <f t="shared" si="706"/>
        <v>#DIV/0!</v>
      </c>
      <c r="U762" s="8">
        <f t="shared" si="707"/>
        <v>0</v>
      </c>
      <c r="V762" s="8">
        <f t="shared" si="702"/>
        <v>0</v>
      </c>
      <c r="W762" s="25">
        <f t="shared" si="703"/>
        <v>0</v>
      </c>
      <c r="X762" s="29">
        <v>5524</v>
      </c>
      <c r="Y762" s="25"/>
    </row>
    <row r="763" spans="1:25" ht="14.25" customHeight="1" x14ac:dyDescent="0.2">
      <c r="A763" s="7" t="s">
        <v>1322</v>
      </c>
      <c r="B763" s="20">
        <v>4500</v>
      </c>
      <c r="C763" s="28"/>
      <c r="D763" s="6" t="s">
        <v>1339</v>
      </c>
      <c r="E763" s="6" t="s">
        <v>250</v>
      </c>
      <c r="F763" s="19" t="s">
        <v>251</v>
      </c>
      <c r="G763" s="21">
        <v>2900</v>
      </c>
      <c r="H763" s="8">
        <v>2900</v>
      </c>
      <c r="I763" s="8">
        <f t="shared" si="742"/>
        <v>100</v>
      </c>
      <c r="J763" s="8">
        <v>0</v>
      </c>
      <c r="K763" s="8"/>
      <c r="L763" s="8">
        <f t="shared" si="713"/>
        <v>2900</v>
      </c>
      <c r="M763" s="8">
        <f t="shared" si="743"/>
        <v>100</v>
      </c>
      <c r="N763" s="8">
        <f t="shared" si="704"/>
        <v>0</v>
      </c>
      <c r="O763" s="8">
        <f t="shared" si="714"/>
        <v>0</v>
      </c>
      <c r="P763" s="8"/>
      <c r="Q763" s="8"/>
      <c r="R763" s="73"/>
      <c r="S763" s="8">
        <f t="shared" si="705"/>
        <v>2900</v>
      </c>
      <c r="T763" s="8">
        <f t="shared" si="706"/>
        <v>100</v>
      </c>
      <c r="U763" s="8">
        <f t="shared" si="707"/>
        <v>0</v>
      </c>
      <c r="V763" s="8">
        <f t="shared" si="702"/>
        <v>2900</v>
      </c>
      <c r="W763" s="25">
        <f t="shared" si="703"/>
        <v>0</v>
      </c>
      <c r="X763" s="29">
        <v>5524</v>
      </c>
      <c r="Y763" s="25"/>
    </row>
    <row r="764" spans="1:25" ht="14.25" customHeight="1" x14ac:dyDescent="0.2">
      <c r="A764" s="7" t="s">
        <v>1322</v>
      </c>
      <c r="B764" s="20">
        <v>4500</v>
      </c>
      <c r="C764" s="28"/>
      <c r="D764" s="6" t="s">
        <v>1339</v>
      </c>
      <c r="E764" s="6" t="s">
        <v>252</v>
      </c>
      <c r="F764" s="19" t="s">
        <v>1566</v>
      </c>
      <c r="G764" s="21"/>
      <c r="H764" s="8">
        <v>0</v>
      </c>
      <c r="I764" s="8" t="e">
        <f t="shared" si="742"/>
        <v>#DIV/0!</v>
      </c>
      <c r="J764" s="8">
        <v>0</v>
      </c>
      <c r="K764" s="8"/>
      <c r="L764" s="8">
        <f t="shared" si="713"/>
        <v>0</v>
      </c>
      <c r="M764" s="8" t="e">
        <f t="shared" si="743"/>
        <v>#DIV/0!</v>
      </c>
      <c r="N764" s="8">
        <f t="shared" si="704"/>
        <v>0</v>
      </c>
      <c r="O764" s="8">
        <f t="shared" si="714"/>
        <v>0</v>
      </c>
      <c r="P764" s="8"/>
      <c r="Q764" s="8"/>
      <c r="R764" s="8"/>
      <c r="S764" s="8">
        <f t="shared" si="705"/>
        <v>0</v>
      </c>
      <c r="T764" s="8" t="e">
        <f t="shared" si="706"/>
        <v>#DIV/0!</v>
      </c>
      <c r="U764" s="8">
        <f t="shared" si="707"/>
        <v>0</v>
      </c>
      <c r="V764" s="8">
        <f t="shared" si="702"/>
        <v>0</v>
      </c>
      <c r="W764" s="25">
        <f t="shared" si="703"/>
        <v>0</v>
      </c>
      <c r="X764" s="29">
        <v>5524</v>
      </c>
      <c r="Y764" s="25"/>
    </row>
    <row r="765" spans="1:25" ht="14.25" customHeight="1" x14ac:dyDescent="0.2">
      <c r="A765" s="7" t="s">
        <v>1322</v>
      </c>
      <c r="B765" s="20">
        <v>4500</v>
      </c>
      <c r="C765" s="28"/>
      <c r="D765" s="6" t="s">
        <v>1339</v>
      </c>
      <c r="E765" s="6" t="s">
        <v>1546</v>
      </c>
      <c r="F765" s="19"/>
      <c r="G765" s="21"/>
      <c r="H765" s="8">
        <v>0</v>
      </c>
      <c r="I765" s="8" t="e">
        <f t="shared" si="742"/>
        <v>#DIV/0!</v>
      </c>
      <c r="J765" s="8">
        <v>0</v>
      </c>
      <c r="K765" s="8"/>
      <c r="L765" s="8">
        <f t="shared" si="713"/>
        <v>0</v>
      </c>
      <c r="M765" s="8" t="e">
        <f t="shared" si="743"/>
        <v>#DIV/0!</v>
      </c>
      <c r="N765" s="8">
        <f t="shared" si="704"/>
        <v>0</v>
      </c>
      <c r="O765" s="8">
        <f t="shared" si="714"/>
        <v>0</v>
      </c>
      <c r="P765" s="8"/>
      <c r="Q765" s="8"/>
      <c r="R765" s="8"/>
      <c r="S765" s="8">
        <f t="shared" si="705"/>
        <v>0</v>
      </c>
      <c r="T765" s="8" t="e">
        <f t="shared" si="706"/>
        <v>#DIV/0!</v>
      </c>
      <c r="U765" s="8">
        <f t="shared" si="707"/>
        <v>0</v>
      </c>
      <c r="V765" s="8">
        <f t="shared" si="702"/>
        <v>0</v>
      </c>
      <c r="W765" s="25">
        <f t="shared" si="703"/>
        <v>0</v>
      </c>
      <c r="X765" s="29">
        <v>5524</v>
      </c>
      <c r="Y765" s="25"/>
    </row>
    <row r="766" spans="1:25" ht="14.25" customHeight="1" x14ac:dyDescent="0.2">
      <c r="A766" s="7" t="s">
        <v>1322</v>
      </c>
      <c r="B766" s="20">
        <v>4500</v>
      </c>
      <c r="C766" s="28"/>
      <c r="D766" s="6" t="s">
        <v>1339</v>
      </c>
      <c r="E766" s="6" t="s">
        <v>1547</v>
      </c>
      <c r="F766" s="19"/>
      <c r="G766" s="21"/>
      <c r="H766" s="8">
        <v>0</v>
      </c>
      <c r="I766" s="8" t="e">
        <f t="shared" si="742"/>
        <v>#DIV/0!</v>
      </c>
      <c r="J766" s="8">
        <v>0</v>
      </c>
      <c r="K766" s="8"/>
      <c r="L766" s="8">
        <f t="shared" si="713"/>
        <v>0</v>
      </c>
      <c r="M766" s="8" t="e">
        <f t="shared" si="743"/>
        <v>#DIV/0!</v>
      </c>
      <c r="N766" s="8">
        <f t="shared" si="704"/>
        <v>0</v>
      </c>
      <c r="O766" s="8">
        <f t="shared" si="714"/>
        <v>0</v>
      </c>
      <c r="P766" s="8"/>
      <c r="Q766" s="8"/>
      <c r="R766" s="8"/>
      <c r="S766" s="8">
        <f t="shared" si="705"/>
        <v>0</v>
      </c>
      <c r="T766" s="8" t="e">
        <f t="shared" si="706"/>
        <v>#DIV/0!</v>
      </c>
      <c r="U766" s="8">
        <f t="shared" si="707"/>
        <v>0</v>
      </c>
      <c r="V766" s="8">
        <f t="shared" si="702"/>
        <v>0</v>
      </c>
      <c r="W766" s="25">
        <f t="shared" si="703"/>
        <v>0</v>
      </c>
      <c r="X766" s="29">
        <v>5524</v>
      </c>
      <c r="Y766" s="25"/>
    </row>
    <row r="767" spans="1:25" ht="14.25" customHeight="1" x14ac:dyDescent="0.2">
      <c r="A767" s="7" t="s">
        <v>1322</v>
      </c>
      <c r="B767" s="20">
        <v>4500</v>
      </c>
      <c r="C767" s="28"/>
      <c r="D767" s="6" t="s">
        <v>1339</v>
      </c>
      <c r="E767" s="6" t="s">
        <v>1548</v>
      </c>
      <c r="F767" s="19" t="s">
        <v>1549</v>
      </c>
      <c r="G767" s="21">
        <v>6300</v>
      </c>
      <c r="H767" s="8">
        <v>6300</v>
      </c>
      <c r="I767" s="8">
        <f t="shared" si="742"/>
        <v>100</v>
      </c>
      <c r="J767" s="8">
        <v>0</v>
      </c>
      <c r="K767" s="8"/>
      <c r="L767" s="8">
        <f t="shared" si="713"/>
        <v>6300</v>
      </c>
      <c r="M767" s="8">
        <f t="shared" si="743"/>
        <v>100</v>
      </c>
      <c r="N767" s="8">
        <f t="shared" si="704"/>
        <v>0</v>
      </c>
      <c r="O767" s="8">
        <f t="shared" si="714"/>
        <v>0</v>
      </c>
      <c r="P767" s="8"/>
      <c r="Q767" s="8"/>
      <c r="R767" s="73"/>
      <c r="S767" s="8">
        <f t="shared" si="705"/>
        <v>6300</v>
      </c>
      <c r="T767" s="8">
        <f t="shared" si="706"/>
        <v>100</v>
      </c>
      <c r="U767" s="8">
        <f t="shared" si="707"/>
        <v>0</v>
      </c>
      <c r="V767" s="8">
        <f t="shared" si="702"/>
        <v>6300</v>
      </c>
      <c r="W767" s="25">
        <f t="shared" si="703"/>
        <v>0</v>
      </c>
      <c r="X767" s="29">
        <v>5524</v>
      </c>
      <c r="Y767" s="25"/>
    </row>
    <row r="768" spans="1:25" ht="14.25" customHeight="1" x14ac:dyDescent="0.2">
      <c r="A768" s="7" t="s">
        <v>1322</v>
      </c>
      <c r="B768" s="20">
        <v>4500</v>
      </c>
      <c r="C768" s="28"/>
      <c r="D768" s="6" t="s">
        <v>1339</v>
      </c>
      <c r="E768" s="6" t="s">
        <v>1550</v>
      </c>
      <c r="F768" s="19" t="s">
        <v>1551</v>
      </c>
      <c r="G768" s="21">
        <v>540</v>
      </c>
      <c r="H768" s="8">
        <v>540</v>
      </c>
      <c r="I768" s="8">
        <f t="shared" si="742"/>
        <v>100</v>
      </c>
      <c r="J768" s="8">
        <v>0</v>
      </c>
      <c r="K768" s="8"/>
      <c r="L768" s="8">
        <f t="shared" si="713"/>
        <v>540</v>
      </c>
      <c r="M768" s="8">
        <f t="shared" si="743"/>
        <v>100</v>
      </c>
      <c r="N768" s="8">
        <f t="shared" si="704"/>
        <v>0</v>
      </c>
      <c r="O768" s="8">
        <f t="shared" si="714"/>
        <v>0</v>
      </c>
      <c r="P768" s="8"/>
      <c r="Q768" s="8"/>
      <c r="R768" s="73"/>
      <c r="S768" s="8">
        <f t="shared" si="705"/>
        <v>540</v>
      </c>
      <c r="T768" s="8">
        <f t="shared" si="706"/>
        <v>100</v>
      </c>
      <c r="U768" s="8">
        <f t="shared" si="707"/>
        <v>0</v>
      </c>
      <c r="V768" s="8">
        <f t="shared" si="702"/>
        <v>540</v>
      </c>
      <c r="W768" s="25">
        <f t="shared" si="703"/>
        <v>0</v>
      </c>
      <c r="X768" s="29">
        <v>5524</v>
      </c>
      <c r="Y768" s="25"/>
    </row>
    <row r="769" spans="1:25" ht="14.25" customHeight="1" x14ac:dyDescent="0.2">
      <c r="A769" s="7" t="s">
        <v>1322</v>
      </c>
      <c r="B769" s="20">
        <v>4501</v>
      </c>
      <c r="C769" s="28"/>
      <c r="D769" s="6" t="s">
        <v>1339</v>
      </c>
      <c r="E769" s="6" t="s">
        <v>1552</v>
      </c>
      <c r="F769" s="19"/>
      <c r="G769" s="21"/>
      <c r="H769" s="8">
        <v>0</v>
      </c>
      <c r="I769" s="8" t="e">
        <f t="shared" si="742"/>
        <v>#DIV/0!</v>
      </c>
      <c r="J769" s="8">
        <v>0</v>
      </c>
      <c r="K769" s="8"/>
      <c r="L769" s="8">
        <f t="shared" si="713"/>
        <v>0</v>
      </c>
      <c r="M769" s="8" t="e">
        <f t="shared" si="743"/>
        <v>#DIV/0!</v>
      </c>
      <c r="N769" s="8">
        <f t="shared" si="704"/>
        <v>0</v>
      </c>
      <c r="O769" s="8">
        <f t="shared" si="714"/>
        <v>0</v>
      </c>
      <c r="P769" s="8"/>
      <c r="Q769" s="8"/>
      <c r="R769" s="8"/>
      <c r="S769" s="8">
        <f t="shared" si="705"/>
        <v>0</v>
      </c>
      <c r="T769" s="8" t="e">
        <f t="shared" si="706"/>
        <v>#DIV/0!</v>
      </c>
      <c r="U769" s="8">
        <f t="shared" si="707"/>
        <v>0</v>
      </c>
      <c r="V769" s="8">
        <f t="shared" si="702"/>
        <v>0</v>
      </c>
      <c r="W769" s="25">
        <f t="shared" si="703"/>
        <v>0</v>
      </c>
      <c r="X769" s="29">
        <v>5524</v>
      </c>
      <c r="Y769" s="25"/>
    </row>
    <row r="770" spans="1:25" ht="14.25" customHeight="1" x14ac:dyDescent="0.2">
      <c r="A770" s="7" t="s">
        <v>1322</v>
      </c>
      <c r="B770" s="20">
        <v>4500</v>
      </c>
      <c r="C770" s="28"/>
      <c r="D770" s="6" t="s">
        <v>1339</v>
      </c>
      <c r="E770" s="6" t="s">
        <v>1553</v>
      </c>
      <c r="F770" s="19" t="s">
        <v>1384</v>
      </c>
      <c r="G770" s="21">
        <v>260</v>
      </c>
      <c r="H770" s="8">
        <v>260</v>
      </c>
      <c r="I770" s="8">
        <f t="shared" si="742"/>
        <v>100</v>
      </c>
      <c r="J770" s="8">
        <v>0</v>
      </c>
      <c r="K770" s="8"/>
      <c r="L770" s="8">
        <f t="shared" si="713"/>
        <v>260</v>
      </c>
      <c r="M770" s="8">
        <f t="shared" si="743"/>
        <v>100</v>
      </c>
      <c r="N770" s="8">
        <f t="shared" si="704"/>
        <v>0</v>
      </c>
      <c r="O770" s="8">
        <f t="shared" si="714"/>
        <v>0</v>
      </c>
      <c r="P770" s="8"/>
      <c r="Q770" s="8"/>
      <c r="R770" s="8"/>
      <c r="S770" s="8">
        <f t="shared" si="705"/>
        <v>260</v>
      </c>
      <c r="T770" s="8">
        <f t="shared" si="706"/>
        <v>100</v>
      </c>
      <c r="U770" s="8">
        <f t="shared" si="707"/>
        <v>0</v>
      </c>
      <c r="V770" s="8">
        <f t="shared" si="702"/>
        <v>260</v>
      </c>
      <c r="W770" s="25">
        <f t="shared" si="703"/>
        <v>0</v>
      </c>
      <c r="X770" s="29">
        <v>5524</v>
      </c>
      <c r="Y770" s="25"/>
    </row>
    <row r="771" spans="1:25" ht="14.25" customHeight="1" x14ac:dyDescent="0.2">
      <c r="A771" s="7" t="s">
        <v>1322</v>
      </c>
      <c r="B771" s="20">
        <v>5526</v>
      </c>
      <c r="C771" s="28"/>
      <c r="D771" s="6" t="s">
        <v>1339</v>
      </c>
      <c r="E771" s="6" t="s">
        <v>1554</v>
      </c>
      <c r="F771" s="19" t="s">
        <v>1555</v>
      </c>
      <c r="G771" s="21">
        <v>1568</v>
      </c>
      <c r="H771" s="8">
        <v>166</v>
      </c>
      <c r="I771" s="8">
        <f t="shared" si="742"/>
        <v>10.586734693877551</v>
      </c>
      <c r="J771" s="8">
        <v>542.04</v>
      </c>
      <c r="K771" s="8"/>
      <c r="L771" s="8">
        <f t="shared" si="713"/>
        <v>708.04</v>
      </c>
      <c r="M771" s="8">
        <f t="shared" si="743"/>
        <v>45.155612244897959</v>
      </c>
      <c r="N771" s="8">
        <f t="shared" si="704"/>
        <v>859.96</v>
      </c>
      <c r="O771" s="8">
        <f t="shared" si="714"/>
        <v>542.04</v>
      </c>
      <c r="P771" s="8"/>
      <c r="Q771" s="8"/>
      <c r="R771" s="8"/>
      <c r="S771" s="8">
        <f t="shared" si="705"/>
        <v>708.04</v>
      </c>
      <c r="T771" s="8">
        <f t="shared" si="706"/>
        <v>45.155612244897959</v>
      </c>
      <c r="U771" s="8">
        <f t="shared" si="707"/>
        <v>859.96</v>
      </c>
      <c r="V771" s="8">
        <f t="shared" si="702"/>
        <v>708.04</v>
      </c>
      <c r="W771" s="25">
        <f t="shared" si="703"/>
        <v>0</v>
      </c>
      <c r="X771" s="29">
        <v>5524</v>
      </c>
      <c r="Y771" s="25"/>
    </row>
    <row r="772" spans="1:25" ht="14.25" customHeight="1" x14ac:dyDescent="0.2">
      <c r="A772" s="7" t="s">
        <v>1322</v>
      </c>
      <c r="B772" s="20">
        <v>4138</v>
      </c>
      <c r="C772" s="28"/>
      <c r="D772" s="6" t="s">
        <v>1339</v>
      </c>
      <c r="E772" s="6" t="s">
        <v>1584</v>
      </c>
      <c r="F772" s="19" t="s">
        <v>2066</v>
      </c>
      <c r="G772" s="21">
        <v>300</v>
      </c>
      <c r="H772" s="8">
        <v>300</v>
      </c>
      <c r="I772" s="8">
        <f t="shared" si="742"/>
        <v>100</v>
      </c>
      <c r="J772" s="8">
        <v>0</v>
      </c>
      <c r="K772" s="8"/>
      <c r="L772" s="8">
        <f t="shared" si="713"/>
        <v>300</v>
      </c>
      <c r="M772" s="8">
        <f t="shared" si="743"/>
        <v>100</v>
      </c>
      <c r="N772" s="8">
        <f t="shared" si="704"/>
        <v>0</v>
      </c>
      <c r="O772" s="8">
        <f t="shared" si="714"/>
        <v>0</v>
      </c>
      <c r="P772" s="8"/>
      <c r="Q772" s="8"/>
      <c r="R772" s="8"/>
      <c r="S772" s="8">
        <f t="shared" si="705"/>
        <v>300</v>
      </c>
      <c r="T772" s="8">
        <f t="shared" si="706"/>
        <v>100</v>
      </c>
      <c r="U772" s="8">
        <f t="shared" si="707"/>
        <v>0</v>
      </c>
      <c r="V772" s="8">
        <f t="shared" ref="V772:V843" si="744">H772+J772</f>
        <v>300</v>
      </c>
      <c r="W772" s="25">
        <f t="shared" ref="W772:W843" si="745">K772+P772</f>
        <v>0</v>
      </c>
      <c r="X772" s="29">
        <v>5524</v>
      </c>
      <c r="Y772" s="25"/>
    </row>
    <row r="773" spans="1:25" ht="14.25" customHeight="1" x14ac:dyDescent="0.2">
      <c r="A773" s="7" t="s">
        <v>1322</v>
      </c>
      <c r="B773" s="20">
        <v>4500</v>
      </c>
      <c r="C773" s="28"/>
      <c r="D773" s="6" t="s">
        <v>1339</v>
      </c>
      <c r="E773" s="6" t="s">
        <v>1585</v>
      </c>
      <c r="F773" s="19" t="s">
        <v>1586</v>
      </c>
      <c r="G773" s="21">
        <v>8800</v>
      </c>
      <c r="H773" s="8">
        <v>8800</v>
      </c>
      <c r="I773" s="8">
        <f t="shared" ref="I773" si="746">H773/G773*100</f>
        <v>100</v>
      </c>
      <c r="J773" s="8">
        <v>0</v>
      </c>
      <c r="K773" s="8"/>
      <c r="L773" s="8">
        <f t="shared" ref="L773" si="747">H773+J773+K773</f>
        <v>8800</v>
      </c>
      <c r="M773" s="8">
        <f t="shared" ref="M773" si="748">L773/G773*100</f>
        <v>100</v>
      </c>
      <c r="N773" s="8">
        <f t="shared" ref="N773" si="749">G773-L773</f>
        <v>0</v>
      </c>
      <c r="O773" s="8">
        <f t="shared" ref="O773" si="750">J773+K773</f>
        <v>0</v>
      </c>
      <c r="P773" s="8"/>
      <c r="Q773" s="8"/>
      <c r="R773" s="73"/>
      <c r="S773" s="8">
        <f t="shared" si="705"/>
        <v>8800</v>
      </c>
      <c r="T773" s="8">
        <f t="shared" si="706"/>
        <v>100</v>
      </c>
      <c r="U773" s="8">
        <f t="shared" si="707"/>
        <v>0</v>
      </c>
      <c r="V773" s="8">
        <f t="shared" si="744"/>
        <v>8800</v>
      </c>
      <c r="W773" s="25">
        <f t="shared" si="745"/>
        <v>0</v>
      </c>
      <c r="X773" s="29">
        <v>5524</v>
      </c>
      <c r="Y773" s="25"/>
    </row>
    <row r="774" spans="1:25" ht="14.25" customHeight="1" x14ac:dyDescent="0.2">
      <c r="A774" s="7" t="s">
        <v>1322</v>
      </c>
      <c r="B774" s="20">
        <v>4500</v>
      </c>
      <c r="C774" s="28"/>
      <c r="D774" s="6" t="s">
        <v>1339</v>
      </c>
      <c r="E774" s="6" t="s">
        <v>1585</v>
      </c>
      <c r="F774" s="19" t="s">
        <v>1586</v>
      </c>
      <c r="G774" s="21">
        <v>300</v>
      </c>
      <c r="H774" s="8">
        <v>300</v>
      </c>
      <c r="I774" s="8">
        <f t="shared" si="742"/>
        <v>100</v>
      </c>
      <c r="J774" s="8">
        <v>0</v>
      </c>
      <c r="K774" s="8"/>
      <c r="L774" s="8">
        <f t="shared" si="713"/>
        <v>300</v>
      </c>
      <c r="M774" s="8">
        <f t="shared" si="743"/>
        <v>100</v>
      </c>
      <c r="N774" s="8">
        <f t="shared" si="704"/>
        <v>0</v>
      </c>
      <c r="O774" s="8">
        <f t="shared" si="714"/>
        <v>0</v>
      </c>
      <c r="P774" s="8"/>
      <c r="Q774" s="8"/>
      <c r="R774" s="73"/>
      <c r="S774" s="8">
        <f t="shared" si="705"/>
        <v>300</v>
      </c>
      <c r="T774" s="8">
        <f t="shared" si="706"/>
        <v>100</v>
      </c>
      <c r="U774" s="8">
        <f t="shared" si="707"/>
        <v>0</v>
      </c>
      <c r="V774" s="8">
        <f t="shared" si="744"/>
        <v>300</v>
      </c>
      <c r="W774" s="25">
        <f t="shared" si="745"/>
        <v>0</v>
      </c>
      <c r="X774" s="29">
        <v>5524</v>
      </c>
      <c r="Y774" s="25"/>
    </row>
    <row r="775" spans="1:25" ht="14.25" customHeight="1" x14ac:dyDescent="0.2">
      <c r="A775" s="7" t="s">
        <v>1322</v>
      </c>
      <c r="B775" s="20">
        <v>4133</v>
      </c>
      <c r="C775" s="28"/>
      <c r="D775" s="6" t="s">
        <v>1339</v>
      </c>
      <c r="E775" s="6" t="s">
        <v>1587</v>
      </c>
      <c r="F775" s="19" t="s">
        <v>1588</v>
      </c>
      <c r="G775" s="21">
        <v>36345</v>
      </c>
      <c r="H775" s="8">
        <v>0</v>
      </c>
      <c r="I775" s="8">
        <f t="shared" ref="I775" si="751">H775/G775*100</f>
        <v>0</v>
      </c>
      <c r="J775" s="8">
        <v>1535.62</v>
      </c>
      <c r="K775" s="8"/>
      <c r="L775" s="8">
        <f t="shared" ref="L775" si="752">H775+J775+K775</f>
        <v>1535.62</v>
      </c>
      <c r="M775" s="8">
        <f t="shared" ref="M775" si="753">L775/G775*100</f>
        <v>4.2251203741917731</v>
      </c>
      <c r="N775" s="8">
        <f t="shared" ref="N775" si="754">G775-L775</f>
        <v>34809.379999999997</v>
      </c>
      <c r="O775" s="8">
        <f t="shared" ref="O775" si="755">J775+K775</f>
        <v>1535.62</v>
      </c>
      <c r="P775" s="8"/>
      <c r="Q775" s="8"/>
      <c r="R775" s="8"/>
      <c r="S775" s="8">
        <f t="shared" ref="S775" si="756">L775+P775+Q775+R775</f>
        <v>1535.62</v>
      </c>
      <c r="T775" s="8">
        <f t="shared" ref="T775" si="757">S775/G775*100</f>
        <v>4.2251203741917731</v>
      </c>
      <c r="U775" s="8">
        <f t="shared" ref="U775" si="758">G775-S775</f>
        <v>34809.379999999997</v>
      </c>
      <c r="V775" s="8">
        <f t="shared" ref="V775" si="759">H775+J775</f>
        <v>1535.62</v>
      </c>
      <c r="W775" s="25">
        <f t="shared" ref="W775" si="760">K775+P775</f>
        <v>0</v>
      </c>
      <c r="X775" s="29">
        <v>5524</v>
      </c>
      <c r="Y775" s="25"/>
    </row>
    <row r="776" spans="1:25" ht="14.25" customHeight="1" x14ac:dyDescent="0.2">
      <c r="A776" s="7" t="s">
        <v>1322</v>
      </c>
      <c r="B776" s="20">
        <v>4137</v>
      </c>
      <c r="C776" s="28"/>
      <c r="D776" s="6" t="s">
        <v>1339</v>
      </c>
      <c r="E776" s="6" t="s">
        <v>1587</v>
      </c>
      <c r="F776" s="19" t="s">
        <v>2272</v>
      </c>
      <c r="G776" s="21"/>
      <c r="H776" s="8">
        <v>0</v>
      </c>
      <c r="I776" s="8" t="e">
        <f t="shared" si="742"/>
        <v>#DIV/0!</v>
      </c>
      <c r="J776" s="8">
        <v>4003.6</v>
      </c>
      <c r="K776" s="8"/>
      <c r="L776" s="8">
        <f t="shared" si="713"/>
        <v>4003.6</v>
      </c>
      <c r="M776" s="8" t="e">
        <f t="shared" si="743"/>
        <v>#DIV/0!</v>
      </c>
      <c r="N776" s="8">
        <f t="shared" si="704"/>
        <v>-4003.6</v>
      </c>
      <c r="O776" s="8">
        <f t="shared" si="714"/>
        <v>4003.6</v>
      </c>
      <c r="P776" s="8"/>
      <c r="Q776" s="8"/>
      <c r="R776" s="8"/>
      <c r="S776" s="8">
        <f t="shared" si="705"/>
        <v>4003.6</v>
      </c>
      <c r="T776" s="8" t="e">
        <f t="shared" si="706"/>
        <v>#DIV/0!</v>
      </c>
      <c r="U776" s="8">
        <f t="shared" si="707"/>
        <v>-4003.6</v>
      </c>
      <c r="V776" s="8">
        <f t="shared" si="744"/>
        <v>4003.6</v>
      </c>
      <c r="W776" s="25">
        <f t="shared" si="745"/>
        <v>0</v>
      </c>
      <c r="X776" s="29">
        <v>5524</v>
      </c>
      <c r="Y776" s="25"/>
    </row>
    <row r="777" spans="1:25" ht="14.25" customHeight="1" x14ac:dyDescent="0.2">
      <c r="A777" s="7" t="s">
        <v>1322</v>
      </c>
      <c r="B777" s="20">
        <v>4133</v>
      </c>
      <c r="C777" s="28"/>
      <c r="D777" s="6" t="s">
        <v>1339</v>
      </c>
      <c r="E777" s="6" t="s">
        <v>1589</v>
      </c>
      <c r="F777" s="19" t="s">
        <v>1590</v>
      </c>
      <c r="G777" s="21">
        <v>99736</v>
      </c>
      <c r="H777" s="8">
        <v>80953.73</v>
      </c>
      <c r="I777" s="8">
        <f t="shared" si="742"/>
        <v>81.168013555787283</v>
      </c>
      <c r="J777" s="8">
        <v>5635.11</v>
      </c>
      <c r="K777" s="8"/>
      <c r="L777" s="8">
        <f t="shared" si="713"/>
        <v>86588.84</v>
      </c>
      <c r="M777" s="8">
        <f t="shared" si="743"/>
        <v>86.818039624608971</v>
      </c>
      <c r="N777" s="8">
        <f t="shared" si="704"/>
        <v>13147.160000000003</v>
      </c>
      <c r="O777" s="8">
        <f t="shared" si="714"/>
        <v>5635.11</v>
      </c>
      <c r="P777" s="8"/>
      <c r="Q777" s="8"/>
      <c r="R777" s="8"/>
      <c r="S777" s="8">
        <f t="shared" si="705"/>
        <v>86588.84</v>
      </c>
      <c r="T777" s="8">
        <f t="shared" si="706"/>
        <v>86.818039624608971</v>
      </c>
      <c r="U777" s="8">
        <f t="shared" si="707"/>
        <v>13147.160000000003</v>
      </c>
      <c r="V777" s="8">
        <f t="shared" si="744"/>
        <v>86588.84</v>
      </c>
      <c r="W777" s="25">
        <f t="shared" si="745"/>
        <v>0</v>
      </c>
      <c r="X777" s="29">
        <v>5524</v>
      </c>
      <c r="Y777" s="25"/>
    </row>
    <row r="778" spans="1:25" ht="14.25" customHeight="1" x14ac:dyDescent="0.2">
      <c r="A778" s="7" t="s">
        <v>1322</v>
      </c>
      <c r="B778" s="20">
        <v>4137</v>
      </c>
      <c r="C778" s="28"/>
      <c r="D778" s="6" t="s">
        <v>1339</v>
      </c>
      <c r="E778" s="6" t="s">
        <v>1591</v>
      </c>
      <c r="F778" s="19" t="s">
        <v>1592</v>
      </c>
      <c r="G778" s="21">
        <v>51094</v>
      </c>
      <c r="H778" s="8">
        <v>47552.85</v>
      </c>
      <c r="I778" s="8">
        <f t="shared" si="742"/>
        <v>93.069342779974164</v>
      </c>
      <c r="J778" s="8">
        <v>-462.69999999999982</v>
      </c>
      <c r="K778" s="8"/>
      <c r="L778" s="8">
        <f t="shared" si="713"/>
        <v>47090.15</v>
      </c>
      <c r="M778" s="8">
        <f t="shared" si="743"/>
        <v>92.163756996907665</v>
      </c>
      <c r="N778" s="8">
        <f t="shared" si="704"/>
        <v>4003.8499999999985</v>
      </c>
      <c r="O778" s="8">
        <f t="shared" si="714"/>
        <v>-462.69999999999982</v>
      </c>
      <c r="P778" s="8"/>
      <c r="Q778" s="8"/>
      <c r="R778" s="8"/>
      <c r="S778" s="8">
        <f t="shared" si="705"/>
        <v>47090.15</v>
      </c>
      <c r="T778" s="8">
        <f t="shared" si="706"/>
        <v>92.163756996907665</v>
      </c>
      <c r="U778" s="8">
        <f t="shared" si="707"/>
        <v>4003.8499999999985</v>
      </c>
      <c r="V778" s="8">
        <f t="shared" si="744"/>
        <v>47090.15</v>
      </c>
      <c r="W778" s="25">
        <f t="shared" si="745"/>
        <v>0</v>
      </c>
      <c r="X778" s="29">
        <v>5524</v>
      </c>
      <c r="Y778" s="25"/>
    </row>
    <row r="779" spans="1:25" ht="14.25" customHeight="1" x14ac:dyDescent="0.2">
      <c r="A779" s="7" t="s">
        <v>1322</v>
      </c>
      <c r="B779" s="20">
        <v>4500</v>
      </c>
      <c r="C779" s="28"/>
      <c r="D779" s="6" t="s">
        <v>1339</v>
      </c>
      <c r="E779" s="6" t="s">
        <v>1593</v>
      </c>
      <c r="F779" s="19" t="s">
        <v>1906</v>
      </c>
      <c r="G779" s="21">
        <v>2250</v>
      </c>
      <c r="H779" s="8">
        <v>2250</v>
      </c>
      <c r="I779" s="8">
        <f t="shared" ref="I779" si="761">H779/G779*100</f>
        <v>100</v>
      </c>
      <c r="J779" s="8">
        <v>0</v>
      </c>
      <c r="K779" s="8"/>
      <c r="L779" s="8">
        <f t="shared" ref="L779" si="762">H779+J779+K779</f>
        <v>2250</v>
      </c>
      <c r="M779" s="8">
        <f t="shared" ref="M779" si="763">L779/G779*100</f>
        <v>100</v>
      </c>
      <c r="N779" s="8">
        <f t="shared" ref="N779" si="764">G779-L779</f>
        <v>0</v>
      </c>
      <c r="O779" s="8">
        <f t="shared" ref="O779" si="765">J779+K779</f>
        <v>0</v>
      </c>
      <c r="P779" s="8"/>
      <c r="Q779" s="8"/>
      <c r="R779" s="73"/>
      <c r="S779" s="8">
        <f t="shared" si="705"/>
        <v>2250</v>
      </c>
      <c r="T779" s="8">
        <f t="shared" si="706"/>
        <v>100</v>
      </c>
      <c r="U779" s="8">
        <f t="shared" si="707"/>
        <v>0</v>
      </c>
      <c r="V779" s="8">
        <f t="shared" si="744"/>
        <v>2250</v>
      </c>
      <c r="W779" s="25">
        <f t="shared" si="745"/>
        <v>0</v>
      </c>
      <c r="X779" s="29">
        <v>5524</v>
      </c>
      <c r="Y779" s="25"/>
    </row>
    <row r="780" spans="1:25" ht="14.25" customHeight="1" x14ac:dyDescent="0.2">
      <c r="A780" s="7" t="s">
        <v>1322</v>
      </c>
      <c r="B780" s="20">
        <v>4500</v>
      </c>
      <c r="C780" s="28"/>
      <c r="D780" s="6" t="s">
        <v>1339</v>
      </c>
      <c r="E780" s="6" t="s">
        <v>1593</v>
      </c>
      <c r="F780" s="19" t="s">
        <v>417</v>
      </c>
      <c r="G780" s="21">
        <v>200</v>
      </c>
      <c r="H780" s="8">
        <v>200</v>
      </c>
      <c r="I780" s="8">
        <f t="shared" si="742"/>
        <v>100</v>
      </c>
      <c r="J780" s="8">
        <v>0</v>
      </c>
      <c r="K780" s="8"/>
      <c r="L780" s="8">
        <f t="shared" si="713"/>
        <v>200</v>
      </c>
      <c r="M780" s="8">
        <f t="shared" si="743"/>
        <v>100</v>
      </c>
      <c r="N780" s="8">
        <f t="shared" si="704"/>
        <v>0</v>
      </c>
      <c r="O780" s="8">
        <f t="shared" si="714"/>
        <v>0</v>
      </c>
      <c r="P780" s="8"/>
      <c r="Q780" s="8"/>
      <c r="R780" s="8"/>
      <c r="S780" s="8">
        <f t="shared" si="705"/>
        <v>200</v>
      </c>
      <c r="T780" s="8">
        <f t="shared" si="706"/>
        <v>100</v>
      </c>
      <c r="U780" s="8">
        <f t="shared" si="707"/>
        <v>0</v>
      </c>
      <c r="V780" s="8">
        <f t="shared" si="744"/>
        <v>200</v>
      </c>
      <c r="W780" s="25">
        <f t="shared" si="745"/>
        <v>0</v>
      </c>
      <c r="X780" s="29">
        <v>5524</v>
      </c>
      <c r="Y780" s="25"/>
    </row>
    <row r="781" spans="1:25" ht="14.25" customHeight="1" x14ac:dyDescent="0.2">
      <c r="A781" s="7" t="s">
        <v>1322</v>
      </c>
      <c r="B781" s="20">
        <v>4500</v>
      </c>
      <c r="C781" s="28"/>
      <c r="D781" s="6" t="s">
        <v>1339</v>
      </c>
      <c r="E781" s="6" t="s">
        <v>1432</v>
      </c>
      <c r="F781" s="19" t="s">
        <v>1433</v>
      </c>
      <c r="G781" s="21"/>
      <c r="H781" s="8">
        <v>0</v>
      </c>
      <c r="I781" s="8" t="e">
        <f t="shared" si="742"/>
        <v>#DIV/0!</v>
      </c>
      <c r="J781" s="8">
        <v>0</v>
      </c>
      <c r="K781" s="8"/>
      <c r="L781" s="8">
        <f t="shared" si="713"/>
        <v>0</v>
      </c>
      <c r="M781" s="8" t="e">
        <f t="shared" si="743"/>
        <v>#DIV/0!</v>
      </c>
      <c r="N781" s="8">
        <f t="shared" si="704"/>
        <v>0</v>
      </c>
      <c r="O781" s="8">
        <f t="shared" si="714"/>
        <v>0</v>
      </c>
      <c r="P781" s="8"/>
      <c r="Q781" s="8"/>
      <c r="R781" s="8"/>
      <c r="S781" s="8">
        <f t="shared" si="705"/>
        <v>0</v>
      </c>
      <c r="T781" s="8" t="e">
        <f t="shared" si="706"/>
        <v>#DIV/0!</v>
      </c>
      <c r="U781" s="8">
        <f t="shared" si="707"/>
        <v>0</v>
      </c>
      <c r="V781" s="8">
        <f t="shared" si="744"/>
        <v>0</v>
      </c>
      <c r="W781" s="25">
        <f t="shared" si="745"/>
        <v>0</v>
      </c>
      <c r="X781" s="29">
        <v>5524</v>
      </c>
      <c r="Y781" s="25"/>
    </row>
    <row r="782" spans="1:25" ht="14.25" customHeight="1" x14ac:dyDescent="0.2">
      <c r="A782" s="7" t="s">
        <v>1322</v>
      </c>
      <c r="B782" s="20">
        <v>4500</v>
      </c>
      <c r="C782" s="28"/>
      <c r="D782" s="6" t="s">
        <v>1339</v>
      </c>
      <c r="E782" s="6" t="s">
        <v>1434</v>
      </c>
      <c r="F782" s="19" t="s">
        <v>1435</v>
      </c>
      <c r="G782" s="21"/>
      <c r="H782" s="8">
        <v>0</v>
      </c>
      <c r="I782" s="8" t="e">
        <f t="shared" si="742"/>
        <v>#DIV/0!</v>
      </c>
      <c r="J782" s="8">
        <v>0</v>
      </c>
      <c r="K782" s="8"/>
      <c r="L782" s="8">
        <f t="shared" si="713"/>
        <v>0</v>
      </c>
      <c r="M782" s="8" t="e">
        <f t="shared" si="743"/>
        <v>#DIV/0!</v>
      </c>
      <c r="N782" s="8">
        <f t="shared" si="704"/>
        <v>0</v>
      </c>
      <c r="O782" s="8">
        <f t="shared" si="714"/>
        <v>0</v>
      </c>
      <c r="P782" s="8"/>
      <c r="Q782" s="8"/>
      <c r="R782" s="8"/>
      <c r="S782" s="8">
        <f t="shared" si="705"/>
        <v>0</v>
      </c>
      <c r="T782" s="8" t="e">
        <f t="shared" si="706"/>
        <v>#DIV/0!</v>
      </c>
      <c r="U782" s="8">
        <f t="shared" si="707"/>
        <v>0</v>
      </c>
      <c r="V782" s="8">
        <f t="shared" si="744"/>
        <v>0</v>
      </c>
      <c r="W782" s="25">
        <f t="shared" si="745"/>
        <v>0</v>
      </c>
      <c r="X782" s="29">
        <v>5524</v>
      </c>
      <c r="Y782" s="25"/>
    </row>
    <row r="783" spans="1:25" ht="14.25" customHeight="1" x14ac:dyDescent="0.2">
      <c r="A783" s="7" t="s">
        <v>1322</v>
      </c>
      <c r="B783" s="20">
        <v>4500</v>
      </c>
      <c r="C783" s="28"/>
      <c r="D783" s="6" t="s">
        <v>1339</v>
      </c>
      <c r="E783" s="6" t="s">
        <v>1436</v>
      </c>
      <c r="F783" s="19" t="s">
        <v>1437</v>
      </c>
      <c r="G783" s="21"/>
      <c r="H783" s="8">
        <v>0</v>
      </c>
      <c r="I783" s="8" t="e">
        <f t="shared" si="742"/>
        <v>#DIV/0!</v>
      </c>
      <c r="J783" s="8">
        <v>0</v>
      </c>
      <c r="K783" s="8"/>
      <c r="L783" s="8">
        <f t="shared" si="713"/>
        <v>0</v>
      </c>
      <c r="M783" s="8" t="e">
        <f t="shared" si="743"/>
        <v>#DIV/0!</v>
      </c>
      <c r="N783" s="8">
        <f t="shared" si="704"/>
        <v>0</v>
      </c>
      <c r="O783" s="8">
        <f t="shared" si="714"/>
        <v>0</v>
      </c>
      <c r="P783" s="8"/>
      <c r="Q783" s="8"/>
      <c r="R783" s="8"/>
      <c r="S783" s="8">
        <f t="shared" si="705"/>
        <v>0</v>
      </c>
      <c r="T783" s="8" t="e">
        <f t="shared" si="706"/>
        <v>#DIV/0!</v>
      </c>
      <c r="U783" s="8">
        <f t="shared" si="707"/>
        <v>0</v>
      </c>
      <c r="V783" s="8">
        <f t="shared" si="744"/>
        <v>0</v>
      </c>
      <c r="W783" s="25">
        <f t="shared" si="745"/>
        <v>0</v>
      </c>
      <c r="X783" s="29">
        <v>5524</v>
      </c>
      <c r="Y783" s="25"/>
    </row>
    <row r="784" spans="1:25" ht="14.25" customHeight="1" x14ac:dyDescent="0.2">
      <c r="A784" s="7" t="s">
        <v>1322</v>
      </c>
      <c r="B784" s="20">
        <v>4500</v>
      </c>
      <c r="C784" s="28"/>
      <c r="D784" s="6" t="s">
        <v>1339</v>
      </c>
      <c r="E784" s="6" t="s">
        <v>1439</v>
      </c>
      <c r="F784" s="19" t="s">
        <v>1202</v>
      </c>
      <c r="G784" s="21"/>
      <c r="H784" s="8">
        <v>0</v>
      </c>
      <c r="I784" s="8" t="e">
        <f t="shared" si="742"/>
        <v>#DIV/0!</v>
      </c>
      <c r="J784" s="8">
        <v>0</v>
      </c>
      <c r="K784" s="8"/>
      <c r="L784" s="8">
        <f t="shared" si="713"/>
        <v>0</v>
      </c>
      <c r="M784" s="8" t="e">
        <f t="shared" si="743"/>
        <v>#DIV/0!</v>
      </c>
      <c r="N784" s="8">
        <f t="shared" si="704"/>
        <v>0</v>
      </c>
      <c r="O784" s="8">
        <f t="shared" si="714"/>
        <v>0</v>
      </c>
      <c r="P784" s="8"/>
      <c r="Q784" s="8"/>
      <c r="R784" s="8"/>
      <c r="S784" s="8">
        <f t="shared" si="705"/>
        <v>0</v>
      </c>
      <c r="T784" s="8" t="e">
        <f t="shared" si="706"/>
        <v>#DIV/0!</v>
      </c>
      <c r="U784" s="8">
        <f t="shared" si="707"/>
        <v>0</v>
      </c>
      <c r="V784" s="8">
        <f t="shared" si="744"/>
        <v>0</v>
      </c>
      <c r="W784" s="25">
        <f t="shared" si="745"/>
        <v>0</v>
      </c>
      <c r="X784" s="29">
        <v>5524</v>
      </c>
      <c r="Y784" s="25"/>
    </row>
    <row r="785" spans="1:25" ht="14.25" customHeight="1" x14ac:dyDescent="0.2">
      <c r="A785" s="7" t="s">
        <v>1322</v>
      </c>
      <c r="B785" s="20">
        <v>4500</v>
      </c>
      <c r="C785" s="28"/>
      <c r="D785" s="6" t="s">
        <v>1339</v>
      </c>
      <c r="E785" s="6" t="s">
        <v>1203</v>
      </c>
      <c r="F785" s="19" t="s">
        <v>1385</v>
      </c>
      <c r="G785" s="21">
        <v>1200</v>
      </c>
      <c r="H785" s="8">
        <v>1200</v>
      </c>
      <c r="I785" s="8">
        <f t="shared" si="742"/>
        <v>100</v>
      </c>
      <c r="J785" s="8">
        <v>0</v>
      </c>
      <c r="K785" s="8"/>
      <c r="L785" s="8">
        <f t="shared" si="713"/>
        <v>1200</v>
      </c>
      <c r="M785" s="8">
        <f t="shared" si="743"/>
        <v>100</v>
      </c>
      <c r="N785" s="8">
        <f t="shared" ref="N785:N896" si="766">G785-L785</f>
        <v>0</v>
      </c>
      <c r="O785" s="8">
        <f t="shared" si="714"/>
        <v>0</v>
      </c>
      <c r="P785" s="8"/>
      <c r="Q785" s="8"/>
      <c r="R785" s="73"/>
      <c r="S785" s="8">
        <f t="shared" ref="S785:S855" si="767">L785+P785+Q785+R785</f>
        <v>1200</v>
      </c>
      <c r="T785" s="8">
        <f t="shared" ref="T785:T855" si="768">S785/G785*100</f>
        <v>100</v>
      </c>
      <c r="U785" s="8">
        <f t="shared" ref="U785:U855" si="769">G785-S785</f>
        <v>0</v>
      </c>
      <c r="V785" s="8">
        <f t="shared" si="744"/>
        <v>1200</v>
      </c>
      <c r="W785" s="25">
        <f t="shared" si="745"/>
        <v>0</v>
      </c>
      <c r="X785" s="29">
        <v>5524</v>
      </c>
      <c r="Y785" s="25"/>
    </row>
    <row r="786" spans="1:25" ht="14.25" customHeight="1" x14ac:dyDescent="0.2">
      <c r="A786" s="7" t="s">
        <v>1322</v>
      </c>
      <c r="B786" s="20">
        <v>4500</v>
      </c>
      <c r="C786" s="28"/>
      <c r="D786" s="6" t="s">
        <v>1339</v>
      </c>
      <c r="E786" s="6" t="s">
        <v>1386</v>
      </c>
      <c r="F786" s="19" t="s">
        <v>1330</v>
      </c>
      <c r="G786" s="21">
        <v>200</v>
      </c>
      <c r="H786" s="8">
        <v>0</v>
      </c>
      <c r="I786" s="8">
        <f>H786/G786*100</f>
        <v>0</v>
      </c>
      <c r="J786" s="8">
        <v>200</v>
      </c>
      <c r="K786" s="8"/>
      <c r="L786" s="8">
        <f>H786+J786+K786</f>
        <v>200</v>
      </c>
      <c r="M786" s="8">
        <f>L786/G786*100</f>
        <v>100</v>
      </c>
      <c r="N786" s="8">
        <f>G786-L786</f>
        <v>0</v>
      </c>
      <c r="O786" s="8">
        <f>J786+K786</f>
        <v>200</v>
      </c>
      <c r="P786" s="8"/>
      <c r="Q786" s="8"/>
      <c r="R786" s="8"/>
      <c r="S786" s="8">
        <f t="shared" si="767"/>
        <v>200</v>
      </c>
      <c r="T786" s="8">
        <f t="shared" si="768"/>
        <v>100</v>
      </c>
      <c r="U786" s="8">
        <f t="shared" si="769"/>
        <v>0</v>
      </c>
      <c r="V786" s="8">
        <f t="shared" si="744"/>
        <v>200</v>
      </c>
      <c r="W786" s="25">
        <f t="shared" si="745"/>
        <v>0</v>
      </c>
      <c r="X786" s="29">
        <v>0</v>
      </c>
      <c r="Y786" s="25"/>
    </row>
    <row r="787" spans="1:25" ht="14.25" customHeight="1" x14ac:dyDescent="0.2">
      <c r="A787" s="7" t="s">
        <v>1322</v>
      </c>
      <c r="B787" s="20">
        <v>4500</v>
      </c>
      <c r="C787" s="28"/>
      <c r="D787" s="6" t="s">
        <v>1339</v>
      </c>
      <c r="E787" s="6" t="s">
        <v>1205</v>
      </c>
      <c r="F787" s="19" t="s">
        <v>212</v>
      </c>
      <c r="G787" s="21"/>
      <c r="H787" s="8">
        <v>0</v>
      </c>
      <c r="I787" s="8" t="e">
        <f>H787/G787*100</f>
        <v>#DIV/0!</v>
      </c>
      <c r="J787" s="8">
        <v>0</v>
      </c>
      <c r="K787" s="8"/>
      <c r="L787" s="8">
        <f>H787+J787+K787</f>
        <v>0</v>
      </c>
      <c r="M787" s="8" t="e">
        <f>L787/G787*100</f>
        <v>#DIV/0!</v>
      </c>
      <c r="N787" s="8">
        <f>G787-L787</f>
        <v>0</v>
      </c>
      <c r="O787" s="8">
        <f>J787+K787</f>
        <v>0</v>
      </c>
      <c r="P787" s="8"/>
      <c r="Q787" s="8"/>
      <c r="R787" s="8"/>
      <c r="S787" s="8">
        <f t="shared" si="767"/>
        <v>0</v>
      </c>
      <c r="T787" s="8" t="e">
        <f t="shared" si="768"/>
        <v>#DIV/0!</v>
      </c>
      <c r="U787" s="8">
        <f t="shared" si="769"/>
        <v>0</v>
      </c>
      <c r="V787" s="8">
        <f t="shared" si="744"/>
        <v>0</v>
      </c>
      <c r="W787" s="25">
        <f t="shared" si="745"/>
        <v>0</v>
      </c>
      <c r="X787" s="29">
        <v>0</v>
      </c>
      <c r="Y787" s="25"/>
    </row>
    <row r="788" spans="1:25" ht="14.25" customHeight="1" x14ac:dyDescent="0.2">
      <c r="A788" s="7" t="s">
        <v>1322</v>
      </c>
      <c r="B788" s="20">
        <v>4500</v>
      </c>
      <c r="C788" s="28"/>
      <c r="D788" s="6" t="s">
        <v>1339</v>
      </c>
      <c r="E788" s="6" t="s">
        <v>1387</v>
      </c>
      <c r="F788" s="19" t="s">
        <v>1213</v>
      </c>
      <c r="G788" s="21"/>
      <c r="H788" s="8">
        <v>0</v>
      </c>
      <c r="I788" s="8" t="e">
        <f>H788/G788*100</f>
        <v>#DIV/0!</v>
      </c>
      <c r="J788" s="8">
        <v>0</v>
      </c>
      <c r="K788" s="8"/>
      <c r="L788" s="8">
        <f>H788+J788+K788</f>
        <v>0</v>
      </c>
      <c r="M788" s="8" t="e">
        <f>L788/G788*100</f>
        <v>#DIV/0!</v>
      </c>
      <c r="N788" s="8">
        <f>G788-L788</f>
        <v>0</v>
      </c>
      <c r="O788" s="8">
        <f>J788+K788</f>
        <v>0</v>
      </c>
      <c r="P788" s="8"/>
      <c r="Q788" s="8"/>
      <c r="R788" s="73"/>
      <c r="S788" s="8">
        <f t="shared" si="767"/>
        <v>0</v>
      </c>
      <c r="T788" s="8" t="e">
        <f t="shared" si="768"/>
        <v>#DIV/0!</v>
      </c>
      <c r="U788" s="8">
        <f t="shared" si="769"/>
        <v>0</v>
      </c>
      <c r="V788" s="8">
        <f t="shared" si="744"/>
        <v>0</v>
      </c>
      <c r="W788" s="25">
        <f t="shared" si="745"/>
        <v>0</v>
      </c>
      <c r="X788" s="29">
        <v>0</v>
      </c>
      <c r="Y788" s="25"/>
    </row>
    <row r="789" spans="1:25" ht="14.25" customHeight="1" x14ac:dyDescent="0.2">
      <c r="A789" s="7" t="s">
        <v>1322</v>
      </c>
      <c r="B789" s="20">
        <v>4500</v>
      </c>
      <c r="C789" s="28"/>
      <c r="D789" s="6" t="s">
        <v>1339</v>
      </c>
      <c r="E789" s="6" t="s">
        <v>1205</v>
      </c>
      <c r="F789" s="19" t="s">
        <v>2055</v>
      </c>
      <c r="G789" s="21"/>
      <c r="H789" s="8">
        <v>0</v>
      </c>
      <c r="I789" s="8" t="e">
        <f>H789/G789*100</f>
        <v>#DIV/0!</v>
      </c>
      <c r="J789" s="8">
        <v>0</v>
      </c>
      <c r="K789" s="8"/>
      <c r="L789" s="8">
        <f>H789+J789+K789</f>
        <v>0</v>
      </c>
      <c r="M789" s="8" t="e">
        <f>L789/G789*100</f>
        <v>#DIV/0!</v>
      </c>
      <c r="N789" s="8">
        <f>G789-L789</f>
        <v>0</v>
      </c>
      <c r="O789" s="8">
        <f>J789+K789</f>
        <v>0</v>
      </c>
      <c r="P789" s="8"/>
      <c r="Q789" s="8"/>
      <c r="R789" s="8"/>
      <c r="S789" s="8">
        <f t="shared" si="767"/>
        <v>0</v>
      </c>
      <c r="T789" s="8" t="e">
        <f t="shared" si="768"/>
        <v>#DIV/0!</v>
      </c>
      <c r="U789" s="8">
        <f t="shared" si="769"/>
        <v>0</v>
      </c>
      <c r="V789" s="8">
        <f t="shared" si="744"/>
        <v>0</v>
      </c>
      <c r="W789" s="25">
        <f t="shared" si="745"/>
        <v>0</v>
      </c>
      <c r="X789" s="29"/>
      <c r="Y789" s="25"/>
    </row>
    <row r="790" spans="1:25" ht="14.25" customHeight="1" x14ac:dyDescent="0.2">
      <c r="A790" s="7" t="s">
        <v>1322</v>
      </c>
      <c r="B790" s="20">
        <v>4500</v>
      </c>
      <c r="C790" s="28"/>
      <c r="D790" s="6" t="s">
        <v>1339</v>
      </c>
      <c r="E790" s="6" t="s">
        <v>1205</v>
      </c>
      <c r="F790" s="19" t="s">
        <v>1214</v>
      </c>
      <c r="G790" s="21">
        <v>700</v>
      </c>
      <c r="H790" s="8">
        <v>700</v>
      </c>
      <c r="I790" s="8">
        <f t="shared" si="742"/>
        <v>100</v>
      </c>
      <c r="J790" s="8">
        <v>0</v>
      </c>
      <c r="K790" s="8"/>
      <c r="L790" s="8">
        <f t="shared" si="713"/>
        <v>700</v>
      </c>
      <c r="M790" s="8">
        <f t="shared" si="743"/>
        <v>100</v>
      </c>
      <c r="N790" s="8">
        <f t="shared" si="766"/>
        <v>0</v>
      </c>
      <c r="O790" s="8">
        <f t="shared" si="714"/>
        <v>0</v>
      </c>
      <c r="P790" s="8"/>
      <c r="Q790" s="8"/>
      <c r="R790" s="73"/>
      <c r="S790" s="8">
        <f t="shared" si="767"/>
        <v>700</v>
      </c>
      <c r="T790" s="8">
        <f t="shared" si="768"/>
        <v>100</v>
      </c>
      <c r="U790" s="8">
        <f t="shared" si="769"/>
        <v>0</v>
      </c>
      <c r="V790" s="8">
        <f t="shared" si="744"/>
        <v>700</v>
      </c>
      <c r="W790" s="25">
        <f t="shared" si="745"/>
        <v>0</v>
      </c>
      <c r="X790" s="29">
        <v>5524</v>
      </c>
      <c r="Y790" s="25"/>
    </row>
    <row r="791" spans="1:25" ht="14.25" customHeight="1" x14ac:dyDescent="0.2">
      <c r="A791" s="7" t="s">
        <v>1322</v>
      </c>
      <c r="B791" s="20">
        <v>4500</v>
      </c>
      <c r="C791" s="28"/>
      <c r="D791" s="6" t="s">
        <v>1339</v>
      </c>
      <c r="E791" s="6" t="s">
        <v>1205</v>
      </c>
      <c r="F791" s="19"/>
      <c r="G791" s="21"/>
      <c r="H791" s="8">
        <v>0</v>
      </c>
      <c r="I791" s="8" t="e">
        <f t="shared" si="742"/>
        <v>#DIV/0!</v>
      </c>
      <c r="J791" s="8">
        <v>0</v>
      </c>
      <c r="K791" s="8"/>
      <c r="L791" s="8">
        <f t="shared" si="713"/>
        <v>0</v>
      </c>
      <c r="M791" s="8" t="e">
        <f t="shared" si="743"/>
        <v>#DIV/0!</v>
      </c>
      <c r="N791" s="8">
        <f t="shared" si="766"/>
        <v>0</v>
      </c>
      <c r="O791" s="8">
        <f t="shared" si="714"/>
        <v>0</v>
      </c>
      <c r="P791" s="8"/>
      <c r="Q791" s="8"/>
      <c r="R791" s="8"/>
      <c r="S791" s="8">
        <f t="shared" si="767"/>
        <v>0</v>
      </c>
      <c r="T791" s="8" t="e">
        <f t="shared" si="768"/>
        <v>#DIV/0!</v>
      </c>
      <c r="U791" s="8">
        <f t="shared" si="769"/>
        <v>0</v>
      </c>
      <c r="V791" s="8">
        <f t="shared" si="744"/>
        <v>0</v>
      </c>
      <c r="W791" s="25">
        <f t="shared" si="745"/>
        <v>0</v>
      </c>
      <c r="X791" s="29">
        <v>0</v>
      </c>
      <c r="Y791" s="25"/>
    </row>
    <row r="792" spans="1:25" ht="14.25" customHeight="1" x14ac:dyDescent="0.2">
      <c r="A792" s="7" t="s">
        <v>1322</v>
      </c>
      <c r="B792" s="20">
        <v>4500</v>
      </c>
      <c r="C792" s="28"/>
      <c r="D792" s="6" t="s">
        <v>1339</v>
      </c>
      <c r="E792" s="6" t="s">
        <v>1205</v>
      </c>
      <c r="F792" s="19"/>
      <c r="G792" s="21"/>
      <c r="H792" s="8">
        <v>0</v>
      </c>
      <c r="I792" s="8" t="e">
        <f t="shared" si="742"/>
        <v>#DIV/0!</v>
      </c>
      <c r="J792" s="8">
        <v>0</v>
      </c>
      <c r="K792" s="8"/>
      <c r="L792" s="8">
        <f t="shared" si="713"/>
        <v>0</v>
      </c>
      <c r="M792" s="8" t="e">
        <f t="shared" si="743"/>
        <v>#DIV/0!</v>
      </c>
      <c r="N792" s="8">
        <f t="shared" si="766"/>
        <v>0</v>
      </c>
      <c r="O792" s="8">
        <f t="shared" si="714"/>
        <v>0</v>
      </c>
      <c r="P792" s="8"/>
      <c r="Q792" s="8"/>
      <c r="R792" s="8"/>
      <c r="S792" s="8">
        <f t="shared" si="767"/>
        <v>0</v>
      </c>
      <c r="T792" s="8" t="e">
        <f t="shared" si="768"/>
        <v>#DIV/0!</v>
      </c>
      <c r="U792" s="8">
        <f t="shared" si="769"/>
        <v>0</v>
      </c>
      <c r="V792" s="8">
        <f t="shared" si="744"/>
        <v>0</v>
      </c>
      <c r="W792" s="25">
        <f t="shared" si="745"/>
        <v>0</v>
      </c>
      <c r="X792" s="29">
        <v>0</v>
      </c>
      <c r="Y792" s="25"/>
    </row>
    <row r="793" spans="1:25" ht="14.25" customHeight="1" x14ac:dyDescent="0.2">
      <c r="A793" s="7" t="s">
        <v>1153</v>
      </c>
      <c r="B793" s="20">
        <v>4500</v>
      </c>
      <c r="C793" s="28"/>
      <c r="D793" s="6" t="s">
        <v>1339</v>
      </c>
      <c r="E793" s="6" t="s">
        <v>1205</v>
      </c>
      <c r="F793" s="19"/>
      <c r="G793" s="21"/>
      <c r="H793" s="8">
        <v>0</v>
      </c>
      <c r="I793" s="8" t="e">
        <f>H793/G793*100</f>
        <v>#DIV/0!</v>
      </c>
      <c r="J793" s="8">
        <v>0</v>
      </c>
      <c r="K793" s="8"/>
      <c r="L793" s="8">
        <f>H793+J793+K793</f>
        <v>0</v>
      </c>
      <c r="M793" s="8" t="e">
        <f>L793/G793*100</f>
        <v>#DIV/0!</v>
      </c>
      <c r="N793" s="8">
        <f>G793-L793</f>
        <v>0</v>
      </c>
      <c r="O793" s="8">
        <f>J793+K793</f>
        <v>0</v>
      </c>
      <c r="P793" s="8"/>
      <c r="Q793" s="8"/>
      <c r="R793" s="8"/>
      <c r="S793" s="8">
        <f t="shared" si="767"/>
        <v>0</v>
      </c>
      <c r="T793" s="8" t="e">
        <f t="shared" si="768"/>
        <v>#DIV/0!</v>
      </c>
      <c r="U793" s="8">
        <f t="shared" si="769"/>
        <v>0</v>
      </c>
      <c r="V793" s="8">
        <f t="shared" si="744"/>
        <v>0</v>
      </c>
      <c r="W793" s="25">
        <f t="shared" si="745"/>
        <v>0</v>
      </c>
      <c r="X793" s="29">
        <v>5524</v>
      </c>
      <c r="Y793" s="25"/>
    </row>
    <row r="794" spans="1:25" ht="14.25" customHeight="1" x14ac:dyDescent="0.2">
      <c r="A794" s="7" t="s">
        <v>1153</v>
      </c>
      <c r="B794" s="20">
        <v>5526</v>
      </c>
      <c r="C794" s="28" t="s">
        <v>1069</v>
      </c>
      <c r="D794" s="6" t="s">
        <v>1339</v>
      </c>
      <c r="E794" s="6" t="s">
        <v>1388</v>
      </c>
      <c r="F794" s="19" t="s">
        <v>1416</v>
      </c>
      <c r="G794" s="21">
        <v>265980</v>
      </c>
      <c r="H794" s="8">
        <v>190335</v>
      </c>
      <c r="I794" s="8">
        <f t="shared" si="742"/>
        <v>71.559891721182041</v>
      </c>
      <c r="J794" s="8">
        <v>19760.070000000003</v>
      </c>
      <c r="K794" s="8"/>
      <c r="L794" s="8">
        <f>H794+J794+K794</f>
        <v>210095.07</v>
      </c>
      <c r="M794" s="8">
        <f t="shared" si="743"/>
        <v>78.989048048725479</v>
      </c>
      <c r="N794" s="8">
        <f t="shared" si="766"/>
        <v>55884.929999999993</v>
      </c>
      <c r="O794" s="8">
        <f>J794+K794</f>
        <v>19760.070000000003</v>
      </c>
      <c r="P794" s="8"/>
      <c r="Q794" s="8"/>
      <c r="R794" s="8"/>
      <c r="S794" s="8">
        <f t="shared" si="767"/>
        <v>210095.07</v>
      </c>
      <c r="T794" s="8">
        <f t="shared" si="768"/>
        <v>78.989048048725479</v>
      </c>
      <c r="U794" s="8">
        <f t="shared" si="769"/>
        <v>55884.929999999993</v>
      </c>
      <c r="V794" s="8">
        <f t="shared" si="744"/>
        <v>210095.07</v>
      </c>
      <c r="W794" s="25">
        <f t="shared" si="745"/>
        <v>0</v>
      </c>
      <c r="X794" s="29">
        <v>0</v>
      </c>
      <c r="Y794" s="25"/>
    </row>
    <row r="795" spans="1:25" ht="14.25" customHeight="1" x14ac:dyDescent="0.2">
      <c r="A795" s="7" t="s">
        <v>1153</v>
      </c>
      <c r="B795" s="20">
        <v>5526</v>
      </c>
      <c r="C795" s="28"/>
      <c r="D795" s="6" t="s">
        <v>1339</v>
      </c>
      <c r="E795" s="6" t="s">
        <v>41</v>
      </c>
      <c r="F795" s="19" t="s">
        <v>1389</v>
      </c>
      <c r="G795" s="21">
        <v>284587</v>
      </c>
      <c r="H795" s="8">
        <v>246988.56000000003</v>
      </c>
      <c r="I795" s="8">
        <f t="shared" si="742"/>
        <v>86.78841970996568</v>
      </c>
      <c r="J795" s="8">
        <v>21542.51</v>
      </c>
      <c r="K795" s="8"/>
      <c r="L795" s="8">
        <f t="shared" si="713"/>
        <v>268531.07</v>
      </c>
      <c r="M795" s="8">
        <f t="shared" si="743"/>
        <v>94.358164638581528</v>
      </c>
      <c r="N795" s="8">
        <f t="shared" si="766"/>
        <v>16055.929999999993</v>
      </c>
      <c r="O795" s="8">
        <f t="shared" si="714"/>
        <v>21542.51</v>
      </c>
      <c r="P795" s="8"/>
      <c r="Q795" s="8"/>
      <c r="R795" s="8"/>
      <c r="S795" s="8">
        <f t="shared" si="767"/>
        <v>268531.07</v>
      </c>
      <c r="T795" s="8">
        <f t="shared" si="768"/>
        <v>94.358164638581528</v>
      </c>
      <c r="U795" s="8">
        <f t="shared" si="769"/>
        <v>16055.929999999993</v>
      </c>
      <c r="V795" s="8">
        <f t="shared" si="744"/>
        <v>268531.07</v>
      </c>
      <c r="W795" s="25">
        <f t="shared" si="745"/>
        <v>0</v>
      </c>
      <c r="X795" s="29">
        <v>0</v>
      </c>
      <c r="Y795" s="25"/>
    </row>
    <row r="796" spans="1:25" ht="14.25" customHeight="1" x14ac:dyDescent="0.2">
      <c r="A796" s="7" t="s">
        <v>1153</v>
      </c>
      <c r="B796" s="20">
        <v>5526</v>
      </c>
      <c r="C796" s="28"/>
      <c r="D796" s="6" t="s">
        <v>1339</v>
      </c>
      <c r="E796" s="6" t="s">
        <v>1054</v>
      </c>
      <c r="F796" s="19" t="s">
        <v>1055</v>
      </c>
      <c r="G796" s="8">
        <v>7500</v>
      </c>
      <c r="H796" s="8">
        <v>2600.5000000000005</v>
      </c>
      <c r="I796" s="8">
        <f t="shared" si="742"/>
        <v>34.673333333333339</v>
      </c>
      <c r="J796" s="8">
        <v>711.43</v>
      </c>
      <c r="K796" s="8"/>
      <c r="L796" s="8">
        <f t="shared" si="713"/>
        <v>3311.9300000000003</v>
      </c>
      <c r="M796" s="8">
        <f t="shared" si="743"/>
        <v>44.159066666666668</v>
      </c>
      <c r="N796" s="8">
        <f t="shared" si="766"/>
        <v>4188.07</v>
      </c>
      <c r="O796" s="8">
        <f t="shared" si="714"/>
        <v>711.43</v>
      </c>
      <c r="P796" s="8"/>
      <c r="Q796" s="8"/>
      <c r="R796" s="8"/>
      <c r="S796" s="8">
        <f t="shared" si="767"/>
        <v>3311.9300000000003</v>
      </c>
      <c r="T796" s="8">
        <f t="shared" si="768"/>
        <v>44.159066666666668</v>
      </c>
      <c r="U796" s="8">
        <f t="shared" si="769"/>
        <v>4188.07</v>
      </c>
      <c r="V796" s="8">
        <f t="shared" si="744"/>
        <v>3311.9300000000003</v>
      </c>
      <c r="W796" s="25">
        <f t="shared" si="745"/>
        <v>0</v>
      </c>
      <c r="X796" s="29">
        <v>0</v>
      </c>
      <c r="Y796" s="25"/>
    </row>
    <row r="797" spans="1:25" ht="14.25" customHeight="1" x14ac:dyDescent="0.2">
      <c r="A797" s="7" t="s">
        <v>1153</v>
      </c>
      <c r="B797" s="20"/>
      <c r="C797" s="28"/>
      <c r="D797" s="6" t="s">
        <v>1339</v>
      </c>
      <c r="E797" s="6" t="s">
        <v>1056</v>
      </c>
      <c r="F797" s="19"/>
      <c r="G797" s="21"/>
      <c r="H797" s="8">
        <v>0</v>
      </c>
      <c r="I797" s="8" t="e">
        <f t="shared" si="742"/>
        <v>#DIV/0!</v>
      </c>
      <c r="J797" s="8">
        <v>0</v>
      </c>
      <c r="K797" s="8"/>
      <c r="L797" s="8">
        <f t="shared" si="713"/>
        <v>0</v>
      </c>
      <c r="M797" s="8" t="e">
        <f t="shared" si="743"/>
        <v>#DIV/0!</v>
      </c>
      <c r="N797" s="8">
        <f t="shared" si="766"/>
        <v>0</v>
      </c>
      <c r="O797" s="8">
        <f t="shared" si="714"/>
        <v>0</v>
      </c>
      <c r="P797" s="8"/>
      <c r="Q797" s="8"/>
      <c r="R797" s="8"/>
      <c r="S797" s="8">
        <f t="shared" si="767"/>
        <v>0</v>
      </c>
      <c r="T797" s="8" t="e">
        <f t="shared" si="768"/>
        <v>#DIV/0!</v>
      </c>
      <c r="U797" s="8">
        <f t="shared" si="769"/>
        <v>0</v>
      </c>
      <c r="V797" s="8">
        <f t="shared" si="744"/>
        <v>0</v>
      </c>
      <c r="W797" s="25">
        <f t="shared" si="745"/>
        <v>0</v>
      </c>
      <c r="X797" s="29">
        <v>0</v>
      </c>
      <c r="Y797" s="25"/>
    </row>
    <row r="798" spans="1:25" ht="14.25" customHeight="1" x14ac:dyDescent="0.2">
      <c r="A798" s="7" t="s">
        <v>1153</v>
      </c>
      <c r="B798" s="20">
        <v>4502</v>
      </c>
      <c r="C798" s="28"/>
      <c r="D798" s="6" t="s">
        <v>1339</v>
      </c>
      <c r="E798" s="6" t="s">
        <v>1058</v>
      </c>
      <c r="F798" s="19" t="s">
        <v>1329</v>
      </c>
      <c r="G798" s="21"/>
      <c r="H798" s="8">
        <v>0</v>
      </c>
      <c r="I798" s="8" t="e">
        <f t="shared" si="742"/>
        <v>#DIV/0!</v>
      </c>
      <c r="J798" s="8">
        <v>0</v>
      </c>
      <c r="K798" s="8"/>
      <c r="L798" s="8">
        <f t="shared" si="713"/>
        <v>0</v>
      </c>
      <c r="M798" s="8" t="e">
        <f t="shared" si="743"/>
        <v>#DIV/0!</v>
      </c>
      <c r="N798" s="8">
        <f t="shared" si="766"/>
        <v>0</v>
      </c>
      <c r="O798" s="8">
        <f t="shared" si="714"/>
        <v>0</v>
      </c>
      <c r="P798" s="8"/>
      <c r="Q798" s="8"/>
      <c r="R798" s="8"/>
      <c r="S798" s="8">
        <f t="shared" si="767"/>
        <v>0</v>
      </c>
      <c r="T798" s="8" t="e">
        <f t="shared" si="768"/>
        <v>#DIV/0!</v>
      </c>
      <c r="U798" s="8">
        <f t="shared" si="769"/>
        <v>0</v>
      </c>
      <c r="V798" s="8">
        <f t="shared" si="744"/>
        <v>0</v>
      </c>
      <c r="W798" s="25">
        <f t="shared" si="745"/>
        <v>0</v>
      </c>
      <c r="X798" s="29">
        <v>0</v>
      </c>
      <c r="Y798" s="25"/>
    </row>
    <row r="799" spans="1:25" ht="14.25" customHeight="1" x14ac:dyDescent="0.2">
      <c r="A799" s="7" t="s">
        <v>1076</v>
      </c>
      <c r="B799" s="20" t="s">
        <v>1057</v>
      </c>
      <c r="C799" s="28"/>
      <c r="D799" s="6" t="s">
        <v>1339</v>
      </c>
      <c r="E799" s="6" t="s">
        <v>1059</v>
      </c>
      <c r="F799" s="19" t="s">
        <v>1060</v>
      </c>
      <c r="G799" s="21">
        <v>113000</v>
      </c>
      <c r="H799" s="8">
        <v>51542</v>
      </c>
      <c r="I799" s="8">
        <f t="shared" si="742"/>
        <v>45.612389380530971</v>
      </c>
      <c r="J799" s="8">
        <v>9106</v>
      </c>
      <c r="K799" s="8"/>
      <c r="L799" s="8">
        <f t="shared" si="713"/>
        <v>60648</v>
      </c>
      <c r="M799" s="8">
        <f t="shared" si="743"/>
        <v>53.670796460176994</v>
      </c>
      <c r="N799" s="8">
        <f t="shared" si="766"/>
        <v>52352</v>
      </c>
      <c r="O799" s="8">
        <f t="shared" si="714"/>
        <v>9106</v>
      </c>
      <c r="P799" s="8"/>
      <c r="Q799" s="8"/>
      <c r="R799" s="8"/>
      <c r="S799" s="8">
        <f t="shared" si="767"/>
        <v>60648</v>
      </c>
      <c r="T799" s="8">
        <f t="shared" si="768"/>
        <v>53.670796460176994</v>
      </c>
      <c r="U799" s="8">
        <f t="shared" si="769"/>
        <v>52352</v>
      </c>
      <c r="V799" s="8">
        <f t="shared" si="744"/>
        <v>60648</v>
      </c>
      <c r="W799" s="25">
        <f t="shared" si="745"/>
        <v>0</v>
      </c>
      <c r="X799" s="29">
        <v>0</v>
      </c>
      <c r="Y799" s="25"/>
    </row>
    <row r="800" spans="1:25" ht="14.25" customHeight="1" x14ac:dyDescent="0.2">
      <c r="A800" s="7" t="s">
        <v>1076</v>
      </c>
      <c r="B800" s="20">
        <v>5526</v>
      </c>
      <c r="C800" s="28"/>
      <c r="D800" s="6" t="s">
        <v>1339</v>
      </c>
      <c r="E800" s="6" t="s">
        <v>1061</v>
      </c>
      <c r="F800" s="19" t="s">
        <v>1062</v>
      </c>
      <c r="G800" s="21">
        <v>2575</v>
      </c>
      <c r="H800" s="8">
        <v>1173.7099999999998</v>
      </c>
      <c r="I800" s="8">
        <f t="shared" si="742"/>
        <v>45.580970873786406</v>
      </c>
      <c r="J800" s="8">
        <v>0</v>
      </c>
      <c r="K800" s="8"/>
      <c r="L800" s="8">
        <f t="shared" si="713"/>
        <v>1173.7099999999998</v>
      </c>
      <c r="M800" s="8">
        <f t="shared" si="743"/>
        <v>45.580970873786406</v>
      </c>
      <c r="N800" s="8">
        <f t="shared" si="766"/>
        <v>1401.2900000000002</v>
      </c>
      <c r="O800" s="8">
        <f t="shared" si="714"/>
        <v>0</v>
      </c>
      <c r="P800" s="8"/>
      <c r="Q800" s="8"/>
      <c r="R800" s="8"/>
      <c r="S800" s="8">
        <f t="shared" si="767"/>
        <v>1173.7099999999998</v>
      </c>
      <c r="T800" s="8">
        <f t="shared" si="768"/>
        <v>45.580970873786406</v>
      </c>
      <c r="U800" s="8">
        <f t="shared" si="769"/>
        <v>1401.2900000000002</v>
      </c>
      <c r="V800" s="8">
        <f t="shared" si="744"/>
        <v>1173.7099999999998</v>
      </c>
      <c r="W800" s="25">
        <f t="shared" si="745"/>
        <v>0</v>
      </c>
      <c r="X800" s="29">
        <v>0</v>
      </c>
      <c r="Y800" s="25"/>
    </row>
    <row r="801" spans="1:25" ht="14.25" customHeight="1" x14ac:dyDescent="0.2">
      <c r="A801" s="7" t="s">
        <v>1076</v>
      </c>
      <c r="B801" s="20">
        <v>5526</v>
      </c>
      <c r="C801" s="28"/>
      <c r="D801" s="6" t="s">
        <v>1339</v>
      </c>
      <c r="E801" s="6" t="s">
        <v>1009</v>
      </c>
      <c r="F801" s="7" t="s">
        <v>1010</v>
      </c>
      <c r="G801" s="21">
        <v>3220</v>
      </c>
      <c r="H801" s="8">
        <v>2065.2299999999996</v>
      </c>
      <c r="I801" s="8">
        <f t="shared" si="742"/>
        <v>64.137577639751541</v>
      </c>
      <c r="J801" s="8">
        <v>190.9</v>
      </c>
      <c r="K801" s="8"/>
      <c r="L801" s="8">
        <f t="shared" si="713"/>
        <v>2256.1299999999997</v>
      </c>
      <c r="M801" s="8">
        <f t="shared" si="743"/>
        <v>70.066149068322972</v>
      </c>
      <c r="N801" s="8">
        <f t="shared" si="766"/>
        <v>963.87000000000035</v>
      </c>
      <c r="O801" s="8">
        <f t="shared" si="714"/>
        <v>190.9</v>
      </c>
      <c r="P801" s="8"/>
      <c r="Q801" s="8"/>
      <c r="R801" s="8"/>
      <c r="S801" s="8">
        <f t="shared" si="767"/>
        <v>2256.1299999999997</v>
      </c>
      <c r="T801" s="8">
        <f t="shared" si="768"/>
        <v>70.066149068322972</v>
      </c>
      <c r="U801" s="8">
        <f t="shared" si="769"/>
        <v>963.87000000000035</v>
      </c>
      <c r="V801" s="8">
        <f t="shared" si="744"/>
        <v>2256.1299999999997</v>
      </c>
      <c r="W801" s="25">
        <f t="shared" si="745"/>
        <v>0</v>
      </c>
      <c r="X801" s="29">
        <v>0</v>
      </c>
      <c r="Y801" s="25"/>
    </row>
    <row r="802" spans="1:25" ht="14.25" customHeight="1" x14ac:dyDescent="0.2">
      <c r="A802" s="7" t="s">
        <v>1076</v>
      </c>
      <c r="B802" s="20">
        <v>4500</v>
      </c>
      <c r="C802" s="28"/>
      <c r="D802" s="6" t="s">
        <v>1339</v>
      </c>
      <c r="E802" s="6" t="s">
        <v>1011</v>
      </c>
      <c r="F802" s="19" t="s">
        <v>1862</v>
      </c>
      <c r="G802" s="21">
        <v>700</v>
      </c>
      <c r="H802" s="8">
        <v>700</v>
      </c>
      <c r="I802" s="8">
        <f t="shared" si="742"/>
        <v>100</v>
      </c>
      <c r="J802" s="8">
        <v>0</v>
      </c>
      <c r="K802" s="8"/>
      <c r="L802" s="8">
        <f t="shared" si="713"/>
        <v>700</v>
      </c>
      <c r="M802" s="8">
        <f t="shared" si="743"/>
        <v>100</v>
      </c>
      <c r="N802" s="8">
        <f t="shared" si="766"/>
        <v>0</v>
      </c>
      <c r="O802" s="8">
        <f t="shared" si="714"/>
        <v>0</v>
      </c>
      <c r="P802" s="8"/>
      <c r="Q802" s="8"/>
      <c r="R802" s="73"/>
      <c r="S802" s="8">
        <f t="shared" si="767"/>
        <v>700</v>
      </c>
      <c r="T802" s="8">
        <f t="shared" si="768"/>
        <v>100</v>
      </c>
      <c r="U802" s="8">
        <f t="shared" si="769"/>
        <v>0</v>
      </c>
      <c r="V802" s="8">
        <f t="shared" si="744"/>
        <v>700</v>
      </c>
      <c r="W802" s="25">
        <f t="shared" si="745"/>
        <v>0</v>
      </c>
      <c r="X802" s="29"/>
      <c r="Y802" s="25"/>
    </row>
    <row r="803" spans="1:25" ht="14.25" customHeight="1" x14ac:dyDescent="0.2">
      <c r="A803" s="7" t="s">
        <v>1417</v>
      </c>
      <c r="B803" s="20">
        <v>5526</v>
      </c>
      <c r="C803" s="28" t="s">
        <v>1438</v>
      </c>
      <c r="D803" s="6" t="s">
        <v>1339</v>
      </c>
      <c r="E803" s="6" t="s">
        <v>1012</v>
      </c>
      <c r="F803" s="19" t="s">
        <v>52</v>
      </c>
      <c r="G803" s="21">
        <v>6531</v>
      </c>
      <c r="H803" s="8">
        <v>1775.03</v>
      </c>
      <c r="I803" s="8">
        <f t="shared" si="742"/>
        <v>27.178533149594241</v>
      </c>
      <c r="J803" s="8">
        <v>0</v>
      </c>
      <c r="K803" s="8"/>
      <c r="L803" s="8">
        <f t="shared" si="713"/>
        <v>1775.03</v>
      </c>
      <c r="M803" s="8">
        <f t="shared" si="743"/>
        <v>27.178533149594241</v>
      </c>
      <c r="N803" s="8">
        <f t="shared" si="766"/>
        <v>4755.97</v>
      </c>
      <c r="O803" s="8">
        <f t="shared" si="714"/>
        <v>0</v>
      </c>
      <c r="P803" s="8"/>
      <c r="Q803" s="8"/>
      <c r="R803" s="8"/>
      <c r="S803" s="8">
        <f t="shared" si="767"/>
        <v>1775.03</v>
      </c>
      <c r="T803" s="8">
        <f t="shared" si="768"/>
        <v>27.178533149594241</v>
      </c>
      <c r="U803" s="8">
        <f t="shared" si="769"/>
        <v>4755.97</v>
      </c>
      <c r="V803" s="8">
        <f t="shared" si="744"/>
        <v>1775.03</v>
      </c>
      <c r="W803" s="25">
        <f t="shared" si="745"/>
        <v>0</v>
      </c>
      <c r="X803" s="29"/>
      <c r="Y803" s="25"/>
    </row>
    <row r="804" spans="1:25" ht="14.25" customHeight="1" x14ac:dyDescent="0.2">
      <c r="A804" s="7" t="s">
        <v>1417</v>
      </c>
      <c r="B804" s="20">
        <v>5526</v>
      </c>
      <c r="C804" s="28" t="s">
        <v>1438</v>
      </c>
      <c r="D804" s="6" t="s">
        <v>1339</v>
      </c>
      <c r="E804" s="6" t="s">
        <v>53</v>
      </c>
      <c r="F804" s="19" t="s">
        <v>1863</v>
      </c>
      <c r="G804" s="8">
        <v>3120</v>
      </c>
      <c r="H804" s="8">
        <v>1300</v>
      </c>
      <c r="I804" s="8">
        <f t="shared" si="742"/>
        <v>41.666666666666671</v>
      </c>
      <c r="J804" s="8">
        <v>130</v>
      </c>
      <c r="K804" s="8"/>
      <c r="L804" s="8">
        <f t="shared" si="713"/>
        <v>1430</v>
      </c>
      <c r="M804" s="8">
        <f t="shared" si="743"/>
        <v>45.833333333333329</v>
      </c>
      <c r="N804" s="8">
        <f t="shared" si="766"/>
        <v>1690</v>
      </c>
      <c r="O804" s="8">
        <f t="shared" si="714"/>
        <v>130</v>
      </c>
      <c r="P804" s="8"/>
      <c r="Q804" s="8"/>
      <c r="R804" s="8"/>
      <c r="S804" s="8">
        <f t="shared" si="767"/>
        <v>1430</v>
      </c>
      <c r="T804" s="8">
        <f t="shared" si="768"/>
        <v>45.833333333333329</v>
      </c>
      <c r="U804" s="8">
        <f t="shared" si="769"/>
        <v>1690</v>
      </c>
      <c r="V804" s="8">
        <f t="shared" si="744"/>
        <v>1430</v>
      </c>
      <c r="W804" s="25">
        <f t="shared" si="745"/>
        <v>0</v>
      </c>
      <c r="X804" s="29">
        <v>0</v>
      </c>
      <c r="Y804" s="25"/>
    </row>
    <row r="805" spans="1:25" ht="14.25" customHeight="1" x14ac:dyDescent="0.2">
      <c r="A805" s="7" t="s">
        <v>1319</v>
      </c>
      <c r="B805" s="20">
        <v>4500</v>
      </c>
      <c r="C805" s="28"/>
      <c r="D805" s="6" t="s">
        <v>1339</v>
      </c>
      <c r="E805" s="6" t="s">
        <v>54</v>
      </c>
      <c r="F805" s="19" t="s">
        <v>1907</v>
      </c>
      <c r="G805" s="8">
        <v>2000</v>
      </c>
      <c r="H805" s="8">
        <v>2000</v>
      </c>
      <c r="I805" s="8">
        <f t="shared" ref="I805" si="770">H805/G805*100</f>
        <v>100</v>
      </c>
      <c r="J805" s="8">
        <v>0</v>
      </c>
      <c r="K805" s="8"/>
      <c r="L805" s="8">
        <f t="shared" ref="L805" si="771">H805+J805+K805</f>
        <v>2000</v>
      </c>
      <c r="M805" s="8">
        <f t="shared" ref="M805" si="772">L805/G805*100</f>
        <v>100</v>
      </c>
      <c r="N805" s="8">
        <f t="shared" ref="N805" si="773">G805-L805</f>
        <v>0</v>
      </c>
      <c r="O805" s="8">
        <f t="shared" ref="O805" si="774">J805+K805</f>
        <v>0</v>
      </c>
      <c r="P805" s="8"/>
      <c r="Q805" s="8"/>
      <c r="R805" s="73"/>
      <c r="S805" s="8">
        <f t="shared" si="767"/>
        <v>2000</v>
      </c>
      <c r="T805" s="8">
        <f t="shared" si="768"/>
        <v>100</v>
      </c>
      <c r="U805" s="8">
        <f t="shared" si="769"/>
        <v>0</v>
      </c>
      <c r="V805" s="8">
        <f t="shared" si="744"/>
        <v>2000</v>
      </c>
      <c r="W805" s="25">
        <f t="shared" si="745"/>
        <v>0</v>
      </c>
      <c r="X805" s="29">
        <v>0</v>
      </c>
      <c r="Y805" s="25"/>
    </row>
    <row r="806" spans="1:25" ht="14.25" customHeight="1" x14ac:dyDescent="0.2">
      <c r="A806" s="7" t="s">
        <v>1319</v>
      </c>
      <c r="B806" s="20">
        <v>4500</v>
      </c>
      <c r="C806" s="28"/>
      <c r="D806" s="6" t="s">
        <v>1339</v>
      </c>
      <c r="E806" s="6" t="s">
        <v>54</v>
      </c>
      <c r="F806" s="19" t="s">
        <v>1216</v>
      </c>
      <c r="G806" s="8">
        <v>1000</v>
      </c>
      <c r="H806" s="8">
        <v>1000</v>
      </c>
      <c r="I806" s="8">
        <f t="shared" si="742"/>
        <v>100</v>
      </c>
      <c r="J806" s="8">
        <v>0</v>
      </c>
      <c r="K806" s="8"/>
      <c r="L806" s="8">
        <f t="shared" si="713"/>
        <v>1000</v>
      </c>
      <c r="M806" s="8">
        <f t="shared" si="743"/>
        <v>100</v>
      </c>
      <c r="N806" s="8">
        <f t="shared" si="766"/>
        <v>0</v>
      </c>
      <c r="O806" s="8">
        <f t="shared" si="714"/>
        <v>0</v>
      </c>
      <c r="P806" s="8"/>
      <c r="Q806" s="8"/>
      <c r="R806" s="73"/>
      <c r="S806" s="8">
        <f t="shared" si="767"/>
        <v>1000</v>
      </c>
      <c r="T806" s="8">
        <f t="shared" si="768"/>
        <v>100</v>
      </c>
      <c r="U806" s="8">
        <f t="shared" si="769"/>
        <v>0</v>
      </c>
      <c r="V806" s="8">
        <f t="shared" si="744"/>
        <v>1000</v>
      </c>
      <c r="W806" s="25">
        <f t="shared" si="745"/>
        <v>0</v>
      </c>
      <c r="X806" s="29">
        <v>0</v>
      </c>
      <c r="Y806" s="25"/>
    </row>
    <row r="807" spans="1:25" ht="14.25" customHeight="1" x14ac:dyDescent="0.2">
      <c r="A807" s="7" t="s">
        <v>1322</v>
      </c>
      <c r="B807" s="20">
        <v>4500</v>
      </c>
      <c r="C807" s="28"/>
      <c r="D807" s="6" t="s">
        <v>1339</v>
      </c>
      <c r="E807" s="6" t="s">
        <v>55</v>
      </c>
      <c r="F807" s="19" t="s">
        <v>1390</v>
      </c>
      <c r="G807" s="8"/>
      <c r="H807" s="8">
        <v>0</v>
      </c>
      <c r="I807" s="8" t="e">
        <f t="shared" si="742"/>
        <v>#DIV/0!</v>
      </c>
      <c r="J807" s="8">
        <v>0</v>
      </c>
      <c r="K807" s="8"/>
      <c r="L807" s="8">
        <f t="shared" si="713"/>
        <v>0</v>
      </c>
      <c r="M807" s="8" t="e">
        <f t="shared" si="743"/>
        <v>#DIV/0!</v>
      </c>
      <c r="N807" s="8">
        <f t="shared" si="766"/>
        <v>0</v>
      </c>
      <c r="O807" s="8">
        <f t="shared" si="714"/>
        <v>0</v>
      </c>
      <c r="P807" s="8"/>
      <c r="Q807" s="8"/>
      <c r="R807" s="73">
        <f>0*500</f>
        <v>0</v>
      </c>
      <c r="S807" s="8">
        <f t="shared" si="767"/>
        <v>0</v>
      </c>
      <c r="T807" s="8" t="e">
        <f t="shared" si="768"/>
        <v>#DIV/0!</v>
      </c>
      <c r="U807" s="8">
        <f t="shared" si="769"/>
        <v>0</v>
      </c>
      <c r="V807" s="8">
        <f t="shared" si="744"/>
        <v>0</v>
      </c>
      <c r="W807" s="25">
        <f t="shared" si="745"/>
        <v>0</v>
      </c>
      <c r="X807" s="29">
        <v>0</v>
      </c>
      <c r="Y807" s="25"/>
    </row>
    <row r="808" spans="1:25" ht="14.25" customHeight="1" x14ac:dyDescent="0.2">
      <c r="A808" s="7" t="s">
        <v>1319</v>
      </c>
      <c r="B808" s="20"/>
      <c r="C808" s="28"/>
      <c r="D808" s="6" t="s">
        <v>1339</v>
      </c>
      <c r="E808" s="6" t="s">
        <v>56</v>
      </c>
      <c r="F808" s="19" t="s">
        <v>1215</v>
      </c>
      <c r="G808" s="8"/>
      <c r="H808" s="8">
        <v>0</v>
      </c>
      <c r="I808" s="8" t="e">
        <f t="shared" si="742"/>
        <v>#DIV/0!</v>
      </c>
      <c r="J808" s="8">
        <v>0</v>
      </c>
      <c r="K808" s="8"/>
      <c r="L808" s="8">
        <f t="shared" si="713"/>
        <v>0</v>
      </c>
      <c r="M808" s="8" t="e">
        <f t="shared" si="743"/>
        <v>#DIV/0!</v>
      </c>
      <c r="N808" s="8">
        <f t="shared" si="766"/>
        <v>0</v>
      </c>
      <c r="O808" s="8">
        <f t="shared" si="714"/>
        <v>0</v>
      </c>
      <c r="P808" s="8"/>
      <c r="Q808" s="8"/>
      <c r="R808" s="8"/>
      <c r="S808" s="8">
        <f t="shared" si="767"/>
        <v>0</v>
      </c>
      <c r="T808" s="8" t="e">
        <f t="shared" si="768"/>
        <v>#DIV/0!</v>
      </c>
      <c r="U808" s="8">
        <f t="shared" si="769"/>
        <v>0</v>
      </c>
      <c r="V808" s="8">
        <f t="shared" si="744"/>
        <v>0</v>
      </c>
      <c r="W808" s="25">
        <f t="shared" si="745"/>
        <v>0</v>
      </c>
      <c r="X808" s="29">
        <v>0</v>
      </c>
      <c r="Y808" s="25"/>
    </row>
    <row r="809" spans="1:25" ht="14.25" customHeight="1" x14ac:dyDescent="0.2">
      <c r="A809" s="7" t="s">
        <v>1319</v>
      </c>
      <c r="B809" s="20">
        <v>4500</v>
      </c>
      <c r="C809" s="28"/>
      <c r="D809" s="6" t="s">
        <v>1339</v>
      </c>
      <c r="E809" s="6" t="s">
        <v>56</v>
      </c>
      <c r="F809" s="19" t="s">
        <v>301</v>
      </c>
      <c r="G809" s="8">
        <v>400</v>
      </c>
      <c r="H809" s="8">
        <v>400</v>
      </c>
      <c r="I809" s="8">
        <f t="shared" si="742"/>
        <v>100</v>
      </c>
      <c r="J809" s="8">
        <v>0</v>
      </c>
      <c r="K809" s="8"/>
      <c r="L809" s="8">
        <f t="shared" si="713"/>
        <v>400</v>
      </c>
      <c r="M809" s="8">
        <f t="shared" si="743"/>
        <v>100</v>
      </c>
      <c r="N809" s="8">
        <f t="shared" si="766"/>
        <v>0</v>
      </c>
      <c r="O809" s="8">
        <f t="shared" si="714"/>
        <v>0</v>
      </c>
      <c r="P809" s="8"/>
      <c r="Q809" s="8"/>
      <c r="R809" s="73"/>
      <c r="S809" s="8">
        <f t="shared" si="767"/>
        <v>400</v>
      </c>
      <c r="T809" s="8">
        <f t="shared" si="768"/>
        <v>100</v>
      </c>
      <c r="U809" s="8">
        <f t="shared" si="769"/>
        <v>0</v>
      </c>
      <c r="V809" s="8">
        <f t="shared" si="744"/>
        <v>400</v>
      </c>
      <c r="W809" s="25">
        <f t="shared" si="745"/>
        <v>0</v>
      </c>
      <c r="X809" s="29">
        <v>0</v>
      </c>
      <c r="Y809" s="25"/>
    </row>
    <row r="810" spans="1:25" ht="14.25" customHeight="1" x14ac:dyDescent="0.2">
      <c r="A810" s="7" t="s">
        <v>1319</v>
      </c>
      <c r="B810" s="20">
        <v>4500</v>
      </c>
      <c r="C810" s="28"/>
      <c r="D810" s="6" t="s">
        <v>1339</v>
      </c>
      <c r="E810" s="6" t="s">
        <v>56</v>
      </c>
      <c r="F810" s="19" t="s">
        <v>1216</v>
      </c>
      <c r="G810" s="8"/>
      <c r="H810" s="8">
        <v>0</v>
      </c>
      <c r="I810" s="8" t="e">
        <f t="shared" si="742"/>
        <v>#DIV/0!</v>
      </c>
      <c r="J810" s="8">
        <v>0</v>
      </c>
      <c r="K810" s="8"/>
      <c r="L810" s="8">
        <f t="shared" si="713"/>
        <v>0</v>
      </c>
      <c r="M810" s="8" t="e">
        <f t="shared" si="743"/>
        <v>#DIV/0!</v>
      </c>
      <c r="N810" s="8">
        <f t="shared" si="766"/>
        <v>0</v>
      </c>
      <c r="O810" s="8">
        <f t="shared" si="714"/>
        <v>0</v>
      </c>
      <c r="P810" s="8"/>
      <c r="Q810" s="8"/>
      <c r="R810" s="8"/>
      <c r="S810" s="8">
        <f t="shared" si="767"/>
        <v>0</v>
      </c>
      <c r="T810" s="8" t="e">
        <f t="shared" si="768"/>
        <v>#DIV/0!</v>
      </c>
      <c r="U810" s="8">
        <f t="shared" si="769"/>
        <v>0</v>
      </c>
      <c r="V810" s="8">
        <f t="shared" si="744"/>
        <v>0</v>
      </c>
      <c r="W810" s="25">
        <f t="shared" si="745"/>
        <v>0</v>
      </c>
      <c r="X810" s="29">
        <v>0</v>
      </c>
      <c r="Y810" s="25"/>
    </row>
    <row r="811" spans="1:25" ht="14.25" customHeight="1" x14ac:dyDescent="0.2">
      <c r="A811" s="7" t="s">
        <v>1319</v>
      </c>
      <c r="B811" s="20" t="s">
        <v>57</v>
      </c>
      <c r="C811" s="28"/>
      <c r="D811" s="6" t="s">
        <v>1339</v>
      </c>
      <c r="E811" s="6" t="s">
        <v>58</v>
      </c>
      <c r="F811" s="19" t="s">
        <v>59</v>
      </c>
      <c r="G811" s="8">
        <v>34000</v>
      </c>
      <c r="H811" s="8">
        <v>24100</v>
      </c>
      <c r="I811" s="8">
        <f t="shared" si="742"/>
        <v>70.882352941176478</v>
      </c>
      <c r="J811" s="8">
        <v>2200</v>
      </c>
      <c r="K811" s="8"/>
      <c r="L811" s="8">
        <f t="shared" ref="L811:L896" si="775">H811+J811+K811</f>
        <v>26300</v>
      </c>
      <c r="M811" s="8">
        <f t="shared" si="743"/>
        <v>77.352941176470594</v>
      </c>
      <c r="N811" s="8">
        <f t="shared" si="766"/>
        <v>7700</v>
      </c>
      <c r="O811" s="8">
        <f t="shared" ref="O811:O896" si="776">J811+K811</f>
        <v>2200</v>
      </c>
      <c r="P811" s="8"/>
      <c r="Q811" s="8"/>
      <c r="R811" s="8"/>
      <c r="S811" s="8">
        <f t="shared" si="767"/>
        <v>26300</v>
      </c>
      <c r="T811" s="8">
        <f t="shared" si="768"/>
        <v>77.352941176470594</v>
      </c>
      <c r="U811" s="8">
        <f t="shared" si="769"/>
        <v>7700</v>
      </c>
      <c r="V811" s="8">
        <f t="shared" si="744"/>
        <v>26300</v>
      </c>
      <c r="W811" s="25">
        <f t="shared" si="745"/>
        <v>0</v>
      </c>
      <c r="X811" s="29"/>
      <c r="Y811" s="25"/>
    </row>
    <row r="812" spans="1:25" ht="14.25" customHeight="1" x14ac:dyDescent="0.2">
      <c r="A812" s="7" t="s">
        <v>1319</v>
      </c>
      <c r="B812" s="20">
        <v>5526</v>
      </c>
      <c r="C812" s="28"/>
      <c r="D812" s="6" t="s">
        <v>1339</v>
      </c>
      <c r="E812" s="6" t="s">
        <v>60</v>
      </c>
      <c r="F812" s="19" t="s">
        <v>59</v>
      </c>
      <c r="G812" s="8">
        <v>6132</v>
      </c>
      <c r="H812" s="8">
        <v>4383.2999999999993</v>
      </c>
      <c r="I812" s="8">
        <f t="shared" si="742"/>
        <v>71.482387475538147</v>
      </c>
      <c r="J812" s="8">
        <v>0</v>
      </c>
      <c r="K812" s="8"/>
      <c r="L812" s="8">
        <f t="shared" si="775"/>
        <v>4383.2999999999993</v>
      </c>
      <c r="M812" s="8">
        <f t="shared" si="743"/>
        <v>71.482387475538147</v>
      </c>
      <c r="N812" s="8">
        <f t="shared" si="766"/>
        <v>1748.7000000000007</v>
      </c>
      <c r="O812" s="8">
        <f t="shared" si="776"/>
        <v>0</v>
      </c>
      <c r="P812" s="8"/>
      <c r="Q812" s="8"/>
      <c r="R812" s="8"/>
      <c r="S812" s="8">
        <f t="shared" si="767"/>
        <v>4383.2999999999993</v>
      </c>
      <c r="T812" s="8">
        <f t="shared" si="768"/>
        <v>71.482387475538147</v>
      </c>
      <c r="U812" s="8">
        <f t="shared" si="769"/>
        <v>1748.7000000000007</v>
      </c>
      <c r="V812" s="8">
        <f t="shared" si="744"/>
        <v>4383.2999999999993</v>
      </c>
      <c r="W812" s="25">
        <f t="shared" si="745"/>
        <v>0</v>
      </c>
      <c r="X812" s="29"/>
      <c r="Y812" s="25"/>
    </row>
    <row r="813" spans="1:25" ht="14.25" customHeight="1" x14ac:dyDescent="0.2">
      <c r="A813" s="7" t="s">
        <v>1319</v>
      </c>
      <c r="B813" s="20">
        <v>5005</v>
      </c>
      <c r="C813" s="28"/>
      <c r="D813" s="6" t="s">
        <v>1339</v>
      </c>
      <c r="E813" s="6" t="s">
        <v>62</v>
      </c>
      <c r="F813" s="19" t="s">
        <v>1767</v>
      </c>
      <c r="G813" s="174">
        <v>2000</v>
      </c>
      <c r="H813" s="8">
        <v>1528.97</v>
      </c>
      <c r="I813" s="8">
        <f>H813/G813*100</f>
        <v>76.448499999999996</v>
      </c>
      <c r="J813" s="8">
        <v>81.03</v>
      </c>
      <c r="K813" s="8"/>
      <c r="L813" s="8">
        <f>H813+J813+K813</f>
        <v>1610</v>
      </c>
      <c r="M813" s="8">
        <f>L813/G813*100</f>
        <v>80.5</v>
      </c>
      <c r="N813" s="8">
        <f>G813-L813</f>
        <v>390</v>
      </c>
      <c r="O813" s="8">
        <f>J813+K813</f>
        <v>81.03</v>
      </c>
      <c r="P813" s="8"/>
      <c r="Q813" s="8"/>
      <c r="R813" s="8"/>
      <c r="S813" s="8">
        <f t="shared" si="767"/>
        <v>1610</v>
      </c>
      <c r="T813" s="8">
        <f t="shared" si="768"/>
        <v>80.5</v>
      </c>
      <c r="U813" s="8">
        <f t="shared" si="769"/>
        <v>390</v>
      </c>
      <c r="V813" s="8">
        <f t="shared" si="744"/>
        <v>1610</v>
      </c>
      <c r="W813" s="25">
        <f t="shared" si="745"/>
        <v>0</v>
      </c>
      <c r="X813" s="29"/>
      <c r="Y813" s="25"/>
    </row>
    <row r="814" spans="1:25" ht="14.25" customHeight="1" x14ac:dyDescent="0.2">
      <c r="A814" s="7" t="s">
        <v>1319</v>
      </c>
      <c r="B814" s="20">
        <v>5063</v>
      </c>
      <c r="C814" s="28"/>
      <c r="D814" s="6" t="s">
        <v>1339</v>
      </c>
      <c r="E814" s="6" t="s">
        <v>62</v>
      </c>
      <c r="F814" s="19" t="s">
        <v>1765</v>
      </c>
      <c r="G814" s="174">
        <v>660</v>
      </c>
      <c r="H814" s="8">
        <v>574.56000000000006</v>
      </c>
      <c r="I814" s="8">
        <f t="shared" si="742"/>
        <v>87.054545454545462</v>
      </c>
      <c r="J814" s="8">
        <v>15.21</v>
      </c>
      <c r="K814" s="8"/>
      <c r="L814" s="8">
        <f t="shared" si="775"/>
        <v>589.7700000000001</v>
      </c>
      <c r="M814" s="8">
        <f t="shared" si="743"/>
        <v>89.359090909090924</v>
      </c>
      <c r="N814" s="8">
        <f t="shared" si="766"/>
        <v>70.229999999999905</v>
      </c>
      <c r="O814" s="8">
        <f t="shared" si="776"/>
        <v>15.21</v>
      </c>
      <c r="P814" s="8"/>
      <c r="Q814" s="8"/>
      <c r="R814" s="8"/>
      <c r="S814" s="8">
        <f t="shared" si="767"/>
        <v>589.7700000000001</v>
      </c>
      <c r="T814" s="8">
        <f t="shared" si="768"/>
        <v>89.359090909090924</v>
      </c>
      <c r="U814" s="8">
        <f t="shared" si="769"/>
        <v>70.229999999999905</v>
      </c>
      <c r="V814" s="8">
        <f t="shared" si="744"/>
        <v>589.7700000000001</v>
      </c>
      <c r="W814" s="25">
        <f t="shared" si="745"/>
        <v>0</v>
      </c>
      <c r="X814" s="29"/>
      <c r="Y814" s="25"/>
    </row>
    <row r="815" spans="1:25" ht="14.25" customHeight="1" x14ac:dyDescent="0.2">
      <c r="A815" s="7" t="s">
        <v>1319</v>
      </c>
      <c r="B815" s="20">
        <v>5064</v>
      </c>
      <c r="C815" s="28"/>
      <c r="D815" s="6" t="s">
        <v>1339</v>
      </c>
      <c r="E815" s="6" t="s">
        <v>62</v>
      </c>
      <c r="F815" s="19" t="s">
        <v>1766</v>
      </c>
      <c r="G815" s="174">
        <v>20</v>
      </c>
      <c r="H815" s="8">
        <v>18.72</v>
      </c>
      <c r="I815" s="8">
        <f t="shared" ref="I815" si="777">H815/G815*100</f>
        <v>93.6</v>
      </c>
      <c r="J815" s="8">
        <v>0.46</v>
      </c>
      <c r="K815" s="8"/>
      <c r="L815" s="8">
        <f t="shared" ref="L815" si="778">H815+J815+K815</f>
        <v>19.18</v>
      </c>
      <c r="M815" s="8">
        <f t="shared" ref="M815" si="779">L815/G815*100</f>
        <v>95.899999999999991</v>
      </c>
      <c r="N815" s="8">
        <f t="shared" ref="N815" si="780">G815-L815</f>
        <v>0.82000000000000028</v>
      </c>
      <c r="O815" s="8">
        <f t="shared" ref="O815" si="781">J815+K815</f>
        <v>0.46</v>
      </c>
      <c r="P815" s="8"/>
      <c r="Q815" s="8"/>
      <c r="R815" s="8"/>
      <c r="S815" s="8">
        <f t="shared" si="767"/>
        <v>19.18</v>
      </c>
      <c r="T815" s="8">
        <f t="shared" si="768"/>
        <v>95.899999999999991</v>
      </c>
      <c r="U815" s="8">
        <f t="shared" si="769"/>
        <v>0.82000000000000028</v>
      </c>
      <c r="V815" s="8">
        <f t="shared" si="744"/>
        <v>19.18</v>
      </c>
      <c r="W815" s="25">
        <f t="shared" si="745"/>
        <v>0</v>
      </c>
      <c r="X815" s="29"/>
      <c r="Y815" s="25"/>
    </row>
    <row r="816" spans="1:25" ht="14.25" customHeight="1" x14ac:dyDescent="0.2">
      <c r="A816" s="7" t="s">
        <v>1319</v>
      </c>
      <c r="B816" s="20">
        <v>5526</v>
      </c>
      <c r="C816" s="28" t="s">
        <v>61</v>
      </c>
      <c r="D816" s="6" t="s">
        <v>1339</v>
      </c>
      <c r="E816" s="6" t="s">
        <v>62</v>
      </c>
      <c r="F816" s="19" t="s">
        <v>63</v>
      </c>
      <c r="G816" s="8">
        <v>1737</v>
      </c>
      <c r="H816" s="8">
        <v>17</v>
      </c>
      <c r="I816" s="8">
        <f t="shared" si="742"/>
        <v>0.97869890616004607</v>
      </c>
      <c r="J816" s="8">
        <v>0</v>
      </c>
      <c r="K816" s="8"/>
      <c r="L816" s="8">
        <f t="shared" si="775"/>
        <v>17</v>
      </c>
      <c r="M816" s="8">
        <f t="shared" si="743"/>
        <v>0.97869890616004607</v>
      </c>
      <c r="N816" s="8">
        <f t="shared" si="766"/>
        <v>1720</v>
      </c>
      <c r="O816" s="8">
        <f t="shared" si="776"/>
        <v>0</v>
      </c>
      <c r="P816" s="8"/>
      <c r="Q816" s="8"/>
      <c r="R816" s="8"/>
      <c r="S816" s="8">
        <f t="shared" si="767"/>
        <v>17</v>
      </c>
      <c r="T816" s="8">
        <f t="shared" si="768"/>
        <v>0.97869890616004607</v>
      </c>
      <c r="U816" s="8">
        <f t="shared" si="769"/>
        <v>1720</v>
      </c>
      <c r="V816" s="8">
        <f t="shared" si="744"/>
        <v>17</v>
      </c>
      <c r="W816" s="25">
        <f t="shared" si="745"/>
        <v>0</v>
      </c>
      <c r="X816" s="29"/>
      <c r="Y816" s="25"/>
    </row>
    <row r="817" spans="1:25" ht="14.25" customHeight="1" x14ac:dyDescent="0.2">
      <c r="A817" s="7" t="s">
        <v>1319</v>
      </c>
      <c r="B817" s="20">
        <v>4500</v>
      </c>
      <c r="C817" s="28"/>
      <c r="D817" s="6" t="s">
        <v>1339</v>
      </c>
      <c r="E817" s="6" t="s">
        <v>64</v>
      </c>
      <c r="F817" s="19" t="s">
        <v>65</v>
      </c>
      <c r="G817" s="8">
        <v>12000</v>
      </c>
      <c r="H817" s="8">
        <v>12000</v>
      </c>
      <c r="I817" s="8">
        <f t="shared" si="742"/>
        <v>100</v>
      </c>
      <c r="J817" s="8">
        <v>0</v>
      </c>
      <c r="K817" s="8"/>
      <c r="L817" s="8">
        <f t="shared" si="775"/>
        <v>12000</v>
      </c>
      <c r="M817" s="8">
        <f t="shared" si="743"/>
        <v>100</v>
      </c>
      <c r="N817" s="8">
        <f t="shared" si="766"/>
        <v>0</v>
      </c>
      <c r="O817" s="8">
        <f t="shared" si="776"/>
        <v>0</v>
      </c>
      <c r="P817" s="8"/>
      <c r="Q817" s="8"/>
      <c r="R817" s="73"/>
      <c r="S817" s="8">
        <f t="shared" si="767"/>
        <v>12000</v>
      </c>
      <c r="T817" s="8">
        <f t="shared" si="768"/>
        <v>100</v>
      </c>
      <c r="U817" s="8">
        <f t="shared" si="769"/>
        <v>0</v>
      </c>
      <c r="V817" s="8">
        <f t="shared" si="744"/>
        <v>12000</v>
      </c>
      <c r="W817" s="25">
        <f t="shared" si="745"/>
        <v>0</v>
      </c>
      <c r="X817" s="29"/>
      <c r="Y817" s="25"/>
    </row>
    <row r="818" spans="1:25" ht="14.25" customHeight="1" x14ac:dyDescent="0.2">
      <c r="A818" s="7" t="s">
        <v>1319</v>
      </c>
      <c r="B818" s="20">
        <v>4130</v>
      </c>
      <c r="C818" s="28"/>
      <c r="D818" s="6" t="s">
        <v>1339</v>
      </c>
      <c r="E818" s="6" t="s">
        <v>66</v>
      </c>
      <c r="F818" s="19" t="s">
        <v>1495</v>
      </c>
      <c r="G818" s="8">
        <v>7300</v>
      </c>
      <c r="H818" s="8">
        <v>2579</v>
      </c>
      <c r="I818" s="8">
        <f t="shared" ref="I818" si="782">H818/G818*100</f>
        <v>35.328767123287669</v>
      </c>
      <c r="J818" s="8">
        <v>0</v>
      </c>
      <c r="K818" s="8"/>
      <c r="L818" s="8">
        <f t="shared" ref="L818" si="783">H818+J818+K818</f>
        <v>2579</v>
      </c>
      <c r="M818" s="8">
        <f t="shared" ref="M818" si="784">L818/G818*100</f>
        <v>35.328767123287669</v>
      </c>
      <c r="N818" s="8">
        <f t="shared" ref="N818" si="785">G818-L818</f>
        <v>4721</v>
      </c>
      <c r="O818" s="8">
        <f t="shared" ref="O818" si="786">J818+K818</f>
        <v>0</v>
      </c>
      <c r="P818" s="8"/>
      <c r="Q818" s="8"/>
      <c r="R818" s="8"/>
      <c r="S818" s="8">
        <f t="shared" si="767"/>
        <v>2579</v>
      </c>
      <c r="T818" s="8">
        <f t="shared" si="768"/>
        <v>35.328767123287669</v>
      </c>
      <c r="U818" s="8">
        <f t="shared" si="769"/>
        <v>4721</v>
      </c>
      <c r="V818" s="8">
        <f t="shared" si="744"/>
        <v>2579</v>
      </c>
      <c r="W818" s="25">
        <f t="shared" si="745"/>
        <v>0</v>
      </c>
      <c r="X818" s="29"/>
      <c r="Y818" s="25"/>
    </row>
    <row r="819" spans="1:25" ht="14.25" customHeight="1" x14ac:dyDescent="0.2">
      <c r="A819" s="7" t="s">
        <v>1319</v>
      </c>
      <c r="B819" s="20">
        <v>4139</v>
      </c>
      <c r="C819" s="28"/>
      <c r="D819" s="6" t="s">
        <v>1339</v>
      </c>
      <c r="E819" s="6" t="s">
        <v>2031</v>
      </c>
      <c r="F819" s="19" t="s">
        <v>2032</v>
      </c>
      <c r="G819" s="8">
        <v>602</v>
      </c>
      <c r="H819" s="8">
        <v>601.55999999999995</v>
      </c>
      <c r="I819" s="8">
        <f t="shared" si="742"/>
        <v>99.92691029900331</v>
      </c>
      <c r="J819" s="8">
        <v>0</v>
      </c>
      <c r="K819" s="8"/>
      <c r="L819" s="8">
        <f t="shared" si="775"/>
        <v>601.55999999999995</v>
      </c>
      <c r="M819" s="8">
        <f t="shared" si="743"/>
        <v>99.92691029900331</v>
      </c>
      <c r="N819" s="8">
        <f t="shared" si="766"/>
        <v>0.44000000000005457</v>
      </c>
      <c r="O819" s="8">
        <f t="shared" si="776"/>
        <v>0</v>
      </c>
      <c r="P819" s="8"/>
      <c r="Q819" s="8"/>
      <c r="R819" s="8"/>
      <c r="S819" s="8">
        <f t="shared" si="767"/>
        <v>601.55999999999995</v>
      </c>
      <c r="T819" s="8">
        <f t="shared" si="768"/>
        <v>99.92691029900331</v>
      </c>
      <c r="U819" s="8">
        <f t="shared" si="769"/>
        <v>0.44000000000005457</v>
      </c>
      <c r="V819" s="8">
        <f t="shared" si="744"/>
        <v>601.55999999999995</v>
      </c>
      <c r="W819" s="25">
        <f t="shared" si="745"/>
        <v>0</v>
      </c>
      <c r="X819" s="29"/>
      <c r="Y819" s="25"/>
    </row>
    <row r="820" spans="1:25" ht="14.25" customHeight="1" x14ac:dyDescent="0.2">
      <c r="A820" s="7" t="s">
        <v>1319</v>
      </c>
      <c r="B820" s="197">
        <v>5005</v>
      </c>
      <c r="C820" s="198"/>
      <c r="D820" s="199" t="s">
        <v>1339</v>
      </c>
      <c r="E820" s="199" t="s">
        <v>1497</v>
      </c>
      <c r="F820" s="196" t="s">
        <v>1755</v>
      </c>
      <c r="G820" s="229">
        <v>5301</v>
      </c>
      <c r="H820" s="8">
        <v>5215.78</v>
      </c>
      <c r="I820" s="8">
        <f t="shared" ref="I820" si="787">H820/G820*100</f>
        <v>98.392378796453499</v>
      </c>
      <c r="J820" s="8">
        <v>557.49</v>
      </c>
      <c r="K820" s="8"/>
      <c r="L820" s="8">
        <f t="shared" ref="L820" si="788">H820+J820+K820</f>
        <v>5773.2699999999995</v>
      </c>
      <c r="M820" s="8">
        <f t="shared" ref="M820" si="789">L820/G820*100</f>
        <v>108.90907375966799</v>
      </c>
      <c r="N820" s="8">
        <f t="shared" ref="N820" si="790">G820-L820</f>
        <v>-472.26999999999953</v>
      </c>
      <c r="O820" s="8">
        <f t="shared" ref="O820" si="791">J820+K820</f>
        <v>557.49</v>
      </c>
      <c r="P820" s="8"/>
      <c r="Q820" s="8"/>
      <c r="R820" s="8"/>
      <c r="S820" s="8">
        <f t="shared" si="767"/>
        <v>5773.2699999999995</v>
      </c>
      <c r="T820" s="8">
        <f t="shared" si="768"/>
        <v>108.90907375966799</v>
      </c>
      <c r="U820" s="8">
        <f t="shared" si="769"/>
        <v>-472.26999999999953</v>
      </c>
      <c r="V820" s="8">
        <f t="shared" si="744"/>
        <v>5773.2699999999995</v>
      </c>
      <c r="W820" s="25">
        <f t="shared" si="745"/>
        <v>0</v>
      </c>
      <c r="X820" s="29"/>
      <c r="Y820" s="25"/>
    </row>
    <row r="821" spans="1:25" ht="14.25" customHeight="1" x14ac:dyDescent="0.2">
      <c r="A821" s="7" t="s">
        <v>1319</v>
      </c>
      <c r="B821" s="197">
        <v>5063</v>
      </c>
      <c r="C821" s="198"/>
      <c r="D821" s="199" t="s">
        <v>1339</v>
      </c>
      <c r="E821" s="199" t="s">
        <v>1497</v>
      </c>
      <c r="F821" s="196" t="s">
        <v>1756</v>
      </c>
      <c r="G821" s="229">
        <v>1724</v>
      </c>
      <c r="H821" s="8">
        <v>1850.45</v>
      </c>
      <c r="I821" s="8">
        <f t="shared" si="742"/>
        <v>107.334686774942</v>
      </c>
      <c r="J821" s="8">
        <v>121.65</v>
      </c>
      <c r="K821" s="8"/>
      <c r="L821" s="8">
        <f t="shared" si="775"/>
        <v>1972.1000000000001</v>
      </c>
      <c r="M821" s="8">
        <f t="shared" si="743"/>
        <v>114.3909512761021</v>
      </c>
      <c r="N821" s="8">
        <f t="shared" si="766"/>
        <v>-248.10000000000014</v>
      </c>
      <c r="O821" s="8">
        <f t="shared" si="776"/>
        <v>121.65</v>
      </c>
      <c r="P821" s="8"/>
      <c r="Q821" s="8"/>
      <c r="R821" s="8"/>
      <c r="S821" s="8">
        <f t="shared" si="767"/>
        <v>1972.1000000000001</v>
      </c>
      <c r="T821" s="8">
        <f t="shared" si="768"/>
        <v>114.3909512761021</v>
      </c>
      <c r="U821" s="8">
        <f t="shared" si="769"/>
        <v>-248.10000000000014</v>
      </c>
      <c r="V821" s="8">
        <f t="shared" si="744"/>
        <v>1972.1000000000001</v>
      </c>
      <c r="W821" s="25">
        <f t="shared" si="745"/>
        <v>0</v>
      </c>
      <c r="X821" s="29"/>
      <c r="Y821" s="25"/>
    </row>
    <row r="822" spans="1:25" ht="14.25" customHeight="1" x14ac:dyDescent="0.2">
      <c r="A822" s="7" t="s">
        <v>1319</v>
      </c>
      <c r="B822" s="20" t="s">
        <v>516</v>
      </c>
      <c r="C822" s="28"/>
      <c r="D822" s="6" t="s">
        <v>1339</v>
      </c>
      <c r="E822" s="6" t="s">
        <v>1497</v>
      </c>
      <c r="F822" s="19" t="s">
        <v>1757</v>
      </c>
      <c r="G822" s="174">
        <v>67</v>
      </c>
      <c r="H822" s="8">
        <v>59.63000000000001</v>
      </c>
      <c r="I822" s="8">
        <f t="shared" ref="I822" si="792">H822/G822*100</f>
        <v>89.000000000000014</v>
      </c>
      <c r="J822" s="8">
        <v>3.69</v>
      </c>
      <c r="K822" s="8"/>
      <c r="L822" s="8">
        <f t="shared" ref="L822" si="793">H822+J822+K822</f>
        <v>63.320000000000007</v>
      </c>
      <c r="M822" s="8">
        <f t="shared" ref="M822" si="794">L822/G822*100</f>
        <v>94.50746268656718</v>
      </c>
      <c r="N822" s="8">
        <f t="shared" ref="N822" si="795">G822-L822</f>
        <v>3.6799999999999926</v>
      </c>
      <c r="O822" s="8">
        <f t="shared" ref="O822" si="796">J822+K822</f>
        <v>3.69</v>
      </c>
      <c r="P822" s="8"/>
      <c r="Q822" s="8"/>
      <c r="R822" s="8"/>
      <c r="S822" s="8">
        <f t="shared" si="767"/>
        <v>63.320000000000007</v>
      </c>
      <c r="T822" s="8">
        <f t="shared" si="768"/>
        <v>94.50746268656718</v>
      </c>
      <c r="U822" s="8">
        <f t="shared" si="769"/>
        <v>3.6799999999999926</v>
      </c>
      <c r="V822" s="8">
        <f t="shared" si="744"/>
        <v>63.320000000000007</v>
      </c>
      <c r="W822" s="25">
        <f t="shared" si="745"/>
        <v>0</v>
      </c>
      <c r="X822" s="29"/>
      <c r="Y822" s="25"/>
    </row>
    <row r="823" spans="1:25" ht="14.25" customHeight="1" x14ac:dyDescent="0.2">
      <c r="A823" s="7" t="s">
        <v>1319</v>
      </c>
      <c r="B823" s="20">
        <v>5526</v>
      </c>
      <c r="C823" s="28" t="s">
        <v>1496</v>
      </c>
      <c r="D823" s="6" t="s">
        <v>1339</v>
      </c>
      <c r="E823" s="6" t="s">
        <v>1497</v>
      </c>
      <c r="F823" s="19" t="s">
        <v>1498</v>
      </c>
      <c r="G823" s="8">
        <v>31707</v>
      </c>
      <c r="H823" s="8">
        <v>13562.67</v>
      </c>
      <c r="I823" s="8">
        <f t="shared" si="742"/>
        <v>42.77500236540827</v>
      </c>
      <c r="J823" s="8">
        <v>1604.07</v>
      </c>
      <c r="K823" s="8"/>
      <c r="L823" s="8">
        <f t="shared" si="775"/>
        <v>15166.74</v>
      </c>
      <c r="M823" s="8">
        <f t="shared" si="743"/>
        <v>47.834042955814169</v>
      </c>
      <c r="N823" s="8">
        <f t="shared" si="766"/>
        <v>16540.260000000002</v>
      </c>
      <c r="O823" s="8">
        <f t="shared" si="776"/>
        <v>1604.07</v>
      </c>
      <c r="P823" s="8"/>
      <c r="Q823" s="8"/>
      <c r="R823" s="8"/>
      <c r="S823" s="8">
        <f t="shared" si="767"/>
        <v>15166.74</v>
      </c>
      <c r="T823" s="8">
        <f t="shared" si="768"/>
        <v>47.834042955814169</v>
      </c>
      <c r="U823" s="8">
        <f t="shared" si="769"/>
        <v>16540.260000000002</v>
      </c>
      <c r="V823" s="8">
        <f t="shared" si="744"/>
        <v>15166.74</v>
      </c>
      <c r="W823" s="25">
        <f t="shared" si="745"/>
        <v>0</v>
      </c>
      <c r="X823" s="29"/>
      <c r="Y823" s="25"/>
    </row>
    <row r="824" spans="1:25" ht="14.25" customHeight="1" x14ac:dyDescent="0.2">
      <c r="A824" s="7" t="s">
        <v>1319</v>
      </c>
      <c r="B824" s="20">
        <v>4500</v>
      </c>
      <c r="C824" s="28"/>
      <c r="D824" s="6" t="s">
        <v>1339</v>
      </c>
      <c r="E824" s="6" t="s">
        <v>1499</v>
      </c>
      <c r="F824" s="19" t="s">
        <v>1780</v>
      </c>
      <c r="G824" s="8">
        <v>1000</v>
      </c>
      <c r="H824" s="8">
        <v>1000</v>
      </c>
      <c r="I824" s="8">
        <f t="shared" ref="I824" si="797">H824/G824*100</f>
        <v>100</v>
      </c>
      <c r="J824" s="8">
        <v>0</v>
      </c>
      <c r="K824" s="8"/>
      <c r="L824" s="8">
        <f t="shared" ref="L824" si="798">H824+J824+K824</f>
        <v>1000</v>
      </c>
      <c r="M824" s="8">
        <f t="shared" ref="M824" si="799">L824/G824*100</f>
        <v>100</v>
      </c>
      <c r="N824" s="8">
        <f t="shared" ref="N824" si="800">G824-L824</f>
        <v>0</v>
      </c>
      <c r="O824" s="8">
        <f t="shared" ref="O824" si="801">J824+K824</f>
        <v>0</v>
      </c>
      <c r="P824" s="8"/>
      <c r="Q824" s="8"/>
      <c r="R824" s="73"/>
      <c r="S824" s="8">
        <f t="shared" si="767"/>
        <v>1000</v>
      </c>
      <c r="T824" s="8">
        <f t="shared" si="768"/>
        <v>100</v>
      </c>
      <c r="U824" s="8">
        <f t="shared" si="769"/>
        <v>0</v>
      </c>
      <c r="V824" s="8">
        <f t="shared" si="744"/>
        <v>1000</v>
      </c>
      <c r="W824" s="25">
        <f t="shared" si="745"/>
        <v>0</v>
      </c>
      <c r="X824" s="29">
        <v>413390</v>
      </c>
      <c r="Y824" s="25"/>
    </row>
    <row r="825" spans="1:25" ht="14.25" customHeight="1" x14ac:dyDescent="0.2">
      <c r="A825" s="7" t="s">
        <v>1319</v>
      </c>
      <c r="B825" s="20">
        <v>5526</v>
      </c>
      <c r="C825" s="28"/>
      <c r="D825" s="6" t="s">
        <v>1339</v>
      </c>
      <c r="E825" s="6" t="s">
        <v>1499</v>
      </c>
      <c r="F825" s="19" t="s">
        <v>1781</v>
      </c>
      <c r="G825" s="8">
        <v>2000</v>
      </c>
      <c r="H825" s="8">
        <v>428.8</v>
      </c>
      <c r="I825" s="8">
        <f t="shared" si="742"/>
        <v>21.44</v>
      </c>
      <c r="J825" s="8">
        <v>0</v>
      </c>
      <c r="K825" s="8"/>
      <c r="L825" s="8">
        <f t="shared" si="775"/>
        <v>428.8</v>
      </c>
      <c r="M825" s="8">
        <f t="shared" si="743"/>
        <v>21.44</v>
      </c>
      <c r="N825" s="8">
        <f t="shared" si="766"/>
        <v>1571.2</v>
      </c>
      <c r="O825" s="8">
        <f t="shared" si="776"/>
        <v>0</v>
      </c>
      <c r="P825" s="8"/>
      <c r="Q825" s="8"/>
      <c r="R825" s="73">
        <f>0*475</f>
        <v>0</v>
      </c>
      <c r="S825" s="8">
        <f t="shared" si="767"/>
        <v>428.8</v>
      </c>
      <c r="T825" s="8">
        <f t="shared" si="768"/>
        <v>21.44</v>
      </c>
      <c r="U825" s="8">
        <f t="shared" si="769"/>
        <v>1571.2</v>
      </c>
      <c r="V825" s="8">
        <f t="shared" si="744"/>
        <v>428.8</v>
      </c>
      <c r="W825" s="25">
        <f t="shared" si="745"/>
        <v>0</v>
      </c>
      <c r="X825" s="29">
        <v>413390</v>
      </c>
      <c r="Y825" s="25"/>
    </row>
    <row r="826" spans="1:25" ht="14.25" customHeight="1" x14ac:dyDescent="0.2">
      <c r="A826" s="7" t="s">
        <v>1319</v>
      </c>
      <c r="B826" s="20">
        <v>4130</v>
      </c>
      <c r="C826" s="28"/>
      <c r="D826" s="6" t="s">
        <v>1339</v>
      </c>
      <c r="E826" s="6" t="s">
        <v>315</v>
      </c>
      <c r="F826" s="19" t="s">
        <v>1864</v>
      </c>
      <c r="G826" s="8">
        <v>26641</v>
      </c>
      <c r="H826" s="8">
        <v>2282.42</v>
      </c>
      <c r="I826" s="8">
        <f t="shared" si="742"/>
        <v>8.5673210465072636</v>
      </c>
      <c r="J826" s="8">
        <v>508.27</v>
      </c>
      <c r="K826" s="8"/>
      <c r="L826" s="8">
        <f t="shared" si="775"/>
        <v>2790.69</v>
      </c>
      <c r="M826" s="8">
        <f t="shared" si="743"/>
        <v>10.475169850981569</v>
      </c>
      <c r="N826" s="8">
        <f t="shared" si="766"/>
        <v>23850.31</v>
      </c>
      <c r="O826" s="8">
        <f t="shared" si="776"/>
        <v>508.27</v>
      </c>
      <c r="P826" s="8"/>
      <c r="Q826" s="8"/>
      <c r="R826" s="8"/>
      <c r="S826" s="8">
        <f t="shared" si="767"/>
        <v>2790.69</v>
      </c>
      <c r="T826" s="8">
        <f t="shared" si="768"/>
        <v>10.475169850981569</v>
      </c>
      <c r="U826" s="8">
        <f t="shared" si="769"/>
        <v>23850.31</v>
      </c>
      <c r="V826" s="8">
        <f t="shared" si="744"/>
        <v>2790.69</v>
      </c>
      <c r="W826" s="25">
        <f t="shared" si="745"/>
        <v>0</v>
      </c>
      <c r="X826" s="29">
        <v>413420</v>
      </c>
      <c r="Y826" s="25"/>
    </row>
    <row r="827" spans="1:25" ht="14.25" customHeight="1" x14ac:dyDescent="0.2">
      <c r="A827" s="7" t="s">
        <v>1319</v>
      </c>
      <c r="B827" s="20">
        <v>5001</v>
      </c>
      <c r="C827" s="28"/>
      <c r="D827" s="6" t="s">
        <v>1339</v>
      </c>
      <c r="E827" s="6" t="s">
        <v>315</v>
      </c>
      <c r="F827" s="19" t="s">
        <v>2238</v>
      </c>
      <c r="G827" s="21">
        <v>2139</v>
      </c>
      <c r="H827" s="8">
        <v>0</v>
      </c>
      <c r="I827" s="8">
        <f t="shared" ref="I827:I828" si="802">H827/G827*100</f>
        <v>0</v>
      </c>
      <c r="J827" s="8">
        <v>1700</v>
      </c>
      <c r="K827" s="8"/>
      <c r="L827" s="8">
        <f>H827+J827+K827</f>
        <v>1700</v>
      </c>
      <c r="M827" s="8">
        <f t="shared" ref="M827:M828" si="803">L827/G827*100</f>
        <v>79.476390836839656</v>
      </c>
      <c r="N827" s="8">
        <f t="shared" ref="N827:N828" si="804">G827-L827</f>
        <v>439</v>
      </c>
      <c r="O827" s="8">
        <f>J827+K827</f>
        <v>1700</v>
      </c>
      <c r="P827" s="8"/>
      <c r="Q827" s="8"/>
      <c r="R827" s="8"/>
      <c r="S827" s="8">
        <f t="shared" ref="S827:S829" si="805">L827+P827+Q827+R827</f>
        <v>1700</v>
      </c>
      <c r="T827" s="8">
        <f t="shared" ref="T827:T829" si="806">S827/G827*100</f>
        <v>79.476390836839656</v>
      </c>
      <c r="U827" s="8">
        <f t="shared" ref="U827:U829" si="807">G827-S827</f>
        <v>439</v>
      </c>
      <c r="V827" s="8">
        <f t="shared" ref="V827:V829" si="808">H827+J827</f>
        <v>1700</v>
      </c>
      <c r="W827" s="25">
        <f t="shared" ref="W827:W829" si="809">K827+P827</f>
        <v>0</v>
      </c>
      <c r="X827" s="29">
        <v>0</v>
      </c>
      <c r="Y827" s="25"/>
    </row>
    <row r="828" spans="1:25" ht="14.25" customHeight="1" x14ac:dyDescent="0.2">
      <c r="A828" s="7" t="s">
        <v>1319</v>
      </c>
      <c r="B828" s="20">
        <v>5063</v>
      </c>
      <c r="C828" s="28"/>
      <c r="D828" s="6" t="s">
        <v>1339</v>
      </c>
      <c r="E828" s="6" t="s">
        <v>315</v>
      </c>
      <c r="F828" s="19" t="s">
        <v>2239</v>
      </c>
      <c r="G828" s="21">
        <v>707</v>
      </c>
      <c r="H828" s="8">
        <v>0</v>
      </c>
      <c r="I828" s="8">
        <f t="shared" si="802"/>
        <v>0</v>
      </c>
      <c r="J828" s="8">
        <v>561</v>
      </c>
      <c r="K828" s="8"/>
      <c r="L828" s="8">
        <f>H828+J828+K828</f>
        <v>561</v>
      </c>
      <c r="M828" s="8">
        <f t="shared" si="803"/>
        <v>79.349363507779344</v>
      </c>
      <c r="N828" s="8">
        <f t="shared" si="804"/>
        <v>146</v>
      </c>
      <c r="O828" s="8">
        <f>J828+K828</f>
        <v>561</v>
      </c>
      <c r="P828" s="8"/>
      <c r="Q828" s="8"/>
      <c r="R828" s="8"/>
      <c r="S828" s="8">
        <f t="shared" si="805"/>
        <v>561</v>
      </c>
      <c r="T828" s="8">
        <f t="shared" si="806"/>
        <v>79.349363507779344</v>
      </c>
      <c r="U828" s="8">
        <f t="shared" si="807"/>
        <v>146</v>
      </c>
      <c r="V828" s="8">
        <f t="shared" si="808"/>
        <v>561</v>
      </c>
      <c r="W828" s="25">
        <f t="shared" si="809"/>
        <v>0</v>
      </c>
      <c r="X828" s="29">
        <v>0</v>
      </c>
      <c r="Y828" s="25"/>
    </row>
    <row r="829" spans="1:25" ht="14.25" customHeight="1" x14ac:dyDescent="0.2">
      <c r="A829" s="7" t="s">
        <v>1319</v>
      </c>
      <c r="B829" s="20">
        <v>5064</v>
      </c>
      <c r="C829" s="28"/>
      <c r="D829" s="6" t="s">
        <v>1339</v>
      </c>
      <c r="E829" s="6" t="s">
        <v>315</v>
      </c>
      <c r="F829" s="19" t="s">
        <v>2240</v>
      </c>
      <c r="G829" s="21">
        <v>22</v>
      </c>
      <c r="H829" s="8">
        <v>0</v>
      </c>
      <c r="I829" s="8">
        <f>H829/G829*100</f>
        <v>0</v>
      </c>
      <c r="J829" s="8">
        <v>17</v>
      </c>
      <c r="K829" s="8"/>
      <c r="L829" s="8">
        <f>H829+J829+K829</f>
        <v>17</v>
      </c>
      <c r="M829" s="8">
        <f>L829/G829*100</f>
        <v>77.272727272727266</v>
      </c>
      <c r="N829" s="8">
        <f>G829-L829</f>
        <v>5</v>
      </c>
      <c r="O829" s="8">
        <f>J829+K829</f>
        <v>17</v>
      </c>
      <c r="P829" s="8"/>
      <c r="Q829" s="8"/>
      <c r="R829" s="8"/>
      <c r="S829" s="8">
        <f t="shared" si="805"/>
        <v>17</v>
      </c>
      <c r="T829" s="8">
        <f t="shared" si="806"/>
        <v>77.272727272727266</v>
      </c>
      <c r="U829" s="8">
        <f t="shared" si="807"/>
        <v>5</v>
      </c>
      <c r="V829" s="8">
        <f t="shared" si="808"/>
        <v>17</v>
      </c>
      <c r="W829" s="25">
        <f t="shared" si="809"/>
        <v>0</v>
      </c>
      <c r="X829" s="29">
        <v>5524</v>
      </c>
      <c r="Y829" s="25"/>
    </row>
    <row r="830" spans="1:25" ht="14.25" customHeight="1" x14ac:dyDescent="0.2">
      <c r="A830" s="7" t="s">
        <v>1319</v>
      </c>
      <c r="B830" s="20">
        <v>5526</v>
      </c>
      <c r="C830" s="28"/>
      <c r="D830" s="6" t="s">
        <v>1339</v>
      </c>
      <c r="E830" s="6" t="s">
        <v>316</v>
      </c>
      <c r="F830" s="6" t="s">
        <v>2191</v>
      </c>
      <c r="G830" s="8">
        <v>170</v>
      </c>
      <c r="H830" s="8">
        <v>169</v>
      </c>
      <c r="I830" s="8">
        <f t="shared" si="742"/>
        <v>99.411764705882348</v>
      </c>
      <c r="J830" s="8">
        <v>0</v>
      </c>
      <c r="K830" s="8"/>
      <c r="L830" s="8">
        <f t="shared" si="775"/>
        <v>169</v>
      </c>
      <c r="M830" s="8">
        <f t="shared" si="743"/>
        <v>99.411764705882348</v>
      </c>
      <c r="N830" s="8">
        <f t="shared" si="766"/>
        <v>1</v>
      </c>
      <c r="O830" s="8">
        <f t="shared" si="776"/>
        <v>0</v>
      </c>
      <c r="P830" s="8"/>
      <c r="Q830" s="8"/>
      <c r="R830" s="8"/>
      <c r="S830" s="8">
        <f t="shared" si="767"/>
        <v>169</v>
      </c>
      <c r="T830" s="8">
        <f t="shared" si="768"/>
        <v>99.411764705882348</v>
      </c>
      <c r="U830" s="8">
        <f t="shared" si="769"/>
        <v>1</v>
      </c>
      <c r="V830" s="8">
        <f t="shared" si="744"/>
        <v>169</v>
      </c>
      <c r="W830" s="25">
        <f t="shared" si="745"/>
        <v>0</v>
      </c>
      <c r="X830" s="29">
        <v>4500</v>
      </c>
      <c r="Y830" s="25"/>
    </row>
    <row r="831" spans="1:25" ht="14.25" customHeight="1" x14ac:dyDescent="0.2">
      <c r="A831" s="7" t="s">
        <v>318</v>
      </c>
      <c r="B831" s="20">
        <v>4131</v>
      </c>
      <c r="C831" s="28" t="s">
        <v>1157</v>
      </c>
      <c r="D831" s="6" t="s">
        <v>1339</v>
      </c>
      <c r="E831" s="6" t="s">
        <v>317</v>
      </c>
      <c r="F831" s="6" t="s">
        <v>1475</v>
      </c>
      <c r="G831" s="8"/>
      <c r="H831" s="8">
        <v>0</v>
      </c>
      <c r="I831" s="8" t="e">
        <f t="shared" si="742"/>
        <v>#DIV/0!</v>
      </c>
      <c r="J831" s="8">
        <v>0</v>
      </c>
      <c r="K831" s="8"/>
      <c r="L831" s="8">
        <f t="shared" si="775"/>
        <v>0</v>
      </c>
      <c r="M831" s="8" t="e">
        <f t="shared" si="743"/>
        <v>#DIV/0!</v>
      </c>
      <c r="N831" s="8">
        <f t="shared" si="766"/>
        <v>0</v>
      </c>
      <c r="O831" s="8">
        <f t="shared" si="776"/>
        <v>0</v>
      </c>
      <c r="P831" s="8"/>
      <c r="Q831" s="8"/>
      <c r="R831" s="8"/>
      <c r="S831" s="8">
        <f t="shared" si="767"/>
        <v>0</v>
      </c>
      <c r="T831" s="8" t="e">
        <f t="shared" si="768"/>
        <v>#DIV/0!</v>
      </c>
      <c r="U831" s="8">
        <f t="shared" si="769"/>
        <v>0</v>
      </c>
      <c r="V831" s="8">
        <f t="shared" si="744"/>
        <v>0</v>
      </c>
      <c r="W831" s="25">
        <f t="shared" si="745"/>
        <v>0</v>
      </c>
      <c r="X831" s="29">
        <v>413420</v>
      </c>
      <c r="Y831" s="25"/>
    </row>
    <row r="832" spans="1:25" ht="14.25" customHeight="1" x14ac:dyDescent="0.2">
      <c r="A832" s="7" t="s">
        <v>318</v>
      </c>
      <c r="B832" s="20" t="s">
        <v>319</v>
      </c>
      <c r="C832" s="28"/>
      <c r="D832" s="6" t="s">
        <v>1339</v>
      </c>
      <c r="E832" s="6" t="s">
        <v>320</v>
      </c>
      <c r="F832" s="6" t="s">
        <v>581</v>
      </c>
      <c r="G832" s="8">
        <v>409765</v>
      </c>
      <c r="H832" s="8">
        <v>354324.8600000001</v>
      </c>
      <c r="I832" s="8">
        <f t="shared" si="742"/>
        <v>86.470259783046416</v>
      </c>
      <c r="J832" s="8">
        <v>30432.48</v>
      </c>
      <c r="K832" s="8"/>
      <c r="L832" s="8">
        <f t="shared" si="775"/>
        <v>384757.34000000008</v>
      </c>
      <c r="M832" s="8">
        <f t="shared" si="743"/>
        <v>93.897072712408345</v>
      </c>
      <c r="N832" s="8">
        <f t="shared" si="766"/>
        <v>25007.659999999916</v>
      </c>
      <c r="O832" s="8">
        <f t="shared" si="776"/>
        <v>30432.48</v>
      </c>
      <c r="P832" s="8"/>
      <c r="Q832" s="8"/>
      <c r="R832" s="8"/>
      <c r="S832" s="8">
        <f t="shared" si="767"/>
        <v>384757.34000000008</v>
      </c>
      <c r="T832" s="8">
        <f t="shared" si="768"/>
        <v>93.897072712408345</v>
      </c>
      <c r="U832" s="8">
        <f t="shared" si="769"/>
        <v>25007.659999999916</v>
      </c>
      <c r="V832" s="8">
        <f t="shared" si="744"/>
        <v>384757.34000000008</v>
      </c>
      <c r="W832" s="25">
        <f t="shared" si="745"/>
        <v>0</v>
      </c>
      <c r="X832" s="29">
        <v>413420</v>
      </c>
      <c r="Y832" s="25"/>
    </row>
    <row r="833" spans="1:25" ht="14.25" customHeight="1" x14ac:dyDescent="0.2">
      <c r="A833" s="7" t="s">
        <v>318</v>
      </c>
      <c r="B833" s="20">
        <v>5001</v>
      </c>
      <c r="C833" s="28"/>
      <c r="D833" s="6" t="s">
        <v>1339</v>
      </c>
      <c r="E833" s="6" t="s">
        <v>322</v>
      </c>
      <c r="F833" s="19" t="s">
        <v>2251</v>
      </c>
      <c r="G833" s="21">
        <v>6450</v>
      </c>
      <c r="H833" s="8">
        <v>0</v>
      </c>
      <c r="I833" s="8">
        <f t="shared" ref="I833:I834" si="810">H833/G833*100</f>
        <v>0</v>
      </c>
      <c r="J833" s="8">
        <v>4750</v>
      </c>
      <c r="K833" s="8"/>
      <c r="L833" s="8">
        <f>H833+J833+K833</f>
        <v>4750</v>
      </c>
      <c r="M833" s="8">
        <f t="shared" ref="M833:M834" si="811">L833/G833*100</f>
        <v>73.643410852713174</v>
      </c>
      <c r="N833" s="8">
        <f t="shared" ref="N833:N834" si="812">G833-L833</f>
        <v>1700</v>
      </c>
      <c r="O833" s="8">
        <f>J833+K833</f>
        <v>4750</v>
      </c>
      <c r="P833" s="8"/>
      <c r="Q833" s="8"/>
      <c r="R833" s="8"/>
      <c r="S833" s="8">
        <f>L833+P833+Q833+R833</f>
        <v>4750</v>
      </c>
      <c r="T833" s="8">
        <f>S833/G833*100</f>
        <v>73.643410852713174</v>
      </c>
      <c r="U833" s="8">
        <f>G833-S833</f>
        <v>1700</v>
      </c>
      <c r="V833" s="8">
        <f>H833+J833</f>
        <v>4750</v>
      </c>
      <c r="W833" s="25">
        <f>K833+P833</f>
        <v>0</v>
      </c>
      <c r="X833" s="29">
        <v>0</v>
      </c>
      <c r="Y833" s="25"/>
    </row>
    <row r="834" spans="1:25" ht="14.25" customHeight="1" x14ac:dyDescent="0.2">
      <c r="A834" s="7" t="s">
        <v>318</v>
      </c>
      <c r="B834" s="20">
        <v>5063</v>
      </c>
      <c r="C834" s="28"/>
      <c r="D834" s="6" t="s">
        <v>1339</v>
      </c>
      <c r="E834" s="6" t="s">
        <v>322</v>
      </c>
      <c r="F834" s="19" t="s">
        <v>605</v>
      </c>
      <c r="G834" s="21">
        <v>2200</v>
      </c>
      <c r="H834" s="8">
        <v>0</v>
      </c>
      <c r="I834" s="8">
        <f t="shared" si="810"/>
        <v>0</v>
      </c>
      <c r="J834" s="8">
        <v>1567.5</v>
      </c>
      <c r="K834" s="8"/>
      <c r="L834" s="8">
        <f>H834+J834+K834</f>
        <v>1567.5</v>
      </c>
      <c r="M834" s="8">
        <f t="shared" si="811"/>
        <v>71.25</v>
      </c>
      <c r="N834" s="8">
        <f t="shared" si="812"/>
        <v>632.5</v>
      </c>
      <c r="O834" s="8">
        <f>J834+K834</f>
        <v>1567.5</v>
      </c>
      <c r="P834" s="8"/>
      <c r="Q834" s="8"/>
      <c r="R834" s="8"/>
      <c r="S834" s="8">
        <f>L834+P834+Q834+R834</f>
        <v>1567.5</v>
      </c>
      <c r="T834" s="8">
        <f>S834/G834*100</f>
        <v>71.25</v>
      </c>
      <c r="U834" s="8">
        <f>G834-S834</f>
        <v>632.5</v>
      </c>
      <c r="V834" s="8">
        <f>H834+J834</f>
        <v>1567.5</v>
      </c>
      <c r="W834" s="25">
        <f>K834+P834</f>
        <v>0</v>
      </c>
      <c r="X834" s="29">
        <v>0</v>
      </c>
      <c r="Y834" s="25"/>
    </row>
    <row r="835" spans="1:25" ht="14.25" customHeight="1" x14ac:dyDescent="0.2">
      <c r="A835" s="7" t="s">
        <v>318</v>
      </c>
      <c r="B835" s="20">
        <v>5064</v>
      </c>
      <c r="C835" s="28"/>
      <c r="D835" s="6" t="s">
        <v>1339</v>
      </c>
      <c r="E835" s="6" t="s">
        <v>322</v>
      </c>
      <c r="F835" s="19" t="s">
        <v>2241</v>
      </c>
      <c r="G835" s="21">
        <v>100</v>
      </c>
      <c r="H835" s="8">
        <v>0</v>
      </c>
      <c r="I835" s="8">
        <f>H835/G835*100</f>
        <v>0</v>
      </c>
      <c r="J835" s="8">
        <v>47.5</v>
      </c>
      <c r="K835" s="8"/>
      <c r="L835" s="8">
        <f>H835+J835+K835</f>
        <v>47.5</v>
      </c>
      <c r="M835" s="8">
        <f>L835/G835*100</f>
        <v>47.5</v>
      </c>
      <c r="N835" s="8">
        <f>G835-L835</f>
        <v>52.5</v>
      </c>
      <c r="O835" s="8">
        <f>J835+K835</f>
        <v>47.5</v>
      </c>
      <c r="P835" s="8"/>
      <c r="Q835" s="8"/>
      <c r="R835" s="8"/>
      <c r="S835" s="8">
        <f t="shared" ref="S835" si="813">L835+P835+Q835+R835</f>
        <v>47.5</v>
      </c>
      <c r="T835" s="8">
        <f t="shared" ref="T835" si="814">S835/G835*100</f>
        <v>47.5</v>
      </c>
      <c r="U835" s="8">
        <f t="shared" ref="U835" si="815">G835-S835</f>
        <v>52.5</v>
      </c>
      <c r="V835" s="8">
        <f t="shared" ref="V835" si="816">H835+J835</f>
        <v>47.5</v>
      </c>
      <c r="W835" s="25">
        <f t="shared" ref="W835" si="817">K835+P835</f>
        <v>0</v>
      </c>
      <c r="X835" s="29">
        <v>5524</v>
      </c>
      <c r="Y835" s="25"/>
    </row>
    <row r="836" spans="1:25" ht="14.25" customHeight="1" x14ac:dyDescent="0.2">
      <c r="A836" s="7" t="s">
        <v>318</v>
      </c>
      <c r="B836" s="20">
        <v>5500</v>
      </c>
      <c r="C836" s="28" t="s">
        <v>630</v>
      </c>
      <c r="D836" s="6" t="s">
        <v>1339</v>
      </c>
      <c r="E836" s="6" t="s">
        <v>322</v>
      </c>
      <c r="F836" s="6" t="s">
        <v>1772</v>
      </c>
      <c r="G836" s="8">
        <v>320</v>
      </c>
      <c r="H836" s="8">
        <v>0</v>
      </c>
      <c r="I836" s="8">
        <f t="shared" si="742"/>
        <v>0</v>
      </c>
      <c r="J836" s="8">
        <v>319.84000000000003</v>
      </c>
      <c r="K836" s="8"/>
      <c r="L836" s="8">
        <f t="shared" si="775"/>
        <v>319.84000000000003</v>
      </c>
      <c r="M836" s="8">
        <f t="shared" si="743"/>
        <v>99.95</v>
      </c>
      <c r="N836" s="8">
        <f t="shared" si="766"/>
        <v>0.15999999999996817</v>
      </c>
      <c r="O836" s="8">
        <f t="shared" si="776"/>
        <v>319.84000000000003</v>
      </c>
      <c r="P836" s="8"/>
      <c r="Q836" s="8"/>
      <c r="R836" s="8"/>
      <c r="S836" s="8">
        <f t="shared" si="767"/>
        <v>319.84000000000003</v>
      </c>
      <c r="T836" s="8">
        <f t="shared" si="768"/>
        <v>99.95</v>
      </c>
      <c r="U836" s="8">
        <f t="shared" si="769"/>
        <v>0.15999999999996817</v>
      </c>
      <c r="V836" s="8">
        <f t="shared" si="744"/>
        <v>319.84000000000003</v>
      </c>
      <c r="W836" s="25">
        <f t="shared" si="745"/>
        <v>0</v>
      </c>
      <c r="X836" s="29">
        <v>4500</v>
      </c>
      <c r="Y836" s="25"/>
    </row>
    <row r="837" spans="1:25" ht="14.25" customHeight="1" x14ac:dyDescent="0.2">
      <c r="A837" s="7" t="s">
        <v>318</v>
      </c>
      <c r="B837" s="20">
        <v>5511</v>
      </c>
      <c r="C837" s="28" t="s">
        <v>425</v>
      </c>
      <c r="D837" s="6" t="s">
        <v>1339</v>
      </c>
      <c r="E837" s="6" t="s">
        <v>322</v>
      </c>
      <c r="F837" s="6" t="s">
        <v>2227</v>
      </c>
      <c r="G837" s="8">
        <v>300</v>
      </c>
      <c r="H837" s="8"/>
      <c r="I837" s="8">
        <f t="shared" si="742"/>
        <v>0</v>
      </c>
      <c r="J837" s="8">
        <v>299.57</v>
      </c>
      <c r="K837" s="8"/>
      <c r="L837" s="8">
        <f t="shared" si="775"/>
        <v>299.57</v>
      </c>
      <c r="M837" s="8">
        <f t="shared" si="743"/>
        <v>99.856666666666655</v>
      </c>
      <c r="N837" s="8">
        <f t="shared" si="766"/>
        <v>0.43000000000000682</v>
      </c>
      <c r="O837" s="8">
        <f t="shared" si="776"/>
        <v>299.57</v>
      </c>
      <c r="P837" s="8"/>
      <c r="Q837" s="8"/>
      <c r="R837" s="8"/>
      <c r="S837" s="8">
        <f t="shared" ref="S837" si="818">L837+P837+Q837+R837</f>
        <v>299.57</v>
      </c>
      <c r="T837" s="8">
        <f t="shared" ref="T837" si="819">S837/G837*100</f>
        <v>99.856666666666655</v>
      </c>
      <c r="U837" s="8">
        <f t="shared" ref="U837" si="820">G837-S837</f>
        <v>0.43000000000000682</v>
      </c>
      <c r="V837" s="8">
        <f t="shared" ref="V837" si="821">H837+J837</f>
        <v>299.57</v>
      </c>
      <c r="W837" s="25">
        <f t="shared" ref="W837" si="822">K837+P837</f>
        <v>0</v>
      </c>
      <c r="X837" s="29">
        <v>4500</v>
      </c>
      <c r="Y837" s="25"/>
    </row>
    <row r="838" spans="1:25" ht="14.25" customHeight="1" x14ac:dyDescent="0.2">
      <c r="A838" s="7" t="s">
        <v>318</v>
      </c>
      <c r="B838" s="20">
        <v>5511</v>
      </c>
      <c r="C838" s="28" t="s">
        <v>427</v>
      </c>
      <c r="D838" s="6" t="s">
        <v>1339</v>
      </c>
      <c r="E838" s="6" t="s">
        <v>322</v>
      </c>
      <c r="F838" s="6" t="s">
        <v>2062</v>
      </c>
      <c r="G838" s="8">
        <v>2165</v>
      </c>
      <c r="H838" s="8">
        <v>2164.8000000000002</v>
      </c>
      <c r="I838" s="8">
        <f t="shared" ref="I838" si="823">H838/G838*100</f>
        <v>99.990762124711324</v>
      </c>
      <c r="J838" s="8">
        <v>0</v>
      </c>
      <c r="K838" s="8"/>
      <c r="L838" s="8">
        <f t="shared" ref="L838" si="824">H838+J838+K838</f>
        <v>2164.8000000000002</v>
      </c>
      <c r="M838" s="8">
        <f t="shared" ref="M838" si="825">L838/G838*100</f>
        <v>99.990762124711324</v>
      </c>
      <c r="N838" s="8">
        <f t="shared" ref="N838" si="826">G838-L838</f>
        <v>0.1999999999998181</v>
      </c>
      <c r="O838" s="8">
        <f t="shared" ref="O838" si="827">J838+K838</f>
        <v>0</v>
      </c>
      <c r="P838" s="8"/>
      <c r="Q838" s="8"/>
      <c r="R838" s="8"/>
      <c r="S838" s="8">
        <f t="shared" si="767"/>
        <v>2164.8000000000002</v>
      </c>
      <c r="T838" s="8">
        <f t="shared" si="768"/>
        <v>99.990762124711324</v>
      </c>
      <c r="U838" s="8">
        <f t="shared" si="769"/>
        <v>0.1999999999998181</v>
      </c>
      <c r="V838" s="8">
        <f t="shared" si="744"/>
        <v>2164.8000000000002</v>
      </c>
      <c r="W838" s="25">
        <f t="shared" si="745"/>
        <v>0</v>
      </c>
      <c r="X838" s="29">
        <v>4500</v>
      </c>
      <c r="Y838" s="25"/>
    </row>
    <row r="839" spans="1:25" ht="14.25" customHeight="1" x14ac:dyDescent="0.2">
      <c r="A839" s="7" t="s">
        <v>318</v>
      </c>
      <c r="B839" s="20">
        <v>5515</v>
      </c>
      <c r="C839" s="28" t="s">
        <v>297</v>
      </c>
      <c r="D839" s="6" t="s">
        <v>1339</v>
      </c>
      <c r="E839" s="6" t="s">
        <v>322</v>
      </c>
      <c r="F839" s="6" t="s">
        <v>1771</v>
      </c>
      <c r="G839" s="8">
        <v>3182</v>
      </c>
      <c r="H839" s="8">
        <v>3181.5</v>
      </c>
      <c r="I839" s="8">
        <f t="shared" ref="I839" si="828">H839/G839*100</f>
        <v>99.984286612193586</v>
      </c>
      <c r="J839" s="8">
        <v>0</v>
      </c>
      <c r="K839" s="8"/>
      <c r="L839" s="8">
        <f t="shared" ref="L839" si="829">H839+J839+K839</f>
        <v>3181.5</v>
      </c>
      <c r="M839" s="8">
        <f t="shared" ref="M839" si="830">L839/G839*100</f>
        <v>99.984286612193586</v>
      </c>
      <c r="N839" s="8">
        <f t="shared" ref="N839" si="831">G839-L839</f>
        <v>0.5</v>
      </c>
      <c r="O839" s="8">
        <f t="shared" ref="O839" si="832">J839+K839</f>
        <v>0</v>
      </c>
      <c r="P839" s="8"/>
      <c r="Q839" s="8"/>
      <c r="R839" s="8"/>
      <c r="S839" s="8">
        <f t="shared" si="767"/>
        <v>3181.5</v>
      </c>
      <c r="T839" s="8">
        <f t="shared" si="768"/>
        <v>99.984286612193586</v>
      </c>
      <c r="U839" s="8">
        <f t="shared" si="769"/>
        <v>0.5</v>
      </c>
      <c r="V839" s="8">
        <f t="shared" si="744"/>
        <v>3181.5</v>
      </c>
      <c r="W839" s="25">
        <f t="shared" si="745"/>
        <v>0</v>
      </c>
      <c r="X839" s="29">
        <v>4500</v>
      </c>
      <c r="Y839" s="25"/>
    </row>
    <row r="840" spans="1:25" ht="14.25" customHeight="1" x14ac:dyDescent="0.2">
      <c r="A840" s="7" t="s">
        <v>318</v>
      </c>
      <c r="B840" s="20">
        <v>5515</v>
      </c>
      <c r="C840" s="28" t="s">
        <v>706</v>
      </c>
      <c r="D840" s="6" t="s">
        <v>1339</v>
      </c>
      <c r="E840" s="6" t="s">
        <v>322</v>
      </c>
      <c r="F840" s="6" t="s">
        <v>1773</v>
      </c>
      <c r="G840" s="8"/>
      <c r="H840" s="8">
        <v>0</v>
      </c>
      <c r="I840" s="8" t="e">
        <f>H840/G840*100</f>
        <v>#DIV/0!</v>
      </c>
      <c r="J840" s="8">
        <v>0</v>
      </c>
      <c r="K840" s="8"/>
      <c r="L840" s="8">
        <f>H840+J840+K840</f>
        <v>0</v>
      </c>
      <c r="M840" s="8" t="e">
        <f>L840/G840*100</f>
        <v>#DIV/0!</v>
      </c>
      <c r="N840" s="8">
        <f>G840-L840</f>
        <v>0</v>
      </c>
      <c r="O840" s="8">
        <f>J840+K840</f>
        <v>0</v>
      </c>
      <c r="P840" s="8"/>
      <c r="Q840" s="8"/>
      <c r="R840" s="8"/>
      <c r="S840" s="8">
        <f t="shared" si="767"/>
        <v>0</v>
      </c>
      <c r="T840" s="8" t="e">
        <f t="shared" si="768"/>
        <v>#DIV/0!</v>
      </c>
      <c r="U840" s="8">
        <f t="shared" si="769"/>
        <v>0</v>
      </c>
      <c r="V840" s="8">
        <f t="shared" si="744"/>
        <v>0</v>
      </c>
      <c r="W840" s="25">
        <f t="shared" si="745"/>
        <v>0</v>
      </c>
      <c r="X840" s="29">
        <v>4500</v>
      </c>
      <c r="Y840" s="25"/>
    </row>
    <row r="841" spans="1:25" ht="14.25" customHeight="1" x14ac:dyDescent="0.2">
      <c r="A841" s="7" t="s">
        <v>318</v>
      </c>
      <c r="B841" s="20">
        <v>5526</v>
      </c>
      <c r="C841" s="28" t="s">
        <v>321</v>
      </c>
      <c r="D841" s="6" t="s">
        <v>1339</v>
      </c>
      <c r="E841" s="6" t="s">
        <v>322</v>
      </c>
      <c r="F841" s="6" t="s">
        <v>1768</v>
      </c>
      <c r="G841" s="8">
        <v>18833</v>
      </c>
      <c r="H841" s="8">
        <v>184.8</v>
      </c>
      <c r="I841" s="8">
        <f>H841/G841*100</f>
        <v>0.98125630542133491</v>
      </c>
      <c r="J841" s="8">
        <v>0</v>
      </c>
      <c r="K841" s="8"/>
      <c r="L841" s="8">
        <f>H841+J841+K841</f>
        <v>184.8</v>
      </c>
      <c r="M841" s="8">
        <f>L841/G841*100</f>
        <v>0.98125630542133491</v>
      </c>
      <c r="N841" s="8">
        <f>G841-L841</f>
        <v>18648.2</v>
      </c>
      <c r="O841" s="8">
        <f>J841+K841</f>
        <v>0</v>
      </c>
      <c r="P841" s="8"/>
      <c r="Q841" s="8"/>
      <c r="R841" s="8"/>
      <c r="S841" s="8">
        <f t="shared" si="767"/>
        <v>184.8</v>
      </c>
      <c r="T841" s="8">
        <f t="shared" si="768"/>
        <v>0.98125630542133491</v>
      </c>
      <c r="U841" s="8">
        <f t="shared" si="769"/>
        <v>18648.2</v>
      </c>
      <c r="V841" s="8">
        <f t="shared" si="744"/>
        <v>184.8</v>
      </c>
      <c r="W841" s="25">
        <f t="shared" si="745"/>
        <v>0</v>
      </c>
      <c r="X841" s="29">
        <v>413420</v>
      </c>
      <c r="Y841" s="25"/>
    </row>
    <row r="842" spans="1:25" ht="14.25" customHeight="1" x14ac:dyDescent="0.2">
      <c r="A842" s="7" t="s">
        <v>318</v>
      </c>
      <c r="B842" s="20">
        <v>5001</v>
      </c>
      <c r="C842" s="28"/>
      <c r="D842" s="6" t="s">
        <v>1339</v>
      </c>
      <c r="E842" s="6" t="s">
        <v>323</v>
      </c>
      <c r="F842" s="19" t="s">
        <v>1528</v>
      </c>
      <c r="G842" s="8">
        <v>13719</v>
      </c>
      <c r="H842" s="8">
        <v>10755.560000000001</v>
      </c>
      <c r="I842" s="8">
        <f t="shared" si="742"/>
        <v>78.399008674101623</v>
      </c>
      <c r="J842" s="8">
        <v>1400.93</v>
      </c>
      <c r="K842" s="8"/>
      <c r="L842" s="8">
        <f t="shared" si="775"/>
        <v>12156.490000000002</v>
      </c>
      <c r="M842" s="8">
        <f t="shared" si="743"/>
        <v>88.610613018441583</v>
      </c>
      <c r="N842" s="8">
        <f t="shared" si="766"/>
        <v>1562.5099999999984</v>
      </c>
      <c r="O842" s="8">
        <f t="shared" si="776"/>
        <v>1400.93</v>
      </c>
      <c r="P842" s="8"/>
      <c r="Q842" s="8"/>
      <c r="R842" s="8"/>
      <c r="S842" s="8">
        <f t="shared" si="767"/>
        <v>12156.490000000002</v>
      </c>
      <c r="T842" s="8">
        <f t="shared" si="768"/>
        <v>88.610613018441583</v>
      </c>
      <c r="U842" s="8">
        <f t="shared" si="769"/>
        <v>1562.5099999999984</v>
      </c>
      <c r="V842" s="8">
        <f t="shared" si="744"/>
        <v>12156.490000000002</v>
      </c>
      <c r="W842" s="25">
        <f t="shared" si="745"/>
        <v>0</v>
      </c>
      <c r="X842" s="29">
        <v>413320</v>
      </c>
      <c r="Y842" s="25"/>
    </row>
    <row r="843" spans="1:25" ht="14.25" customHeight="1" x14ac:dyDescent="0.2">
      <c r="A843" s="7" t="s">
        <v>318</v>
      </c>
      <c r="B843" s="20">
        <v>5063</v>
      </c>
      <c r="C843" s="28"/>
      <c r="D843" s="6" t="s">
        <v>1339</v>
      </c>
      <c r="E843" s="6" t="s">
        <v>1529</v>
      </c>
      <c r="F843" s="19" t="s">
        <v>416</v>
      </c>
      <c r="G843" s="8">
        <v>4892</v>
      </c>
      <c r="H843" s="8">
        <v>3058.1700000000005</v>
      </c>
      <c r="I843" s="8">
        <f t="shared" si="742"/>
        <v>62.513695829926419</v>
      </c>
      <c r="J843" s="8">
        <v>712.98</v>
      </c>
      <c r="K843" s="8"/>
      <c r="L843" s="8">
        <f t="shared" si="775"/>
        <v>3771.1500000000005</v>
      </c>
      <c r="M843" s="8">
        <f t="shared" si="743"/>
        <v>77.088103025347522</v>
      </c>
      <c r="N843" s="8">
        <f t="shared" si="766"/>
        <v>1120.8499999999995</v>
      </c>
      <c r="O843" s="8">
        <f t="shared" si="776"/>
        <v>712.98</v>
      </c>
      <c r="P843" s="8"/>
      <c r="Q843" s="8"/>
      <c r="R843" s="8"/>
      <c r="S843" s="8">
        <f t="shared" si="767"/>
        <v>3771.1500000000005</v>
      </c>
      <c r="T843" s="8">
        <f t="shared" si="768"/>
        <v>77.088103025347522</v>
      </c>
      <c r="U843" s="8">
        <f t="shared" si="769"/>
        <v>1120.8499999999995</v>
      </c>
      <c r="V843" s="8">
        <f t="shared" si="744"/>
        <v>3771.1500000000005</v>
      </c>
      <c r="W843" s="25">
        <f t="shared" si="745"/>
        <v>0</v>
      </c>
      <c r="X843" s="29">
        <v>413320</v>
      </c>
      <c r="Y843" s="25"/>
    </row>
    <row r="844" spans="1:25" ht="14.25" customHeight="1" x14ac:dyDescent="0.2">
      <c r="A844" s="7" t="s">
        <v>318</v>
      </c>
      <c r="B844" s="20" t="s">
        <v>516</v>
      </c>
      <c r="C844" s="28"/>
      <c r="D844" s="6" t="s">
        <v>1339</v>
      </c>
      <c r="E844" s="6" t="s">
        <v>1530</v>
      </c>
      <c r="F844" s="19" t="s">
        <v>1373</v>
      </c>
      <c r="G844" s="8">
        <v>149</v>
      </c>
      <c r="H844" s="8">
        <v>96.33</v>
      </c>
      <c r="I844" s="8">
        <f t="shared" si="742"/>
        <v>64.651006711409394</v>
      </c>
      <c r="J844" s="8">
        <v>21.61</v>
      </c>
      <c r="K844" s="8"/>
      <c r="L844" s="8">
        <f t="shared" si="775"/>
        <v>117.94</v>
      </c>
      <c r="M844" s="8">
        <f t="shared" si="743"/>
        <v>79.154362416107375</v>
      </c>
      <c r="N844" s="8">
        <f t="shared" si="766"/>
        <v>31.060000000000002</v>
      </c>
      <c r="O844" s="8">
        <f t="shared" si="776"/>
        <v>21.61</v>
      </c>
      <c r="P844" s="8"/>
      <c r="Q844" s="8"/>
      <c r="R844" s="8"/>
      <c r="S844" s="8">
        <f t="shared" si="767"/>
        <v>117.94</v>
      </c>
      <c r="T844" s="8">
        <f t="shared" si="768"/>
        <v>79.154362416107375</v>
      </c>
      <c r="U844" s="8">
        <f t="shared" si="769"/>
        <v>31.060000000000002</v>
      </c>
      <c r="V844" s="8">
        <f t="shared" ref="V844:V898" si="833">H844+J844</f>
        <v>117.94</v>
      </c>
      <c r="W844" s="25">
        <f t="shared" ref="W844:W896" si="834">K844+P844</f>
        <v>0</v>
      </c>
      <c r="X844" s="29">
        <v>413700</v>
      </c>
      <c r="Y844" s="25"/>
    </row>
    <row r="845" spans="1:25" ht="14.25" customHeight="1" x14ac:dyDescent="0.2">
      <c r="A845" s="7" t="s">
        <v>1324</v>
      </c>
      <c r="B845" s="20" t="s">
        <v>1057</v>
      </c>
      <c r="C845" s="28"/>
      <c r="D845" s="6" t="s">
        <v>1339</v>
      </c>
      <c r="E845" s="6" t="s">
        <v>1374</v>
      </c>
      <c r="F845" s="19" t="s">
        <v>1375</v>
      </c>
      <c r="G845" s="8">
        <v>21184</v>
      </c>
      <c r="H845" s="8">
        <v>17860.509999999998</v>
      </c>
      <c r="I845" s="8">
        <f>H845/G845*100</f>
        <v>84.311319864048329</v>
      </c>
      <c r="J845" s="8">
        <v>95</v>
      </c>
      <c r="K845" s="8"/>
      <c r="L845" s="8">
        <f>H845+J845+K845</f>
        <v>17955.509999999998</v>
      </c>
      <c r="M845" s="8">
        <f>L845/G845*100</f>
        <v>84.759771525679753</v>
      </c>
      <c r="N845" s="8">
        <f>G845-L845</f>
        <v>3228.4900000000016</v>
      </c>
      <c r="O845" s="8">
        <f>J845+K845</f>
        <v>95</v>
      </c>
      <c r="P845" s="8"/>
      <c r="Q845" s="8"/>
      <c r="R845" s="8"/>
      <c r="S845" s="8">
        <f t="shared" si="767"/>
        <v>17955.509999999998</v>
      </c>
      <c r="T845" s="8">
        <f t="shared" si="768"/>
        <v>84.759771525679753</v>
      </c>
      <c r="U845" s="8">
        <f t="shared" si="769"/>
        <v>3228.4900000000016</v>
      </c>
      <c r="V845" s="8">
        <f t="shared" si="833"/>
        <v>17955.509999999998</v>
      </c>
      <c r="W845" s="25">
        <f t="shared" si="834"/>
        <v>0</v>
      </c>
      <c r="X845" s="29">
        <v>0</v>
      </c>
      <c r="Y845" s="25"/>
    </row>
    <row r="846" spans="1:25" ht="14.25" customHeight="1" x14ac:dyDescent="0.2">
      <c r="A846" s="7" t="s">
        <v>1324</v>
      </c>
      <c r="B846" s="20">
        <v>5526</v>
      </c>
      <c r="C846" s="28" t="s">
        <v>61</v>
      </c>
      <c r="D846" s="6" t="s">
        <v>1339</v>
      </c>
      <c r="E846" s="6" t="s">
        <v>1376</v>
      </c>
      <c r="F846" s="19" t="s">
        <v>1377</v>
      </c>
      <c r="G846" s="8">
        <v>5500</v>
      </c>
      <c r="H846" s="8">
        <v>4202.83</v>
      </c>
      <c r="I846" s="8">
        <f t="shared" si="742"/>
        <v>76.415090909090907</v>
      </c>
      <c r="J846" s="8">
        <v>603.99</v>
      </c>
      <c r="K846" s="8"/>
      <c r="L846" s="8">
        <f t="shared" si="775"/>
        <v>4806.82</v>
      </c>
      <c r="M846" s="8">
        <f t="shared" si="743"/>
        <v>87.396727272727276</v>
      </c>
      <c r="N846" s="8">
        <f t="shared" si="766"/>
        <v>693.18000000000029</v>
      </c>
      <c r="O846" s="8">
        <f t="shared" si="776"/>
        <v>603.99</v>
      </c>
      <c r="P846" s="8"/>
      <c r="Q846" s="8"/>
      <c r="R846" s="8"/>
      <c r="S846" s="8">
        <f t="shared" si="767"/>
        <v>4806.82</v>
      </c>
      <c r="T846" s="8">
        <f t="shared" si="768"/>
        <v>87.396727272727276</v>
      </c>
      <c r="U846" s="8">
        <f t="shared" si="769"/>
        <v>693.18000000000029</v>
      </c>
      <c r="V846" s="8">
        <f t="shared" si="833"/>
        <v>4806.82</v>
      </c>
      <c r="W846" s="25">
        <f t="shared" si="834"/>
        <v>0</v>
      </c>
      <c r="X846" s="29">
        <v>0</v>
      </c>
      <c r="Y846" s="25"/>
    </row>
    <row r="847" spans="1:25" ht="14.25" customHeight="1" x14ac:dyDescent="0.2">
      <c r="A847" s="7" t="s">
        <v>1324</v>
      </c>
      <c r="B847" s="20">
        <v>4500</v>
      </c>
      <c r="C847" s="28"/>
      <c r="D847" s="6" t="s">
        <v>1339</v>
      </c>
      <c r="E847" s="6" t="s">
        <v>1378</v>
      </c>
      <c r="F847" s="19" t="s">
        <v>34</v>
      </c>
      <c r="G847" s="8"/>
      <c r="H847" s="8">
        <v>0</v>
      </c>
      <c r="I847" s="8" t="e">
        <f t="shared" ref="I847:I896" si="835">H847/G847*100</f>
        <v>#DIV/0!</v>
      </c>
      <c r="J847" s="8">
        <v>0</v>
      </c>
      <c r="K847" s="8"/>
      <c r="L847" s="8">
        <f t="shared" si="775"/>
        <v>0</v>
      </c>
      <c r="M847" s="8" t="e">
        <f t="shared" ref="M847:M896" si="836">L847/G847*100</f>
        <v>#DIV/0!</v>
      </c>
      <c r="N847" s="8">
        <f t="shared" si="766"/>
        <v>0</v>
      </c>
      <c r="O847" s="8">
        <f t="shared" si="776"/>
        <v>0</v>
      </c>
      <c r="P847" s="8"/>
      <c r="Q847" s="8"/>
      <c r="R847" s="8"/>
      <c r="S847" s="8">
        <f t="shared" si="767"/>
        <v>0</v>
      </c>
      <c r="T847" s="8" t="e">
        <f t="shared" si="768"/>
        <v>#DIV/0!</v>
      </c>
      <c r="U847" s="8">
        <f t="shared" si="769"/>
        <v>0</v>
      </c>
      <c r="V847" s="8">
        <f t="shared" si="833"/>
        <v>0</v>
      </c>
      <c r="W847" s="25">
        <f t="shared" si="834"/>
        <v>0</v>
      </c>
      <c r="X847" s="29">
        <v>0</v>
      </c>
      <c r="Y847" s="25"/>
    </row>
    <row r="848" spans="1:25" ht="14.25" customHeight="1" x14ac:dyDescent="0.2">
      <c r="A848" s="7" t="s">
        <v>1324</v>
      </c>
      <c r="B848" s="20">
        <v>5526</v>
      </c>
      <c r="C848" s="28"/>
      <c r="D848" s="6" t="s">
        <v>1339</v>
      </c>
      <c r="E848" s="6" t="s">
        <v>1378</v>
      </c>
      <c r="F848" s="19" t="s">
        <v>35</v>
      </c>
      <c r="G848" s="8"/>
      <c r="H848" s="8">
        <v>0</v>
      </c>
      <c r="I848" s="8" t="e">
        <f t="shared" si="835"/>
        <v>#DIV/0!</v>
      </c>
      <c r="J848" s="8">
        <v>0</v>
      </c>
      <c r="K848" s="8"/>
      <c r="L848" s="8">
        <f t="shared" si="775"/>
        <v>0</v>
      </c>
      <c r="M848" s="8" t="e">
        <f t="shared" si="836"/>
        <v>#DIV/0!</v>
      </c>
      <c r="N848" s="8">
        <f t="shared" si="766"/>
        <v>0</v>
      </c>
      <c r="O848" s="8">
        <f t="shared" si="776"/>
        <v>0</v>
      </c>
      <c r="P848" s="8"/>
      <c r="Q848" s="8"/>
      <c r="R848" s="8"/>
      <c r="S848" s="8">
        <f t="shared" si="767"/>
        <v>0</v>
      </c>
      <c r="T848" s="8" t="e">
        <f t="shared" si="768"/>
        <v>#DIV/0!</v>
      </c>
      <c r="U848" s="8">
        <f t="shared" si="769"/>
        <v>0</v>
      </c>
      <c r="V848" s="8">
        <f t="shared" si="833"/>
        <v>0</v>
      </c>
      <c r="W848" s="25">
        <f t="shared" si="834"/>
        <v>0</v>
      </c>
      <c r="X848" s="29">
        <v>0</v>
      </c>
      <c r="Y848" s="25"/>
    </row>
    <row r="849" spans="1:25" ht="14.25" customHeight="1" x14ac:dyDescent="0.2">
      <c r="A849" s="7" t="s">
        <v>1324</v>
      </c>
      <c r="B849" s="20">
        <v>5526</v>
      </c>
      <c r="C849" s="28"/>
      <c r="D849" s="6" t="s">
        <v>1339</v>
      </c>
      <c r="E849" s="6" t="s">
        <v>36</v>
      </c>
      <c r="F849" s="19" t="s">
        <v>123</v>
      </c>
      <c r="G849" s="8"/>
      <c r="H849" s="8">
        <v>0</v>
      </c>
      <c r="I849" s="8" t="e">
        <f t="shared" si="835"/>
        <v>#DIV/0!</v>
      </c>
      <c r="J849" s="8">
        <v>0</v>
      </c>
      <c r="K849" s="8"/>
      <c r="L849" s="8">
        <f t="shared" si="775"/>
        <v>0</v>
      </c>
      <c r="M849" s="8" t="e">
        <f t="shared" si="836"/>
        <v>#DIV/0!</v>
      </c>
      <c r="N849" s="8">
        <f t="shared" si="766"/>
        <v>0</v>
      </c>
      <c r="O849" s="8">
        <f t="shared" si="776"/>
        <v>0</v>
      </c>
      <c r="P849" s="8"/>
      <c r="Q849" s="8"/>
      <c r="R849" s="8"/>
      <c r="S849" s="8">
        <f t="shared" si="767"/>
        <v>0</v>
      </c>
      <c r="T849" s="8" t="e">
        <f t="shared" si="768"/>
        <v>#DIV/0!</v>
      </c>
      <c r="U849" s="8">
        <f t="shared" si="769"/>
        <v>0</v>
      </c>
      <c r="V849" s="8">
        <f t="shared" si="833"/>
        <v>0</v>
      </c>
      <c r="W849" s="25">
        <f t="shared" si="834"/>
        <v>0</v>
      </c>
      <c r="X849" s="29">
        <v>0</v>
      </c>
      <c r="Y849" s="25"/>
    </row>
    <row r="850" spans="1:25" ht="14.25" customHeight="1" x14ac:dyDescent="0.2">
      <c r="A850" s="7" t="s">
        <v>1324</v>
      </c>
      <c r="B850" s="20">
        <v>4138</v>
      </c>
      <c r="C850" s="28"/>
      <c r="D850" s="6" t="s">
        <v>1339</v>
      </c>
      <c r="E850" s="6" t="s">
        <v>37</v>
      </c>
      <c r="F850" s="19" t="s">
        <v>1538</v>
      </c>
      <c r="G850" s="8">
        <v>3780</v>
      </c>
      <c r="H850" s="8">
        <v>0</v>
      </c>
      <c r="I850" s="8">
        <f>H850/G850*100</f>
        <v>0</v>
      </c>
      <c r="J850" s="8">
        <v>0</v>
      </c>
      <c r="K850" s="8"/>
      <c r="L850" s="8">
        <f>H850+J850+K850</f>
        <v>0</v>
      </c>
      <c r="M850" s="8">
        <f>L850/G850*100</f>
        <v>0</v>
      </c>
      <c r="N850" s="8">
        <f>G850-L850</f>
        <v>3780</v>
      </c>
      <c r="O850" s="8">
        <f>J850+K850</f>
        <v>0</v>
      </c>
      <c r="P850" s="8"/>
      <c r="Q850" s="8"/>
      <c r="R850" s="8"/>
      <c r="S850" s="8">
        <f t="shared" si="767"/>
        <v>0</v>
      </c>
      <c r="T850" s="8">
        <f t="shared" si="768"/>
        <v>0</v>
      </c>
      <c r="U850" s="8">
        <f t="shared" si="769"/>
        <v>3780</v>
      </c>
      <c r="V850" s="8">
        <f t="shared" si="833"/>
        <v>0</v>
      </c>
      <c r="W850" s="25">
        <f t="shared" si="834"/>
        <v>0</v>
      </c>
      <c r="X850" s="29">
        <v>0</v>
      </c>
      <c r="Y850" s="25"/>
    </row>
    <row r="851" spans="1:25" ht="14.25" customHeight="1" x14ac:dyDescent="0.2">
      <c r="A851" s="7" t="s">
        <v>1324</v>
      </c>
      <c r="B851" s="20">
        <v>5526</v>
      </c>
      <c r="C851" s="28" t="s">
        <v>215</v>
      </c>
      <c r="D851" s="6" t="s">
        <v>1339</v>
      </c>
      <c r="E851" s="6" t="s">
        <v>216</v>
      </c>
      <c r="F851" s="19" t="s">
        <v>1538</v>
      </c>
      <c r="G851" s="8">
        <v>780</v>
      </c>
      <c r="H851" s="8">
        <v>347.27</v>
      </c>
      <c r="I851" s="8">
        <f t="shared" ref="I851" si="837">H851/G851*100</f>
        <v>44.521794871794867</v>
      </c>
      <c r="J851" s="8">
        <v>89.12</v>
      </c>
      <c r="K851" s="8"/>
      <c r="L851" s="8">
        <f t="shared" ref="L851" si="838">H851+J851+K851</f>
        <v>436.39</v>
      </c>
      <c r="M851" s="8">
        <f t="shared" ref="M851" si="839">L851/G851*100</f>
        <v>55.947435897435895</v>
      </c>
      <c r="N851" s="8">
        <f t="shared" ref="N851" si="840">G851-L851</f>
        <v>343.61</v>
      </c>
      <c r="O851" s="8">
        <f t="shared" ref="O851" si="841">J851+K851</f>
        <v>89.12</v>
      </c>
      <c r="P851" s="8"/>
      <c r="Q851" s="8"/>
      <c r="R851" s="8"/>
      <c r="S851" s="8">
        <f t="shared" si="767"/>
        <v>436.39</v>
      </c>
      <c r="T851" s="8">
        <f t="shared" si="768"/>
        <v>55.947435897435895</v>
      </c>
      <c r="U851" s="8">
        <f t="shared" si="769"/>
        <v>343.61</v>
      </c>
      <c r="V851" s="8">
        <f t="shared" si="833"/>
        <v>436.39</v>
      </c>
      <c r="W851" s="25">
        <f t="shared" si="834"/>
        <v>0</v>
      </c>
      <c r="X851" s="29">
        <v>0</v>
      </c>
      <c r="Y851" s="25"/>
    </row>
    <row r="852" spans="1:25" ht="14.25" customHeight="1" x14ac:dyDescent="0.2">
      <c r="A852" s="7" t="s">
        <v>1324</v>
      </c>
      <c r="B852" s="20">
        <v>5005</v>
      </c>
      <c r="C852" s="28"/>
      <c r="D852" s="6" t="s">
        <v>1339</v>
      </c>
      <c r="E852" s="6" t="s">
        <v>216</v>
      </c>
      <c r="F852" s="19" t="s">
        <v>1871</v>
      </c>
      <c r="G852" s="8">
        <v>3240</v>
      </c>
      <c r="H852" s="8">
        <v>2813.7599999999998</v>
      </c>
      <c r="I852" s="8">
        <f t="shared" si="835"/>
        <v>86.844444444444434</v>
      </c>
      <c r="J852" s="8">
        <v>255.66</v>
      </c>
      <c r="K852" s="8"/>
      <c r="L852" s="8">
        <f t="shared" si="775"/>
        <v>3069.4199999999996</v>
      </c>
      <c r="M852" s="8">
        <f t="shared" si="836"/>
        <v>94.735185185185173</v>
      </c>
      <c r="N852" s="8">
        <f t="shared" si="766"/>
        <v>170.58000000000038</v>
      </c>
      <c r="O852" s="8">
        <f t="shared" si="776"/>
        <v>255.66</v>
      </c>
      <c r="P852" s="8"/>
      <c r="Q852" s="8"/>
      <c r="R852" s="8"/>
      <c r="S852" s="8">
        <f t="shared" si="767"/>
        <v>3069.4199999999996</v>
      </c>
      <c r="T852" s="8">
        <f t="shared" si="768"/>
        <v>94.735185185185173</v>
      </c>
      <c r="U852" s="8">
        <f t="shared" si="769"/>
        <v>170.58000000000038</v>
      </c>
      <c r="V852" s="8">
        <f t="shared" si="833"/>
        <v>3069.4199999999996</v>
      </c>
      <c r="W852" s="25">
        <f t="shared" si="834"/>
        <v>0</v>
      </c>
      <c r="X852" s="29">
        <v>0</v>
      </c>
      <c r="Y852" s="25"/>
    </row>
    <row r="853" spans="1:25" ht="14.25" customHeight="1" x14ac:dyDescent="0.2">
      <c r="A853" s="7" t="s">
        <v>1324</v>
      </c>
      <c r="B853" s="20">
        <v>5063</v>
      </c>
      <c r="C853" s="28"/>
      <c r="D853" s="6" t="s">
        <v>1339</v>
      </c>
      <c r="E853" s="6" t="s">
        <v>216</v>
      </c>
      <c r="F853" s="19" t="s">
        <v>1872</v>
      </c>
      <c r="G853" s="8">
        <v>1069</v>
      </c>
      <c r="H853" s="8">
        <v>927.96</v>
      </c>
      <c r="I853" s="8">
        <f t="shared" si="835"/>
        <v>86.806361085126298</v>
      </c>
      <c r="J853" s="8">
        <v>84.36</v>
      </c>
      <c r="K853" s="8"/>
      <c r="L853" s="8">
        <f t="shared" si="775"/>
        <v>1012.32</v>
      </c>
      <c r="M853" s="8">
        <f t="shared" si="836"/>
        <v>94.697848456501404</v>
      </c>
      <c r="N853" s="8">
        <f t="shared" si="766"/>
        <v>56.67999999999995</v>
      </c>
      <c r="O853" s="8">
        <f t="shared" si="776"/>
        <v>84.36</v>
      </c>
      <c r="P853" s="8"/>
      <c r="Q853" s="8"/>
      <c r="R853" s="8"/>
      <c r="S853" s="8">
        <f t="shared" si="767"/>
        <v>1012.32</v>
      </c>
      <c r="T853" s="8">
        <f t="shared" si="768"/>
        <v>94.697848456501404</v>
      </c>
      <c r="U853" s="8">
        <f t="shared" si="769"/>
        <v>56.67999999999995</v>
      </c>
      <c r="V853" s="8">
        <f t="shared" si="833"/>
        <v>1012.32</v>
      </c>
      <c r="W853" s="25">
        <f t="shared" si="834"/>
        <v>0</v>
      </c>
      <c r="X853" s="29">
        <v>0</v>
      </c>
      <c r="Y853" s="25"/>
    </row>
    <row r="854" spans="1:25" ht="14.25" customHeight="1" x14ac:dyDescent="0.2">
      <c r="A854" s="7" t="s">
        <v>1324</v>
      </c>
      <c r="B854" s="20">
        <v>5064</v>
      </c>
      <c r="C854" s="28"/>
      <c r="D854" s="6" t="s">
        <v>1339</v>
      </c>
      <c r="E854" s="6" t="s">
        <v>216</v>
      </c>
      <c r="F854" s="19" t="s">
        <v>1873</v>
      </c>
      <c r="G854" s="8">
        <v>45</v>
      </c>
      <c r="H854" s="8">
        <v>29.139999999999997</v>
      </c>
      <c r="I854" s="8">
        <f t="shared" ref="I854" si="842">H854/G854*100</f>
        <v>64.755555555555546</v>
      </c>
      <c r="J854" s="8">
        <v>2.56</v>
      </c>
      <c r="K854" s="8"/>
      <c r="L854" s="8">
        <f t="shared" ref="L854" si="843">H854+J854+K854</f>
        <v>31.699999999999996</v>
      </c>
      <c r="M854" s="8">
        <f t="shared" ref="M854" si="844">L854/G854*100</f>
        <v>70.444444444444429</v>
      </c>
      <c r="N854" s="8">
        <f t="shared" ref="N854" si="845">G854-L854</f>
        <v>13.300000000000004</v>
      </c>
      <c r="O854" s="8">
        <f t="shared" ref="O854" si="846">J854+K854</f>
        <v>2.56</v>
      </c>
      <c r="P854" s="8"/>
      <c r="Q854" s="8"/>
      <c r="R854" s="8"/>
      <c r="S854" s="8">
        <f t="shared" si="767"/>
        <v>31.699999999999996</v>
      </c>
      <c r="T854" s="8">
        <f t="shared" si="768"/>
        <v>70.444444444444429</v>
      </c>
      <c r="U854" s="8">
        <f t="shared" si="769"/>
        <v>13.300000000000004</v>
      </c>
      <c r="V854" s="8">
        <f t="shared" si="833"/>
        <v>31.699999999999996</v>
      </c>
      <c r="W854" s="25">
        <f t="shared" si="834"/>
        <v>0</v>
      </c>
      <c r="X854" s="29">
        <v>0</v>
      </c>
      <c r="Y854" s="25"/>
    </row>
    <row r="855" spans="1:25" ht="14.25" customHeight="1" x14ac:dyDescent="0.2">
      <c r="A855" s="7" t="s">
        <v>1324</v>
      </c>
      <c r="B855" s="222">
        <v>6014</v>
      </c>
      <c r="C855" s="223" t="s">
        <v>766</v>
      </c>
      <c r="D855" s="203" t="s">
        <v>1339</v>
      </c>
      <c r="E855" s="203" t="s">
        <v>1297</v>
      </c>
      <c r="F855" s="204" t="s">
        <v>1298</v>
      </c>
      <c r="G855" s="205">
        <v>195</v>
      </c>
      <c r="H855" s="8">
        <v>190</v>
      </c>
      <c r="I855" s="8">
        <f t="shared" si="835"/>
        <v>97.435897435897431</v>
      </c>
      <c r="J855" s="8">
        <v>10</v>
      </c>
      <c r="K855" s="8"/>
      <c r="L855" s="8">
        <f t="shared" si="775"/>
        <v>200</v>
      </c>
      <c r="M855" s="8">
        <f t="shared" si="836"/>
        <v>102.56410256410255</v>
      </c>
      <c r="N855" s="8">
        <f t="shared" si="766"/>
        <v>-5</v>
      </c>
      <c r="O855" s="8">
        <f t="shared" si="776"/>
        <v>10</v>
      </c>
      <c r="P855" s="8"/>
      <c r="Q855" s="8"/>
      <c r="R855" s="8"/>
      <c r="S855" s="8">
        <f t="shared" si="767"/>
        <v>200</v>
      </c>
      <c r="T855" s="8">
        <f t="shared" si="768"/>
        <v>102.56410256410255</v>
      </c>
      <c r="U855" s="8">
        <f t="shared" si="769"/>
        <v>-5</v>
      </c>
      <c r="V855" s="8">
        <f t="shared" si="833"/>
        <v>200</v>
      </c>
      <c r="W855" s="25">
        <f t="shared" si="834"/>
        <v>0</v>
      </c>
      <c r="X855" s="29">
        <v>0</v>
      </c>
      <c r="Y855" s="25"/>
    </row>
    <row r="856" spans="1:25" ht="14.25" customHeight="1" x14ac:dyDescent="0.2">
      <c r="A856" s="7" t="s">
        <v>1324</v>
      </c>
      <c r="B856" s="20">
        <v>4138</v>
      </c>
      <c r="C856" s="28"/>
      <c r="D856" s="6" t="s">
        <v>1339</v>
      </c>
      <c r="E856" s="6" t="s">
        <v>1299</v>
      </c>
      <c r="F856" s="19" t="s">
        <v>1300</v>
      </c>
      <c r="G856" s="8">
        <v>3200</v>
      </c>
      <c r="H856" s="8">
        <v>0</v>
      </c>
      <c r="I856" s="8">
        <f t="shared" si="835"/>
        <v>0</v>
      </c>
      <c r="J856" s="8">
        <v>640</v>
      </c>
      <c r="K856" s="8"/>
      <c r="L856" s="8">
        <f t="shared" si="775"/>
        <v>640</v>
      </c>
      <c r="M856" s="8">
        <f t="shared" si="836"/>
        <v>20</v>
      </c>
      <c r="N856" s="8">
        <f t="shared" si="766"/>
        <v>2560</v>
      </c>
      <c r="O856" s="8">
        <f t="shared" si="776"/>
        <v>640</v>
      </c>
      <c r="P856" s="8"/>
      <c r="Q856" s="8"/>
      <c r="R856" s="8"/>
      <c r="S856" s="8">
        <f t="shared" ref="S856:S896" si="847">L856+P856+Q856+R856</f>
        <v>640</v>
      </c>
      <c r="T856" s="8">
        <f t="shared" ref="T856:T896" si="848">S856/G856*100</f>
        <v>20</v>
      </c>
      <c r="U856" s="8">
        <f t="shared" ref="U856:U896" si="849">G856-S856</f>
        <v>2560</v>
      </c>
      <c r="V856" s="8">
        <f t="shared" si="833"/>
        <v>640</v>
      </c>
      <c r="W856" s="25">
        <f t="shared" si="834"/>
        <v>0</v>
      </c>
      <c r="X856" s="29">
        <v>0</v>
      </c>
      <c r="Y856" s="25"/>
    </row>
    <row r="857" spans="1:25" ht="14.25" customHeight="1" x14ac:dyDescent="0.2">
      <c r="A857" s="7" t="s">
        <v>1324</v>
      </c>
      <c r="B857" s="20">
        <v>4138</v>
      </c>
      <c r="C857" s="28"/>
      <c r="D857" s="6" t="s">
        <v>1339</v>
      </c>
      <c r="E857" s="6" t="s">
        <v>1301</v>
      </c>
      <c r="F857" s="19" t="s">
        <v>2235</v>
      </c>
      <c r="G857" s="21"/>
      <c r="H857" s="8">
        <v>0</v>
      </c>
      <c r="I857" s="8" t="e">
        <f>H857/G857*100</f>
        <v>#DIV/0!</v>
      </c>
      <c r="J857" s="8">
        <v>0</v>
      </c>
      <c r="K857" s="8"/>
      <c r="L857" s="8">
        <f>H857+J857+K857</f>
        <v>0</v>
      </c>
      <c r="M857" s="8" t="e">
        <f>L857/G857*100</f>
        <v>#DIV/0!</v>
      </c>
      <c r="N857" s="8">
        <f>G857-L857</f>
        <v>0</v>
      </c>
      <c r="O857" s="8">
        <f>J857+K857</f>
        <v>0</v>
      </c>
      <c r="P857" s="8"/>
      <c r="Q857" s="8"/>
      <c r="R857" s="8"/>
      <c r="S857" s="8">
        <f t="shared" si="847"/>
        <v>0</v>
      </c>
      <c r="T857" s="8" t="e">
        <f t="shared" si="848"/>
        <v>#DIV/0!</v>
      </c>
      <c r="U857" s="8">
        <f t="shared" si="849"/>
        <v>0</v>
      </c>
      <c r="V857" s="8">
        <f t="shared" si="833"/>
        <v>0</v>
      </c>
      <c r="W857" s="25">
        <f t="shared" si="834"/>
        <v>0</v>
      </c>
      <c r="X857" s="29">
        <v>552620</v>
      </c>
      <c r="Y857" s="25"/>
    </row>
    <row r="858" spans="1:25" ht="14.25" customHeight="1" x14ac:dyDescent="0.2">
      <c r="A858" s="7" t="s">
        <v>1324</v>
      </c>
      <c r="B858" s="20">
        <v>4138</v>
      </c>
      <c r="C858" s="28"/>
      <c r="D858" s="6" t="s">
        <v>1339</v>
      </c>
      <c r="E858" s="6" t="s">
        <v>1302</v>
      </c>
      <c r="F858" s="19" t="s">
        <v>1303</v>
      </c>
      <c r="G858" s="21">
        <v>1572</v>
      </c>
      <c r="H858" s="8">
        <v>696</v>
      </c>
      <c r="I858" s="8">
        <f>H858/G858*100</f>
        <v>44.274809160305345</v>
      </c>
      <c r="J858" s="8">
        <v>3.7</v>
      </c>
      <c r="K858" s="8"/>
      <c r="L858" s="8">
        <f>H858+J858+K858</f>
        <v>699.7</v>
      </c>
      <c r="M858" s="8">
        <f>L858/G858*100</f>
        <v>44.510178117048348</v>
      </c>
      <c r="N858" s="8">
        <f>G858-L858</f>
        <v>872.3</v>
      </c>
      <c r="O858" s="8">
        <f>J858+K858</f>
        <v>3.7</v>
      </c>
      <c r="P858" s="8"/>
      <c r="Q858" s="8"/>
      <c r="R858" s="8"/>
      <c r="S858" s="8">
        <f t="shared" si="847"/>
        <v>699.7</v>
      </c>
      <c r="T858" s="8">
        <f t="shared" si="848"/>
        <v>44.510178117048348</v>
      </c>
      <c r="U858" s="8">
        <f t="shared" si="849"/>
        <v>872.3</v>
      </c>
      <c r="V858" s="8">
        <f t="shared" si="833"/>
        <v>699.7</v>
      </c>
      <c r="W858" s="25">
        <f t="shared" si="834"/>
        <v>0</v>
      </c>
      <c r="X858" s="29">
        <v>552620</v>
      </c>
      <c r="Y858" s="25"/>
    </row>
    <row r="859" spans="1:25" ht="14.25" customHeight="1" x14ac:dyDescent="0.2">
      <c r="A859" s="7" t="s">
        <v>1324</v>
      </c>
      <c r="B859" s="20">
        <v>4500</v>
      </c>
      <c r="C859" s="28"/>
      <c r="D859" s="6" t="s">
        <v>1339</v>
      </c>
      <c r="E859" s="6" t="s">
        <v>1304</v>
      </c>
      <c r="F859" s="19" t="s">
        <v>420</v>
      </c>
      <c r="G859" s="8"/>
      <c r="H859" s="8">
        <v>0</v>
      </c>
      <c r="I859" s="8" t="e">
        <f t="shared" ref="I859:I868" si="850">H859/G859*100</f>
        <v>#DIV/0!</v>
      </c>
      <c r="J859" s="8">
        <v>0</v>
      </c>
      <c r="K859" s="8"/>
      <c r="L859" s="8">
        <f t="shared" ref="L859:L868" si="851">H859+J859+K859</f>
        <v>0</v>
      </c>
      <c r="M859" s="8" t="e">
        <f t="shared" ref="M859:M868" si="852">L859/G859*100</f>
        <v>#DIV/0!</v>
      </c>
      <c r="N859" s="8">
        <f t="shared" ref="N859:N868" si="853">G859-L859</f>
        <v>0</v>
      </c>
      <c r="O859" s="8">
        <f t="shared" ref="O859:O868" si="854">J859+K859</f>
        <v>0</v>
      </c>
      <c r="P859" s="8"/>
      <c r="Q859" s="8"/>
      <c r="R859" s="73"/>
      <c r="S859" s="8">
        <f t="shared" si="847"/>
        <v>0</v>
      </c>
      <c r="T859" s="8" t="e">
        <f t="shared" si="848"/>
        <v>#DIV/0!</v>
      </c>
      <c r="U859" s="8">
        <f t="shared" si="849"/>
        <v>0</v>
      </c>
      <c r="V859" s="8">
        <f t="shared" si="833"/>
        <v>0</v>
      </c>
      <c r="W859" s="25">
        <f t="shared" si="834"/>
        <v>0</v>
      </c>
      <c r="X859" s="29">
        <v>0</v>
      </c>
      <c r="Y859" s="25"/>
    </row>
    <row r="860" spans="1:25" ht="14.25" customHeight="1" x14ac:dyDescent="0.2">
      <c r="A860" s="7" t="s">
        <v>1324</v>
      </c>
      <c r="B860" s="20">
        <v>4500</v>
      </c>
      <c r="C860" s="28"/>
      <c r="D860" s="6" t="s">
        <v>1339</v>
      </c>
      <c r="E860" s="6" t="s">
        <v>1866</v>
      </c>
      <c r="F860" s="19"/>
      <c r="G860" s="8"/>
      <c r="H860" s="8">
        <v>0</v>
      </c>
      <c r="I860" s="8" t="e">
        <f t="shared" ref="I860" si="855">H860/G860*100</f>
        <v>#DIV/0!</v>
      </c>
      <c r="J860" s="8">
        <v>0</v>
      </c>
      <c r="K860" s="8"/>
      <c r="L860" s="8">
        <f t="shared" ref="L860" si="856">H860+J860+K860</f>
        <v>0</v>
      </c>
      <c r="M860" s="8" t="e">
        <f t="shared" ref="M860" si="857">L860/G860*100</f>
        <v>#DIV/0!</v>
      </c>
      <c r="N860" s="8">
        <f t="shared" ref="N860" si="858">G860-L860</f>
        <v>0</v>
      </c>
      <c r="O860" s="8">
        <f t="shared" ref="O860" si="859">J860+K860</f>
        <v>0</v>
      </c>
      <c r="P860" s="8"/>
      <c r="Q860" s="8"/>
      <c r="R860" s="8"/>
      <c r="S860" s="8">
        <f t="shared" si="847"/>
        <v>0</v>
      </c>
      <c r="T860" s="8" t="e">
        <f t="shared" si="848"/>
        <v>#DIV/0!</v>
      </c>
      <c r="U860" s="8">
        <f t="shared" si="849"/>
        <v>0</v>
      </c>
      <c r="V860" s="8">
        <f t="shared" si="833"/>
        <v>0</v>
      </c>
      <c r="W860" s="25">
        <f t="shared" si="834"/>
        <v>0</v>
      </c>
      <c r="X860" s="29">
        <v>0</v>
      </c>
      <c r="Y860" s="25"/>
    </row>
    <row r="861" spans="1:25" ht="14.25" customHeight="1" x14ac:dyDescent="0.2">
      <c r="A861" s="7" t="s">
        <v>1324</v>
      </c>
      <c r="B861" s="20">
        <v>4500</v>
      </c>
      <c r="C861" s="28"/>
      <c r="D861" s="6" t="s">
        <v>1339</v>
      </c>
      <c r="E861" s="6" t="s">
        <v>1867</v>
      </c>
      <c r="F861" s="19" t="s">
        <v>1870</v>
      </c>
      <c r="G861" s="8">
        <v>207</v>
      </c>
      <c r="H861" s="8">
        <v>207</v>
      </c>
      <c r="I861" s="8">
        <f t="shared" si="850"/>
        <v>100</v>
      </c>
      <c r="J861" s="8">
        <v>0</v>
      </c>
      <c r="K861" s="8"/>
      <c r="L861" s="8">
        <f t="shared" si="851"/>
        <v>207</v>
      </c>
      <c r="M861" s="8">
        <f t="shared" si="852"/>
        <v>100</v>
      </c>
      <c r="N861" s="8">
        <f t="shared" si="853"/>
        <v>0</v>
      </c>
      <c r="O861" s="8">
        <f t="shared" si="854"/>
        <v>0</v>
      </c>
      <c r="P861" s="8"/>
      <c r="Q861" s="8"/>
      <c r="R861" s="8"/>
      <c r="S861" s="8">
        <f t="shared" si="847"/>
        <v>207</v>
      </c>
      <c r="T861" s="8">
        <f t="shared" si="848"/>
        <v>100</v>
      </c>
      <c r="U861" s="8">
        <f t="shared" si="849"/>
        <v>0</v>
      </c>
      <c r="V861" s="8">
        <f t="shared" si="833"/>
        <v>207</v>
      </c>
      <c r="W861" s="25">
        <f t="shared" si="834"/>
        <v>0</v>
      </c>
      <c r="X861" s="29">
        <v>0</v>
      </c>
      <c r="Y861" s="25"/>
    </row>
    <row r="862" spans="1:25" ht="14.25" customHeight="1" x14ac:dyDescent="0.2">
      <c r="A862" s="7" t="s">
        <v>1324</v>
      </c>
      <c r="B862" s="20">
        <v>4500</v>
      </c>
      <c r="C862" s="28"/>
      <c r="D862" s="6" t="s">
        <v>1339</v>
      </c>
      <c r="E862" s="6" t="s">
        <v>1868</v>
      </c>
      <c r="F862" s="19" t="s">
        <v>1869</v>
      </c>
      <c r="G862" s="8">
        <v>200</v>
      </c>
      <c r="H862" s="8">
        <v>200</v>
      </c>
      <c r="I862" s="8">
        <f t="shared" si="850"/>
        <v>100</v>
      </c>
      <c r="J862" s="8">
        <v>0</v>
      </c>
      <c r="K862" s="8"/>
      <c r="L862" s="8">
        <f t="shared" si="851"/>
        <v>200</v>
      </c>
      <c r="M862" s="8">
        <f t="shared" si="852"/>
        <v>100</v>
      </c>
      <c r="N862" s="8">
        <f t="shared" si="853"/>
        <v>0</v>
      </c>
      <c r="O862" s="8">
        <f t="shared" si="854"/>
        <v>0</v>
      </c>
      <c r="P862" s="8"/>
      <c r="Q862" s="8"/>
      <c r="R862" s="8"/>
      <c r="S862" s="8">
        <f t="shared" si="847"/>
        <v>200</v>
      </c>
      <c r="T862" s="8">
        <f t="shared" si="848"/>
        <v>100</v>
      </c>
      <c r="U862" s="8">
        <f t="shared" si="849"/>
        <v>0</v>
      </c>
      <c r="V862" s="8">
        <f t="shared" si="833"/>
        <v>200</v>
      </c>
      <c r="W862" s="25">
        <f t="shared" si="834"/>
        <v>0</v>
      </c>
      <c r="X862" s="29">
        <v>0</v>
      </c>
      <c r="Y862" s="25"/>
    </row>
    <row r="863" spans="1:25" ht="14.25" customHeight="1" x14ac:dyDescent="0.2">
      <c r="A863" s="7" t="s">
        <v>1324</v>
      </c>
      <c r="B863" s="20">
        <v>4500</v>
      </c>
      <c r="C863" s="28"/>
      <c r="D863" s="6" t="s">
        <v>1339</v>
      </c>
      <c r="E863" s="6" t="s">
        <v>1391</v>
      </c>
      <c r="F863" s="19" t="s">
        <v>213</v>
      </c>
      <c r="G863" s="8"/>
      <c r="H863" s="8">
        <v>0</v>
      </c>
      <c r="I863" s="8" t="e">
        <f t="shared" ref="I863" si="860">H863/G863*100</f>
        <v>#DIV/0!</v>
      </c>
      <c r="J863" s="8">
        <v>0</v>
      </c>
      <c r="K863" s="8"/>
      <c r="L863" s="8">
        <f t="shared" ref="L863" si="861">H863+J863+K863</f>
        <v>0</v>
      </c>
      <c r="M863" s="8" t="e">
        <f t="shared" ref="M863" si="862">L863/G863*100</f>
        <v>#DIV/0!</v>
      </c>
      <c r="N863" s="8">
        <f t="shared" ref="N863" si="863">G863-L863</f>
        <v>0</v>
      </c>
      <c r="O863" s="8">
        <f t="shared" ref="O863" si="864">J863+K863</f>
        <v>0</v>
      </c>
      <c r="P863" s="8"/>
      <c r="Q863" s="8"/>
      <c r="R863" s="8"/>
      <c r="S863" s="8">
        <f t="shared" si="847"/>
        <v>0</v>
      </c>
      <c r="T863" s="8" t="e">
        <f t="shared" si="848"/>
        <v>#DIV/0!</v>
      </c>
      <c r="U863" s="8">
        <f t="shared" si="849"/>
        <v>0</v>
      </c>
      <c r="V863" s="8">
        <f t="shared" si="833"/>
        <v>0</v>
      </c>
      <c r="W863" s="25">
        <f t="shared" si="834"/>
        <v>0</v>
      </c>
      <c r="X863" s="29">
        <v>0</v>
      </c>
      <c r="Y863" s="25"/>
    </row>
    <row r="864" spans="1:25" ht="14.25" customHeight="1" x14ac:dyDescent="0.2">
      <c r="A864" s="7" t="s">
        <v>1324</v>
      </c>
      <c r="B864" s="20">
        <v>4500</v>
      </c>
      <c r="C864" s="28"/>
      <c r="D864" s="6" t="s">
        <v>1339</v>
      </c>
      <c r="E864" s="6" t="s">
        <v>1392</v>
      </c>
      <c r="F864" s="19" t="s">
        <v>302</v>
      </c>
      <c r="G864" s="21">
        <v>200</v>
      </c>
      <c r="H864" s="8">
        <v>200</v>
      </c>
      <c r="I864" s="8">
        <f t="shared" si="850"/>
        <v>100</v>
      </c>
      <c r="J864" s="8">
        <v>0</v>
      </c>
      <c r="K864" s="8"/>
      <c r="L864" s="8">
        <f t="shared" si="851"/>
        <v>200</v>
      </c>
      <c r="M864" s="8">
        <f t="shared" si="852"/>
        <v>100</v>
      </c>
      <c r="N864" s="8">
        <f t="shared" si="853"/>
        <v>0</v>
      </c>
      <c r="O864" s="8">
        <f t="shared" si="854"/>
        <v>0</v>
      </c>
      <c r="P864" s="8"/>
      <c r="Q864" s="8"/>
      <c r="R864" s="8"/>
      <c r="S864" s="8">
        <f t="shared" si="847"/>
        <v>200</v>
      </c>
      <c r="T864" s="8">
        <f t="shared" si="848"/>
        <v>100</v>
      </c>
      <c r="U864" s="8">
        <f t="shared" si="849"/>
        <v>0</v>
      </c>
      <c r="V864" s="8">
        <f t="shared" si="833"/>
        <v>200</v>
      </c>
      <c r="W864" s="25">
        <f t="shared" si="834"/>
        <v>0</v>
      </c>
      <c r="X864" s="29">
        <v>552620</v>
      </c>
      <c r="Y864" s="25"/>
    </row>
    <row r="865" spans="1:25" ht="14.25" customHeight="1" x14ac:dyDescent="0.2">
      <c r="A865" s="7" t="s">
        <v>1324</v>
      </c>
      <c r="B865" s="20">
        <v>4500</v>
      </c>
      <c r="C865" s="28"/>
      <c r="D865" s="6" t="s">
        <v>1339</v>
      </c>
      <c r="E865" s="6" t="s">
        <v>1393</v>
      </c>
      <c r="F865" s="19" t="s">
        <v>419</v>
      </c>
      <c r="G865" s="21">
        <v>250</v>
      </c>
      <c r="H865" s="8">
        <v>250</v>
      </c>
      <c r="I865" s="8">
        <f t="shared" si="850"/>
        <v>100</v>
      </c>
      <c r="J865" s="8">
        <v>0</v>
      </c>
      <c r="K865" s="8"/>
      <c r="L865" s="8">
        <f t="shared" si="851"/>
        <v>250</v>
      </c>
      <c r="M865" s="8">
        <f t="shared" si="852"/>
        <v>100</v>
      </c>
      <c r="N865" s="8">
        <f t="shared" si="853"/>
        <v>0</v>
      </c>
      <c r="O865" s="8">
        <f t="shared" si="854"/>
        <v>0</v>
      </c>
      <c r="P865" s="8"/>
      <c r="Q865" s="8"/>
      <c r="R865" s="73"/>
      <c r="S865" s="8">
        <f t="shared" si="847"/>
        <v>250</v>
      </c>
      <c r="T865" s="8">
        <f t="shared" si="848"/>
        <v>100</v>
      </c>
      <c r="U865" s="8">
        <f t="shared" si="849"/>
        <v>0</v>
      </c>
      <c r="V865" s="8">
        <f t="shared" si="833"/>
        <v>250</v>
      </c>
      <c r="W865" s="25">
        <f t="shared" si="834"/>
        <v>0</v>
      </c>
      <c r="X865" s="29">
        <v>552620</v>
      </c>
      <c r="Y865" s="25"/>
    </row>
    <row r="866" spans="1:25" ht="14.25" customHeight="1" x14ac:dyDescent="0.2">
      <c r="A866" s="7" t="s">
        <v>1324</v>
      </c>
      <c r="B866" s="20">
        <v>4500</v>
      </c>
      <c r="C866" s="28"/>
      <c r="D866" s="6" t="s">
        <v>1339</v>
      </c>
      <c r="E866" s="6" t="s">
        <v>1394</v>
      </c>
      <c r="F866" s="19" t="s">
        <v>1346</v>
      </c>
      <c r="G866" s="8">
        <v>300</v>
      </c>
      <c r="H866" s="8">
        <v>300</v>
      </c>
      <c r="I866" s="8">
        <f t="shared" si="850"/>
        <v>100</v>
      </c>
      <c r="J866" s="8">
        <v>0</v>
      </c>
      <c r="K866" s="8"/>
      <c r="L866" s="8">
        <f t="shared" si="851"/>
        <v>300</v>
      </c>
      <c r="M866" s="8">
        <f t="shared" si="852"/>
        <v>100</v>
      </c>
      <c r="N866" s="8">
        <f t="shared" si="853"/>
        <v>0</v>
      </c>
      <c r="O866" s="8">
        <f t="shared" si="854"/>
        <v>0</v>
      </c>
      <c r="P866" s="8"/>
      <c r="Q866" s="8"/>
      <c r="R866" s="8"/>
      <c r="S866" s="8">
        <f t="shared" si="847"/>
        <v>300</v>
      </c>
      <c r="T866" s="8">
        <f t="shared" si="848"/>
        <v>100</v>
      </c>
      <c r="U866" s="8">
        <f t="shared" si="849"/>
        <v>0</v>
      </c>
      <c r="V866" s="8">
        <f t="shared" si="833"/>
        <v>300</v>
      </c>
      <c r="W866" s="25">
        <f t="shared" si="834"/>
        <v>0</v>
      </c>
      <c r="X866" s="29">
        <v>0</v>
      </c>
      <c r="Y866" s="25"/>
    </row>
    <row r="867" spans="1:25" ht="14.25" customHeight="1" x14ac:dyDescent="0.2">
      <c r="A867" s="7" t="s">
        <v>1324</v>
      </c>
      <c r="B867" s="20">
        <v>4500</v>
      </c>
      <c r="C867" s="28"/>
      <c r="D867" s="6" t="s">
        <v>1339</v>
      </c>
      <c r="E867" s="6" t="s">
        <v>1395</v>
      </c>
      <c r="F867" s="19" t="s">
        <v>1347</v>
      </c>
      <c r="G867" s="8"/>
      <c r="H867" s="8">
        <v>0</v>
      </c>
      <c r="I867" s="8" t="e">
        <f t="shared" si="850"/>
        <v>#DIV/0!</v>
      </c>
      <c r="J867" s="8">
        <v>0</v>
      </c>
      <c r="K867" s="8"/>
      <c r="L867" s="8">
        <f t="shared" si="851"/>
        <v>0</v>
      </c>
      <c r="M867" s="8" t="e">
        <f t="shared" si="852"/>
        <v>#DIV/0!</v>
      </c>
      <c r="N867" s="8">
        <f t="shared" si="853"/>
        <v>0</v>
      </c>
      <c r="O867" s="8">
        <f t="shared" si="854"/>
        <v>0</v>
      </c>
      <c r="P867" s="8"/>
      <c r="Q867" s="8"/>
      <c r="R867" s="8"/>
      <c r="S867" s="8">
        <f t="shared" si="847"/>
        <v>0</v>
      </c>
      <c r="T867" s="8" t="e">
        <f t="shared" si="848"/>
        <v>#DIV/0!</v>
      </c>
      <c r="U867" s="8">
        <f t="shared" si="849"/>
        <v>0</v>
      </c>
      <c r="V867" s="8">
        <f t="shared" si="833"/>
        <v>0</v>
      </c>
      <c r="W867" s="25">
        <f t="shared" si="834"/>
        <v>0</v>
      </c>
      <c r="X867" s="29">
        <v>0</v>
      </c>
      <c r="Y867" s="25"/>
    </row>
    <row r="868" spans="1:25" ht="14.25" customHeight="1" x14ac:dyDescent="0.2">
      <c r="A868" s="7" t="s">
        <v>1324</v>
      </c>
      <c r="B868" s="20">
        <v>4500</v>
      </c>
      <c r="C868" s="28"/>
      <c r="D868" s="6" t="s">
        <v>1339</v>
      </c>
      <c r="E868" s="6" t="s">
        <v>1396</v>
      </c>
      <c r="F868" s="19" t="s">
        <v>1348</v>
      </c>
      <c r="G868" s="21"/>
      <c r="H868" s="8">
        <v>0</v>
      </c>
      <c r="I868" s="8" t="e">
        <f t="shared" si="850"/>
        <v>#DIV/0!</v>
      </c>
      <c r="J868" s="8">
        <v>0</v>
      </c>
      <c r="K868" s="8"/>
      <c r="L868" s="8">
        <f t="shared" si="851"/>
        <v>0</v>
      </c>
      <c r="M868" s="8" t="e">
        <f t="shared" si="852"/>
        <v>#DIV/0!</v>
      </c>
      <c r="N868" s="8">
        <f t="shared" si="853"/>
        <v>0</v>
      </c>
      <c r="O868" s="8">
        <f t="shared" si="854"/>
        <v>0</v>
      </c>
      <c r="P868" s="8"/>
      <c r="Q868" s="8"/>
      <c r="R868" s="8"/>
      <c r="S868" s="8">
        <f t="shared" si="847"/>
        <v>0</v>
      </c>
      <c r="T868" s="8" t="e">
        <f t="shared" si="848"/>
        <v>#DIV/0!</v>
      </c>
      <c r="U868" s="8">
        <f t="shared" si="849"/>
        <v>0</v>
      </c>
      <c r="V868" s="8">
        <f t="shared" si="833"/>
        <v>0</v>
      </c>
      <c r="W868" s="25">
        <f t="shared" si="834"/>
        <v>0</v>
      </c>
      <c r="X868" s="29">
        <v>552620</v>
      </c>
      <c r="Y868" s="25"/>
    </row>
    <row r="869" spans="1:25" ht="14.25" customHeight="1" x14ac:dyDescent="0.2">
      <c r="A869" s="7" t="s">
        <v>1324</v>
      </c>
      <c r="B869" s="20">
        <v>4500</v>
      </c>
      <c r="C869" s="28"/>
      <c r="D869" s="6" t="s">
        <v>1339</v>
      </c>
      <c r="E869" s="6" t="s">
        <v>1397</v>
      </c>
      <c r="F869" s="19" t="s">
        <v>300</v>
      </c>
      <c r="G869" s="8"/>
      <c r="H869" s="8">
        <v>0</v>
      </c>
      <c r="I869" s="8" t="e">
        <f t="shared" si="835"/>
        <v>#DIV/0!</v>
      </c>
      <c r="J869" s="8">
        <v>0</v>
      </c>
      <c r="K869" s="8"/>
      <c r="L869" s="8">
        <f t="shared" si="775"/>
        <v>0</v>
      </c>
      <c r="M869" s="8" t="e">
        <f t="shared" si="836"/>
        <v>#DIV/0!</v>
      </c>
      <c r="N869" s="8">
        <f t="shared" si="766"/>
        <v>0</v>
      </c>
      <c r="O869" s="8">
        <f t="shared" si="776"/>
        <v>0</v>
      </c>
      <c r="P869" s="8"/>
      <c r="Q869" s="8"/>
      <c r="R869" s="8"/>
      <c r="S869" s="8">
        <f t="shared" si="847"/>
        <v>0</v>
      </c>
      <c r="T869" s="8" t="e">
        <f t="shared" si="848"/>
        <v>#DIV/0!</v>
      </c>
      <c r="U869" s="8">
        <f t="shared" si="849"/>
        <v>0</v>
      </c>
      <c r="V869" s="8">
        <f t="shared" si="833"/>
        <v>0</v>
      </c>
      <c r="W869" s="25">
        <f t="shared" si="834"/>
        <v>0</v>
      </c>
      <c r="X869" s="29">
        <v>552620</v>
      </c>
      <c r="Y869" s="25"/>
    </row>
    <row r="870" spans="1:25" ht="14.25" customHeight="1" x14ac:dyDescent="0.2">
      <c r="A870" s="7" t="s">
        <v>1324</v>
      </c>
      <c r="B870" s="20">
        <v>4500</v>
      </c>
      <c r="C870" s="28"/>
      <c r="D870" s="6" t="s">
        <v>1339</v>
      </c>
      <c r="E870" s="6" t="s">
        <v>1398</v>
      </c>
      <c r="F870" s="19" t="s">
        <v>418</v>
      </c>
      <c r="G870" s="8">
        <v>200</v>
      </c>
      <c r="H870" s="8">
        <v>200</v>
      </c>
      <c r="I870" s="8">
        <f t="shared" si="835"/>
        <v>100</v>
      </c>
      <c r="J870" s="8">
        <v>0</v>
      </c>
      <c r="K870" s="8"/>
      <c r="L870" s="8">
        <f t="shared" si="775"/>
        <v>200</v>
      </c>
      <c r="M870" s="8">
        <f t="shared" si="836"/>
        <v>100</v>
      </c>
      <c r="N870" s="8">
        <f t="shared" si="766"/>
        <v>0</v>
      </c>
      <c r="O870" s="8">
        <f t="shared" si="776"/>
        <v>0</v>
      </c>
      <c r="P870" s="8"/>
      <c r="Q870" s="8"/>
      <c r="R870" s="8"/>
      <c r="S870" s="8">
        <f t="shared" si="847"/>
        <v>200</v>
      </c>
      <c r="T870" s="8">
        <f t="shared" si="848"/>
        <v>100</v>
      </c>
      <c r="U870" s="8">
        <f t="shared" si="849"/>
        <v>0</v>
      </c>
      <c r="V870" s="8">
        <f t="shared" si="833"/>
        <v>200</v>
      </c>
      <c r="W870" s="25">
        <f t="shared" si="834"/>
        <v>0</v>
      </c>
      <c r="X870" s="29">
        <v>0</v>
      </c>
      <c r="Y870" s="25"/>
    </row>
    <row r="871" spans="1:25" ht="14.25" customHeight="1" x14ac:dyDescent="0.2">
      <c r="A871" s="7" t="s">
        <v>1324</v>
      </c>
      <c r="B871" s="20">
        <v>4500</v>
      </c>
      <c r="C871" s="28"/>
      <c r="D871" s="6" t="s">
        <v>1339</v>
      </c>
      <c r="E871" s="6" t="s">
        <v>1399</v>
      </c>
      <c r="F871" s="19" t="s">
        <v>109</v>
      </c>
      <c r="G871" s="8"/>
      <c r="H871" s="8">
        <v>0</v>
      </c>
      <c r="I871" s="8" t="e">
        <f t="shared" si="835"/>
        <v>#DIV/0!</v>
      </c>
      <c r="J871" s="8">
        <v>0</v>
      </c>
      <c r="K871" s="8"/>
      <c r="L871" s="8">
        <f t="shared" si="775"/>
        <v>0</v>
      </c>
      <c r="M871" s="8" t="e">
        <f t="shared" si="836"/>
        <v>#DIV/0!</v>
      </c>
      <c r="N871" s="8">
        <f t="shared" si="766"/>
        <v>0</v>
      </c>
      <c r="O871" s="8">
        <f t="shared" si="776"/>
        <v>0</v>
      </c>
      <c r="P871" s="8"/>
      <c r="Q871" s="8"/>
      <c r="R871" s="8"/>
      <c r="S871" s="8">
        <f t="shared" si="847"/>
        <v>0</v>
      </c>
      <c r="T871" s="8" t="e">
        <f t="shared" si="848"/>
        <v>#DIV/0!</v>
      </c>
      <c r="U871" s="8">
        <f t="shared" si="849"/>
        <v>0</v>
      </c>
      <c r="V871" s="8">
        <f t="shared" si="833"/>
        <v>0</v>
      </c>
      <c r="W871" s="25">
        <f t="shared" si="834"/>
        <v>0</v>
      </c>
      <c r="X871" s="29">
        <v>0</v>
      </c>
      <c r="Y871" s="25"/>
    </row>
    <row r="872" spans="1:25" ht="14.25" customHeight="1" x14ac:dyDescent="0.2">
      <c r="A872" s="7" t="s">
        <v>1324</v>
      </c>
      <c r="B872" s="20">
        <v>4500</v>
      </c>
      <c r="C872" s="28"/>
      <c r="D872" s="6" t="s">
        <v>1339</v>
      </c>
      <c r="E872" s="6" t="s">
        <v>1400</v>
      </c>
      <c r="F872" s="19" t="s">
        <v>421</v>
      </c>
      <c r="G872" s="8">
        <v>200</v>
      </c>
      <c r="H872" s="8">
        <v>200</v>
      </c>
      <c r="I872" s="8">
        <f>H872/G872*100</f>
        <v>100</v>
      </c>
      <c r="J872" s="8">
        <v>0</v>
      </c>
      <c r="K872" s="8"/>
      <c r="L872" s="8">
        <f>H872+J872+K872</f>
        <v>200</v>
      </c>
      <c r="M872" s="8">
        <f>L872/G872*100</f>
        <v>100</v>
      </c>
      <c r="N872" s="8">
        <f>G872-L872</f>
        <v>0</v>
      </c>
      <c r="O872" s="8">
        <f>J872+K872</f>
        <v>0</v>
      </c>
      <c r="P872" s="8"/>
      <c r="Q872" s="8"/>
      <c r="R872" s="8"/>
      <c r="S872" s="8">
        <f t="shared" si="847"/>
        <v>200</v>
      </c>
      <c r="T872" s="8">
        <f t="shared" si="848"/>
        <v>100</v>
      </c>
      <c r="U872" s="8">
        <f t="shared" si="849"/>
        <v>0</v>
      </c>
      <c r="V872" s="8">
        <f t="shared" si="833"/>
        <v>200</v>
      </c>
      <c r="W872" s="25">
        <f t="shared" si="834"/>
        <v>0</v>
      </c>
      <c r="X872" s="29">
        <v>0</v>
      </c>
      <c r="Y872" s="25"/>
    </row>
    <row r="873" spans="1:25" ht="14.25" customHeight="1" x14ac:dyDescent="0.2">
      <c r="A873" s="7" t="s">
        <v>1324</v>
      </c>
      <c r="B873" s="20">
        <v>4500</v>
      </c>
      <c r="C873" s="28"/>
      <c r="D873" s="6" t="s">
        <v>1339</v>
      </c>
      <c r="E873" s="6" t="s">
        <v>1401</v>
      </c>
      <c r="F873" s="30" t="s">
        <v>422</v>
      </c>
      <c r="G873" s="8">
        <v>200</v>
      </c>
      <c r="H873" s="8">
        <v>200</v>
      </c>
      <c r="I873" s="8">
        <f t="shared" si="835"/>
        <v>100</v>
      </c>
      <c r="J873" s="8">
        <v>0</v>
      </c>
      <c r="K873" s="8"/>
      <c r="L873" s="8">
        <f t="shared" si="775"/>
        <v>200</v>
      </c>
      <c r="M873" s="8">
        <f t="shared" si="836"/>
        <v>100</v>
      </c>
      <c r="N873" s="8">
        <f t="shared" si="766"/>
        <v>0</v>
      </c>
      <c r="O873" s="8">
        <f t="shared" si="776"/>
        <v>0</v>
      </c>
      <c r="P873" s="8"/>
      <c r="Q873" s="8"/>
      <c r="R873" s="8"/>
      <c r="S873" s="8">
        <f t="shared" si="847"/>
        <v>200</v>
      </c>
      <c r="T873" s="8">
        <f t="shared" si="848"/>
        <v>100</v>
      </c>
      <c r="U873" s="8">
        <f t="shared" si="849"/>
        <v>0</v>
      </c>
      <c r="V873" s="8">
        <f t="shared" si="833"/>
        <v>200</v>
      </c>
      <c r="W873" s="25">
        <f t="shared" si="834"/>
        <v>0</v>
      </c>
      <c r="X873" s="29">
        <v>0</v>
      </c>
      <c r="Y873" s="25"/>
    </row>
    <row r="874" spans="1:25" ht="14.25" customHeight="1" x14ac:dyDescent="0.2">
      <c r="A874" s="7" t="s">
        <v>1324</v>
      </c>
      <c r="B874" s="20">
        <v>4500</v>
      </c>
      <c r="C874" s="28"/>
      <c r="D874" s="6" t="s">
        <v>1339</v>
      </c>
      <c r="E874" s="6" t="s">
        <v>1402</v>
      </c>
      <c r="F874" s="19" t="s">
        <v>145</v>
      </c>
      <c r="G874" s="8">
        <v>100</v>
      </c>
      <c r="H874" s="8">
        <v>100</v>
      </c>
      <c r="I874" s="8">
        <f t="shared" si="835"/>
        <v>100</v>
      </c>
      <c r="J874" s="8">
        <v>0</v>
      </c>
      <c r="K874" s="8"/>
      <c r="L874" s="8">
        <f t="shared" si="775"/>
        <v>100</v>
      </c>
      <c r="M874" s="8">
        <f t="shared" si="836"/>
        <v>100</v>
      </c>
      <c r="N874" s="8">
        <f t="shared" si="766"/>
        <v>0</v>
      </c>
      <c r="O874" s="8">
        <f t="shared" si="776"/>
        <v>0</v>
      </c>
      <c r="P874" s="8"/>
      <c r="Q874" s="8"/>
      <c r="R874" s="8"/>
      <c r="S874" s="8">
        <f t="shared" si="847"/>
        <v>100</v>
      </c>
      <c r="T874" s="8">
        <f t="shared" si="848"/>
        <v>100</v>
      </c>
      <c r="U874" s="8">
        <f t="shared" si="849"/>
        <v>0</v>
      </c>
      <c r="V874" s="8">
        <f t="shared" si="833"/>
        <v>100</v>
      </c>
      <c r="W874" s="25">
        <f t="shared" si="834"/>
        <v>0</v>
      </c>
      <c r="X874" s="29">
        <v>413899</v>
      </c>
      <c r="Y874" s="25"/>
    </row>
    <row r="875" spans="1:25" ht="14.25" customHeight="1" x14ac:dyDescent="0.2">
      <c r="A875" s="7" t="s">
        <v>1324</v>
      </c>
      <c r="B875" s="20">
        <v>4500</v>
      </c>
      <c r="C875" s="28"/>
      <c r="D875" s="6" t="s">
        <v>1339</v>
      </c>
      <c r="E875" s="6" t="s">
        <v>1403</v>
      </c>
      <c r="F875" s="19" t="s">
        <v>240</v>
      </c>
      <c r="G875" s="8">
        <v>160</v>
      </c>
      <c r="H875" s="8">
        <v>160</v>
      </c>
      <c r="I875" s="8">
        <f t="shared" si="835"/>
        <v>100</v>
      </c>
      <c r="J875" s="8">
        <v>0</v>
      </c>
      <c r="K875" s="8"/>
      <c r="L875" s="8">
        <f t="shared" si="775"/>
        <v>160</v>
      </c>
      <c r="M875" s="8">
        <f t="shared" si="836"/>
        <v>100</v>
      </c>
      <c r="N875" s="8">
        <f t="shared" si="766"/>
        <v>0</v>
      </c>
      <c r="O875" s="8">
        <f t="shared" si="776"/>
        <v>0</v>
      </c>
      <c r="P875" s="8"/>
      <c r="Q875" s="8"/>
      <c r="R875" s="8"/>
      <c r="S875" s="8">
        <f t="shared" si="847"/>
        <v>160</v>
      </c>
      <c r="T875" s="8">
        <f t="shared" si="848"/>
        <v>100</v>
      </c>
      <c r="U875" s="8">
        <f t="shared" si="849"/>
        <v>0</v>
      </c>
      <c r="V875" s="8">
        <f t="shared" si="833"/>
        <v>160</v>
      </c>
      <c r="W875" s="25">
        <f t="shared" si="834"/>
        <v>0</v>
      </c>
      <c r="X875" s="29">
        <v>0</v>
      </c>
      <c r="Y875" s="25"/>
    </row>
    <row r="876" spans="1:25" ht="14.25" customHeight="1" x14ac:dyDescent="0.2">
      <c r="A876" s="7" t="s">
        <v>1324</v>
      </c>
      <c r="B876" s="20">
        <v>4500</v>
      </c>
      <c r="C876" s="28"/>
      <c r="D876" s="6" t="s">
        <v>1339</v>
      </c>
      <c r="E876" s="6" t="s">
        <v>1404</v>
      </c>
      <c r="F876" s="19" t="s">
        <v>146</v>
      </c>
      <c r="G876" s="8"/>
      <c r="H876" s="8">
        <v>0</v>
      </c>
      <c r="I876" s="8" t="e">
        <f t="shared" si="835"/>
        <v>#DIV/0!</v>
      </c>
      <c r="J876" s="8">
        <v>0</v>
      </c>
      <c r="K876" s="8"/>
      <c r="L876" s="8">
        <f t="shared" si="775"/>
        <v>0</v>
      </c>
      <c r="M876" s="8" t="e">
        <f t="shared" si="836"/>
        <v>#DIV/0!</v>
      </c>
      <c r="N876" s="8">
        <f t="shared" si="766"/>
        <v>0</v>
      </c>
      <c r="O876" s="8">
        <f t="shared" si="776"/>
        <v>0</v>
      </c>
      <c r="P876" s="8"/>
      <c r="Q876" s="8"/>
      <c r="R876" s="8"/>
      <c r="S876" s="8">
        <f t="shared" si="847"/>
        <v>0</v>
      </c>
      <c r="T876" s="8" t="e">
        <f t="shared" si="848"/>
        <v>#DIV/0!</v>
      </c>
      <c r="U876" s="8">
        <f t="shared" si="849"/>
        <v>0</v>
      </c>
      <c r="V876" s="8">
        <f t="shared" si="833"/>
        <v>0</v>
      </c>
      <c r="W876" s="25">
        <f t="shared" si="834"/>
        <v>0</v>
      </c>
      <c r="X876" s="29">
        <v>0</v>
      </c>
      <c r="Y876" s="25"/>
    </row>
    <row r="877" spans="1:25" ht="14.25" customHeight="1" x14ac:dyDescent="0.2">
      <c r="A877" s="7" t="s">
        <v>1324</v>
      </c>
      <c r="B877" s="20">
        <v>4500</v>
      </c>
      <c r="C877" s="28"/>
      <c r="D877" s="6" t="s">
        <v>1339</v>
      </c>
      <c r="E877" s="6" t="s">
        <v>1405</v>
      </c>
      <c r="F877" s="19" t="s">
        <v>1217</v>
      </c>
      <c r="G877" s="8">
        <v>200</v>
      </c>
      <c r="H877" s="8">
        <v>200</v>
      </c>
      <c r="I877" s="8">
        <f t="shared" si="835"/>
        <v>100</v>
      </c>
      <c r="J877" s="8">
        <v>0</v>
      </c>
      <c r="K877" s="8"/>
      <c r="L877" s="8">
        <f t="shared" si="775"/>
        <v>200</v>
      </c>
      <c r="M877" s="8">
        <f t="shared" si="836"/>
        <v>100</v>
      </c>
      <c r="N877" s="8">
        <f t="shared" si="766"/>
        <v>0</v>
      </c>
      <c r="O877" s="8">
        <f t="shared" si="776"/>
        <v>0</v>
      </c>
      <c r="P877" s="8"/>
      <c r="Q877" s="8"/>
      <c r="R877" s="8"/>
      <c r="S877" s="8">
        <f t="shared" si="847"/>
        <v>200</v>
      </c>
      <c r="T877" s="8">
        <f t="shared" si="848"/>
        <v>100</v>
      </c>
      <c r="U877" s="8">
        <f t="shared" si="849"/>
        <v>0</v>
      </c>
      <c r="V877" s="8">
        <f t="shared" si="833"/>
        <v>200</v>
      </c>
      <c r="W877" s="25">
        <f t="shared" si="834"/>
        <v>0</v>
      </c>
      <c r="X877" s="29">
        <v>0</v>
      </c>
      <c r="Y877" s="25"/>
    </row>
    <row r="878" spans="1:25" ht="14.25" customHeight="1" x14ac:dyDescent="0.2">
      <c r="A878" s="7" t="s">
        <v>1324</v>
      </c>
      <c r="B878" s="20">
        <v>4500</v>
      </c>
      <c r="C878" s="28"/>
      <c r="D878" s="6" t="s">
        <v>1339</v>
      </c>
      <c r="E878" s="6" t="s">
        <v>1406</v>
      </c>
      <c r="F878" s="19" t="s">
        <v>1865</v>
      </c>
      <c r="G878" s="8">
        <v>200</v>
      </c>
      <c r="H878" s="8">
        <v>200</v>
      </c>
      <c r="I878" s="8">
        <f t="shared" si="835"/>
        <v>100</v>
      </c>
      <c r="J878" s="8">
        <v>0</v>
      </c>
      <c r="K878" s="8"/>
      <c r="L878" s="8">
        <f t="shared" si="775"/>
        <v>200</v>
      </c>
      <c r="M878" s="8">
        <f t="shared" si="836"/>
        <v>100</v>
      </c>
      <c r="N878" s="8">
        <f t="shared" si="766"/>
        <v>0</v>
      </c>
      <c r="O878" s="8">
        <f t="shared" si="776"/>
        <v>0</v>
      </c>
      <c r="P878" s="8"/>
      <c r="Q878" s="8"/>
      <c r="R878" s="8"/>
      <c r="S878" s="8">
        <f t="shared" si="847"/>
        <v>200</v>
      </c>
      <c r="T878" s="8">
        <f t="shared" si="848"/>
        <v>100</v>
      </c>
      <c r="U878" s="8">
        <f t="shared" si="849"/>
        <v>0</v>
      </c>
      <c r="V878" s="8">
        <f t="shared" si="833"/>
        <v>200</v>
      </c>
      <c r="W878" s="25">
        <f t="shared" si="834"/>
        <v>0</v>
      </c>
      <c r="X878" s="29">
        <v>552690</v>
      </c>
      <c r="Y878" s="25"/>
    </row>
    <row r="879" spans="1:25" ht="14.25" customHeight="1" x14ac:dyDescent="0.2">
      <c r="A879" s="7" t="s">
        <v>1324</v>
      </c>
      <c r="B879" s="20">
        <v>4500</v>
      </c>
      <c r="C879" s="28"/>
      <c r="D879" s="6" t="s">
        <v>1339</v>
      </c>
      <c r="E879" s="6" t="s">
        <v>1407</v>
      </c>
      <c r="F879" s="19" t="s">
        <v>1908</v>
      </c>
      <c r="G879" s="8">
        <v>160</v>
      </c>
      <c r="H879" s="8">
        <v>160</v>
      </c>
      <c r="I879" s="8">
        <f t="shared" ref="I879" si="865">H879/G879*100</f>
        <v>100</v>
      </c>
      <c r="J879" s="8">
        <v>0</v>
      </c>
      <c r="K879" s="8"/>
      <c r="L879" s="8">
        <f t="shared" ref="L879" si="866">H879+J879+K879</f>
        <v>160</v>
      </c>
      <c r="M879" s="8">
        <f t="shared" ref="M879" si="867">L879/G879*100</f>
        <v>100</v>
      </c>
      <c r="N879" s="8">
        <f t="shared" ref="N879" si="868">G879-L879</f>
        <v>0</v>
      </c>
      <c r="O879" s="8">
        <f t="shared" ref="O879" si="869">J879+K879</f>
        <v>0</v>
      </c>
      <c r="P879" s="8"/>
      <c r="Q879" s="8"/>
      <c r="R879" s="8"/>
      <c r="S879" s="8">
        <f t="shared" si="847"/>
        <v>160</v>
      </c>
      <c r="T879" s="8">
        <f t="shared" si="848"/>
        <v>100</v>
      </c>
      <c r="U879" s="8">
        <f t="shared" si="849"/>
        <v>0</v>
      </c>
      <c r="V879" s="8">
        <f t="shared" si="833"/>
        <v>160</v>
      </c>
      <c r="W879" s="25">
        <f t="shared" si="834"/>
        <v>0</v>
      </c>
      <c r="X879" s="29">
        <v>0</v>
      </c>
      <c r="Y879" s="25"/>
    </row>
    <row r="880" spans="1:25" ht="14.25" customHeight="1" x14ac:dyDescent="0.2">
      <c r="A880" s="7" t="s">
        <v>1324</v>
      </c>
      <c r="B880" s="20">
        <v>4500</v>
      </c>
      <c r="C880" s="28"/>
      <c r="D880" s="6" t="s">
        <v>1339</v>
      </c>
      <c r="E880" s="6" t="s">
        <v>1407</v>
      </c>
      <c r="F880" s="19" t="s">
        <v>1212</v>
      </c>
      <c r="G880" s="8">
        <v>200</v>
      </c>
      <c r="H880" s="8">
        <v>200</v>
      </c>
      <c r="I880" s="8">
        <f t="shared" si="835"/>
        <v>100</v>
      </c>
      <c r="J880" s="8">
        <v>0</v>
      </c>
      <c r="K880" s="8"/>
      <c r="L880" s="8">
        <f t="shared" si="775"/>
        <v>200</v>
      </c>
      <c r="M880" s="8">
        <f t="shared" si="836"/>
        <v>100</v>
      </c>
      <c r="N880" s="8">
        <f t="shared" si="766"/>
        <v>0</v>
      </c>
      <c r="O880" s="8">
        <f t="shared" si="776"/>
        <v>0</v>
      </c>
      <c r="P880" s="8"/>
      <c r="Q880" s="8"/>
      <c r="R880" s="8"/>
      <c r="S880" s="8">
        <f t="shared" si="847"/>
        <v>200</v>
      </c>
      <c r="T880" s="8">
        <f t="shared" si="848"/>
        <v>100</v>
      </c>
      <c r="U880" s="8">
        <f t="shared" si="849"/>
        <v>0</v>
      </c>
      <c r="V880" s="8">
        <f t="shared" si="833"/>
        <v>200</v>
      </c>
      <c r="W880" s="25">
        <f t="shared" si="834"/>
        <v>0</v>
      </c>
      <c r="X880" s="29">
        <v>0</v>
      </c>
      <c r="Y880" s="25"/>
    </row>
    <row r="881" spans="1:25" ht="14.25" customHeight="1" x14ac:dyDescent="0.2">
      <c r="A881" s="7" t="s">
        <v>1305</v>
      </c>
      <c r="B881" s="20" t="s">
        <v>629</v>
      </c>
      <c r="C881" s="28"/>
      <c r="D881" s="6" t="s">
        <v>1339</v>
      </c>
      <c r="E881" s="6" t="s">
        <v>1306</v>
      </c>
      <c r="F881" s="19" t="s">
        <v>169</v>
      </c>
      <c r="G881" s="8">
        <v>288</v>
      </c>
      <c r="H881" s="8">
        <v>288</v>
      </c>
      <c r="I881" s="8">
        <f t="shared" si="835"/>
        <v>100</v>
      </c>
      <c r="J881" s="8">
        <v>0</v>
      </c>
      <c r="K881" s="8"/>
      <c r="L881" s="8">
        <f t="shared" si="775"/>
        <v>288</v>
      </c>
      <c r="M881" s="8">
        <f t="shared" si="836"/>
        <v>100</v>
      </c>
      <c r="N881" s="8">
        <f t="shared" si="766"/>
        <v>0</v>
      </c>
      <c r="O881" s="8">
        <f t="shared" si="776"/>
        <v>0</v>
      </c>
      <c r="P881" s="8"/>
      <c r="Q881" s="8"/>
      <c r="R881" s="8"/>
      <c r="S881" s="8">
        <f t="shared" si="847"/>
        <v>288</v>
      </c>
      <c r="T881" s="8">
        <f t="shared" si="848"/>
        <v>100</v>
      </c>
      <c r="U881" s="8">
        <f t="shared" si="849"/>
        <v>0</v>
      </c>
      <c r="V881" s="8">
        <f t="shared" si="833"/>
        <v>288</v>
      </c>
      <c r="W881" s="25">
        <f t="shared" si="834"/>
        <v>0</v>
      </c>
      <c r="X881" s="29">
        <v>0</v>
      </c>
      <c r="Y881" s="25"/>
    </row>
    <row r="882" spans="1:25" ht="14.25" customHeight="1" x14ac:dyDescent="0.2">
      <c r="A882" s="7" t="s">
        <v>1305</v>
      </c>
      <c r="B882" s="20" t="s">
        <v>629</v>
      </c>
      <c r="C882" s="28" t="s">
        <v>636</v>
      </c>
      <c r="D882" s="6" t="s">
        <v>1339</v>
      </c>
      <c r="E882" s="6" t="s">
        <v>170</v>
      </c>
      <c r="F882" s="19" t="s">
        <v>171</v>
      </c>
      <c r="G882" s="8">
        <v>3138</v>
      </c>
      <c r="H882" s="8">
        <v>2612.38</v>
      </c>
      <c r="I882" s="8">
        <f t="shared" si="835"/>
        <v>83.249840662842573</v>
      </c>
      <c r="J882" s="8">
        <v>210.24</v>
      </c>
      <c r="K882" s="8"/>
      <c r="L882" s="8">
        <f t="shared" si="775"/>
        <v>2822.62</v>
      </c>
      <c r="M882" s="8">
        <f t="shared" si="836"/>
        <v>89.94964945825366</v>
      </c>
      <c r="N882" s="8">
        <f t="shared" si="766"/>
        <v>315.38000000000011</v>
      </c>
      <c r="O882" s="8">
        <f t="shared" si="776"/>
        <v>210.24</v>
      </c>
      <c r="P882" s="8"/>
      <c r="Q882" s="8"/>
      <c r="R882" s="8"/>
      <c r="S882" s="8">
        <f t="shared" si="847"/>
        <v>2822.62</v>
      </c>
      <c r="T882" s="8">
        <f t="shared" si="848"/>
        <v>89.94964945825366</v>
      </c>
      <c r="U882" s="8">
        <f t="shared" si="849"/>
        <v>315.38000000000011</v>
      </c>
      <c r="V882" s="8">
        <f t="shared" si="833"/>
        <v>2822.62</v>
      </c>
      <c r="W882" s="25">
        <f t="shared" si="834"/>
        <v>0</v>
      </c>
      <c r="X882" s="29"/>
      <c r="Y882" s="25"/>
    </row>
    <row r="883" spans="1:25" ht="14.25" customHeight="1" x14ac:dyDescent="0.2">
      <c r="A883" s="7" t="s">
        <v>1305</v>
      </c>
      <c r="B883" s="20">
        <v>5001</v>
      </c>
      <c r="C883" s="28"/>
      <c r="D883" s="6" t="s">
        <v>1339</v>
      </c>
      <c r="E883" s="6" t="s">
        <v>170</v>
      </c>
      <c r="F883" s="19" t="s">
        <v>2172</v>
      </c>
      <c r="G883" s="8">
        <v>76</v>
      </c>
      <c r="H883" s="8">
        <v>76</v>
      </c>
      <c r="I883" s="8">
        <f t="shared" si="835"/>
        <v>100</v>
      </c>
      <c r="J883" s="8">
        <v>0</v>
      </c>
      <c r="K883" s="8"/>
      <c r="L883" s="8">
        <f t="shared" ref="L883:L885" si="870">H883+J883+K883</f>
        <v>76</v>
      </c>
      <c r="M883" s="8">
        <f t="shared" si="836"/>
        <v>100</v>
      </c>
      <c r="N883" s="8">
        <f t="shared" ref="N883:N885" si="871">G883-L883</f>
        <v>0</v>
      </c>
      <c r="O883" s="8">
        <f t="shared" ref="O883:O885" si="872">J883+K883</f>
        <v>0</v>
      </c>
      <c r="P883" s="8"/>
      <c r="Q883" s="8"/>
      <c r="R883" s="8"/>
      <c r="S883" s="8">
        <f t="shared" si="847"/>
        <v>76</v>
      </c>
      <c r="T883" s="8">
        <f t="shared" si="848"/>
        <v>100</v>
      </c>
      <c r="U883" s="8">
        <f t="shared" si="849"/>
        <v>0</v>
      </c>
      <c r="V883" s="8">
        <f t="shared" si="833"/>
        <v>76</v>
      </c>
      <c r="W883" s="25">
        <f t="shared" si="834"/>
        <v>0</v>
      </c>
      <c r="X883" s="29">
        <v>413320</v>
      </c>
      <c r="Y883" s="25"/>
    </row>
    <row r="884" spans="1:25" ht="14.25" customHeight="1" x14ac:dyDescent="0.2">
      <c r="A884" s="7" t="s">
        <v>1305</v>
      </c>
      <c r="B884" s="20">
        <v>5063</v>
      </c>
      <c r="C884" s="28"/>
      <c r="D884" s="6" t="s">
        <v>1339</v>
      </c>
      <c r="E884" s="6" t="s">
        <v>170</v>
      </c>
      <c r="F884" s="19" t="s">
        <v>2173</v>
      </c>
      <c r="G884" s="8">
        <v>26</v>
      </c>
      <c r="H884" s="8">
        <v>25.08</v>
      </c>
      <c r="I884" s="8">
        <f t="shared" si="835"/>
        <v>96.461538461538453</v>
      </c>
      <c r="J884" s="8">
        <v>0</v>
      </c>
      <c r="K884" s="8"/>
      <c r="L884" s="8">
        <f t="shared" si="870"/>
        <v>25.08</v>
      </c>
      <c r="M884" s="8">
        <f t="shared" si="836"/>
        <v>96.461538461538453</v>
      </c>
      <c r="N884" s="8">
        <f t="shared" si="871"/>
        <v>0.92000000000000171</v>
      </c>
      <c r="O884" s="8">
        <f t="shared" si="872"/>
        <v>0</v>
      </c>
      <c r="P884" s="8"/>
      <c r="Q884" s="8"/>
      <c r="R884" s="8"/>
      <c r="S884" s="8">
        <f t="shared" si="847"/>
        <v>25.08</v>
      </c>
      <c r="T884" s="8">
        <f t="shared" si="848"/>
        <v>96.461538461538453</v>
      </c>
      <c r="U884" s="8">
        <f t="shared" si="849"/>
        <v>0.92000000000000171</v>
      </c>
      <c r="V884" s="8">
        <f t="shared" si="833"/>
        <v>25.08</v>
      </c>
      <c r="W884" s="25">
        <f t="shared" si="834"/>
        <v>0</v>
      </c>
      <c r="X884" s="29">
        <v>413320</v>
      </c>
      <c r="Y884" s="25"/>
    </row>
    <row r="885" spans="1:25" ht="14.25" customHeight="1" x14ac:dyDescent="0.2">
      <c r="A885" s="7" t="s">
        <v>1305</v>
      </c>
      <c r="B885" s="20" t="s">
        <v>516</v>
      </c>
      <c r="C885" s="28"/>
      <c r="D885" s="6" t="s">
        <v>1339</v>
      </c>
      <c r="E885" s="6" t="s">
        <v>170</v>
      </c>
      <c r="F885" s="19" t="s">
        <v>2174</v>
      </c>
      <c r="G885" s="8">
        <v>1</v>
      </c>
      <c r="H885" s="8">
        <v>0.76</v>
      </c>
      <c r="I885" s="8">
        <f t="shared" si="835"/>
        <v>76</v>
      </c>
      <c r="J885" s="8">
        <v>0</v>
      </c>
      <c r="K885" s="8"/>
      <c r="L885" s="8">
        <f t="shared" si="870"/>
        <v>0.76</v>
      </c>
      <c r="M885" s="8">
        <f t="shared" si="836"/>
        <v>76</v>
      </c>
      <c r="N885" s="8">
        <f t="shared" si="871"/>
        <v>0.24</v>
      </c>
      <c r="O885" s="8">
        <f t="shared" si="872"/>
        <v>0</v>
      </c>
      <c r="P885" s="8"/>
      <c r="Q885" s="8"/>
      <c r="R885" s="8"/>
      <c r="S885" s="8">
        <f t="shared" si="847"/>
        <v>0.76</v>
      </c>
      <c r="T885" s="8">
        <f t="shared" si="848"/>
        <v>76</v>
      </c>
      <c r="U885" s="8">
        <f t="shared" si="849"/>
        <v>0.24</v>
      </c>
      <c r="V885" s="8">
        <f t="shared" ref="V885" si="873">H885+J885</f>
        <v>0.76</v>
      </c>
      <c r="W885" s="25">
        <f t="shared" ref="W885" si="874">K885+P885</f>
        <v>0</v>
      </c>
      <c r="X885" s="29">
        <v>413700</v>
      </c>
      <c r="Y885" s="25"/>
    </row>
    <row r="886" spans="1:25" ht="14.25" customHeight="1" x14ac:dyDescent="0.2">
      <c r="A886" s="7" t="s">
        <v>1305</v>
      </c>
      <c r="B886" s="20">
        <v>5526</v>
      </c>
      <c r="C886" s="28"/>
      <c r="D886" s="6" t="s">
        <v>1339</v>
      </c>
      <c r="E886" s="6" t="s">
        <v>172</v>
      </c>
      <c r="F886" s="19" t="s">
        <v>173</v>
      </c>
      <c r="G886" s="8">
        <v>6200</v>
      </c>
      <c r="H886" s="8">
        <v>4416.8999999999996</v>
      </c>
      <c r="I886" s="8">
        <f t="shared" ref="I886:I891" si="875">H886/G886*100</f>
        <v>71.240322580645156</v>
      </c>
      <c r="J886" s="8">
        <v>-553.91999999999996</v>
      </c>
      <c r="K886" s="8"/>
      <c r="L886" s="8">
        <f t="shared" ref="L886:L891" si="876">H886+J886+K886</f>
        <v>3862.9799999999996</v>
      </c>
      <c r="M886" s="8">
        <f t="shared" ref="M886:M891" si="877">L886/G886*100</f>
        <v>62.306129032258063</v>
      </c>
      <c r="N886" s="8">
        <f t="shared" ref="N886:N891" si="878">G886-L886</f>
        <v>2337.0200000000004</v>
      </c>
      <c r="O886" s="8">
        <f t="shared" ref="O886:O891" si="879">J886+K886</f>
        <v>-553.91999999999996</v>
      </c>
      <c r="P886" s="8"/>
      <c r="Q886" s="8"/>
      <c r="R886" s="8"/>
      <c r="S886" s="8">
        <f t="shared" si="847"/>
        <v>3862.9799999999996</v>
      </c>
      <c r="T886" s="8">
        <f t="shared" si="848"/>
        <v>62.306129032258063</v>
      </c>
      <c r="U886" s="8">
        <f t="shared" si="849"/>
        <v>2337.0200000000004</v>
      </c>
      <c r="V886" s="8">
        <f t="shared" si="833"/>
        <v>3862.9799999999996</v>
      </c>
      <c r="W886" s="25">
        <f t="shared" si="834"/>
        <v>0</v>
      </c>
      <c r="X886" s="29">
        <v>0</v>
      </c>
      <c r="Y886" s="25"/>
    </row>
    <row r="887" spans="1:25" ht="14.25" customHeight="1" x14ac:dyDescent="0.2">
      <c r="A887" s="7" t="s">
        <v>1305</v>
      </c>
      <c r="B887" s="20">
        <v>4138</v>
      </c>
      <c r="C887" s="28"/>
      <c r="D887" s="6" t="s">
        <v>1339</v>
      </c>
      <c r="E887" s="6" t="s">
        <v>174</v>
      </c>
      <c r="F887" s="19" t="s">
        <v>1408</v>
      </c>
      <c r="G887" s="8">
        <v>1800</v>
      </c>
      <c r="H887" s="8">
        <v>280.8</v>
      </c>
      <c r="I887" s="8">
        <f t="shared" si="875"/>
        <v>15.6</v>
      </c>
      <c r="J887" s="8">
        <v>0</v>
      </c>
      <c r="K887" s="8"/>
      <c r="L887" s="8">
        <f t="shared" si="876"/>
        <v>280.8</v>
      </c>
      <c r="M887" s="8">
        <f t="shared" si="877"/>
        <v>15.6</v>
      </c>
      <c r="N887" s="8">
        <f t="shared" si="878"/>
        <v>1519.2</v>
      </c>
      <c r="O887" s="8">
        <f t="shared" si="879"/>
        <v>0</v>
      </c>
      <c r="P887" s="8"/>
      <c r="Q887" s="8"/>
      <c r="R887" s="8"/>
      <c r="S887" s="8">
        <f t="shared" si="847"/>
        <v>280.8</v>
      </c>
      <c r="T887" s="8">
        <f t="shared" si="848"/>
        <v>15.6</v>
      </c>
      <c r="U887" s="8">
        <f t="shared" si="849"/>
        <v>1519.2</v>
      </c>
      <c r="V887" s="8">
        <f t="shared" si="833"/>
        <v>280.8</v>
      </c>
      <c r="W887" s="25">
        <f t="shared" si="834"/>
        <v>0</v>
      </c>
      <c r="X887" s="29"/>
      <c r="Y887" s="25"/>
    </row>
    <row r="888" spans="1:25" ht="14.25" customHeight="1" x14ac:dyDescent="0.2">
      <c r="A888" s="7" t="s">
        <v>1305</v>
      </c>
      <c r="B888" s="20" t="s">
        <v>629</v>
      </c>
      <c r="C888" s="28"/>
      <c r="D888" s="6" t="s">
        <v>1339</v>
      </c>
      <c r="E888" s="6" t="s">
        <v>174</v>
      </c>
      <c r="F888" s="19" t="s">
        <v>1408</v>
      </c>
      <c r="G888" s="8">
        <v>4450</v>
      </c>
      <c r="H888" s="8">
        <v>2910.9899999999993</v>
      </c>
      <c r="I888" s="8">
        <f t="shared" si="875"/>
        <v>65.415505617977516</v>
      </c>
      <c r="J888" s="8">
        <v>93.6</v>
      </c>
      <c r="K888" s="8"/>
      <c r="L888" s="8">
        <f t="shared" si="876"/>
        <v>3004.5899999999992</v>
      </c>
      <c r="M888" s="8">
        <f t="shared" si="877"/>
        <v>67.518876404494364</v>
      </c>
      <c r="N888" s="8">
        <f t="shared" si="878"/>
        <v>1445.4100000000008</v>
      </c>
      <c r="O888" s="8">
        <f t="shared" si="879"/>
        <v>93.6</v>
      </c>
      <c r="P888" s="8"/>
      <c r="Q888" s="8"/>
      <c r="R888" s="8"/>
      <c r="S888" s="8">
        <f t="shared" si="847"/>
        <v>3004.5899999999992</v>
      </c>
      <c r="T888" s="8">
        <f t="shared" si="848"/>
        <v>67.518876404494364</v>
      </c>
      <c r="U888" s="8">
        <f t="shared" si="849"/>
        <v>1445.4100000000008</v>
      </c>
      <c r="V888" s="8">
        <f t="shared" si="833"/>
        <v>3004.5899999999992</v>
      </c>
      <c r="W888" s="25">
        <f t="shared" si="834"/>
        <v>0</v>
      </c>
      <c r="X888" s="29">
        <v>0</v>
      </c>
      <c r="Y888" s="25"/>
    </row>
    <row r="889" spans="1:25" ht="14.25" customHeight="1" x14ac:dyDescent="0.2">
      <c r="A889" s="7" t="s">
        <v>1305</v>
      </c>
      <c r="B889" s="20">
        <v>5503</v>
      </c>
      <c r="C889" s="28"/>
      <c r="D889" s="6" t="s">
        <v>1339</v>
      </c>
      <c r="E889" s="6" t="s">
        <v>174</v>
      </c>
      <c r="F889" s="19" t="s">
        <v>1408</v>
      </c>
      <c r="G889" s="8">
        <v>1600</v>
      </c>
      <c r="H889" s="8">
        <v>0</v>
      </c>
      <c r="I889" s="8">
        <f t="shared" si="875"/>
        <v>0</v>
      </c>
      <c r="J889" s="8">
        <v>0</v>
      </c>
      <c r="K889" s="8"/>
      <c r="L889" s="8">
        <f t="shared" si="876"/>
        <v>0</v>
      </c>
      <c r="M889" s="8">
        <f t="shared" si="877"/>
        <v>0</v>
      </c>
      <c r="N889" s="8">
        <f t="shared" si="878"/>
        <v>1600</v>
      </c>
      <c r="O889" s="8">
        <f t="shared" si="879"/>
        <v>0</v>
      </c>
      <c r="P889" s="8"/>
      <c r="Q889" s="8"/>
      <c r="R889" s="8"/>
      <c r="S889" s="8">
        <f t="shared" si="847"/>
        <v>0</v>
      </c>
      <c r="T889" s="8">
        <f t="shared" si="848"/>
        <v>0</v>
      </c>
      <c r="U889" s="8">
        <f t="shared" si="849"/>
        <v>1600</v>
      </c>
      <c r="V889" s="8">
        <f t="shared" si="833"/>
        <v>0</v>
      </c>
      <c r="W889" s="25">
        <f t="shared" si="834"/>
        <v>0</v>
      </c>
      <c r="X889" s="29"/>
      <c r="Y889" s="25"/>
    </row>
    <row r="890" spans="1:25" ht="14.25" customHeight="1" x14ac:dyDescent="0.2">
      <c r="A890" s="7" t="s">
        <v>1305</v>
      </c>
      <c r="B890" s="20">
        <v>5511</v>
      </c>
      <c r="C890" s="28" t="s">
        <v>1747</v>
      </c>
      <c r="D890" s="6" t="s">
        <v>1339</v>
      </c>
      <c r="E890" s="6" t="s">
        <v>174</v>
      </c>
      <c r="F890" s="19" t="s">
        <v>1408</v>
      </c>
      <c r="G890" s="8">
        <v>150</v>
      </c>
      <c r="H890" s="8">
        <v>150</v>
      </c>
      <c r="I890" s="8">
        <f t="shared" si="875"/>
        <v>100</v>
      </c>
      <c r="J890" s="8">
        <v>0</v>
      </c>
      <c r="K890" s="8"/>
      <c r="L890" s="8">
        <f t="shared" si="876"/>
        <v>150</v>
      </c>
      <c r="M890" s="8">
        <f t="shared" si="877"/>
        <v>100</v>
      </c>
      <c r="N890" s="8">
        <f t="shared" si="878"/>
        <v>0</v>
      </c>
      <c r="O890" s="8">
        <f t="shared" si="879"/>
        <v>0</v>
      </c>
      <c r="P890" s="8"/>
      <c r="Q890" s="8"/>
      <c r="R890" s="8"/>
      <c r="S890" s="8">
        <f t="shared" si="847"/>
        <v>150</v>
      </c>
      <c r="T890" s="8">
        <f t="shared" si="848"/>
        <v>100</v>
      </c>
      <c r="U890" s="8">
        <f t="shared" si="849"/>
        <v>0</v>
      </c>
      <c r="V890" s="8">
        <f t="shared" si="833"/>
        <v>150</v>
      </c>
      <c r="W890" s="25">
        <f t="shared" si="834"/>
        <v>0</v>
      </c>
      <c r="X890" s="29">
        <v>0</v>
      </c>
      <c r="Y890" s="25"/>
    </row>
    <row r="891" spans="1:25" ht="14.25" customHeight="1" x14ac:dyDescent="0.2">
      <c r="A891" s="7" t="s">
        <v>1305</v>
      </c>
      <c r="B891" s="20" t="s">
        <v>1323</v>
      </c>
      <c r="C891" s="28"/>
      <c r="D891" s="6" t="s">
        <v>1339</v>
      </c>
      <c r="E891" s="6" t="s">
        <v>1409</v>
      </c>
      <c r="F891" s="19" t="s">
        <v>1410</v>
      </c>
      <c r="G891" s="8">
        <v>2678</v>
      </c>
      <c r="H891" s="8">
        <v>1173</v>
      </c>
      <c r="I891" s="8">
        <f t="shared" si="875"/>
        <v>43.80134428678118</v>
      </c>
      <c r="J891" s="8">
        <v>300</v>
      </c>
      <c r="K891" s="8"/>
      <c r="L891" s="8">
        <f t="shared" si="876"/>
        <v>1473</v>
      </c>
      <c r="M891" s="8">
        <f t="shared" si="877"/>
        <v>55.003734129947723</v>
      </c>
      <c r="N891" s="8">
        <f t="shared" si="878"/>
        <v>1205</v>
      </c>
      <c r="O891" s="8">
        <f t="shared" si="879"/>
        <v>300</v>
      </c>
      <c r="P891" s="8"/>
      <c r="Q891" s="8"/>
      <c r="R891" s="8"/>
      <c r="S891" s="8">
        <f t="shared" si="847"/>
        <v>1473</v>
      </c>
      <c r="T891" s="8">
        <f t="shared" si="848"/>
        <v>55.003734129947723</v>
      </c>
      <c r="U891" s="8">
        <f t="shared" si="849"/>
        <v>1205</v>
      </c>
      <c r="V891" s="8">
        <f t="shared" si="833"/>
        <v>1473</v>
      </c>
      <c r="W891" s="25">
        <f t="shared" si="834"/>
        <v>0</v>
      </c>
      <c r="X891" s="29">
        <v>0</v>
      </c>
      <c r="Y891" s="25"/>
    </row>
    <row r="892" spans="1:25" ht="14.25" customHeight="1" x14ac:dyDescent="0.2">
      <c r="A892" s="7" t="s">
        <v>1305</v>
      </c>
      <c r="B892" s="20">
        <v>5526</v>
      </c>
      <c r="C892" s="28" t="s">
        <v>1438</v>
      </c>
      <c r="D892" s="6" t="s">
        <v>1339</v>
      </c>
      <c r="E892" s="6" t="s">
        <v>1644</v>
      </c>
      <c r="F892" s="19" t="s">
        <v>1899</v>
      </c>
      <c r="G892" s="8">
        <v>8000</v>
      </c>
      <c r="H892" s="8">
        <v>5448.43</v>
      </c>
      <c r="I892" s="8">
        <f t="shared" si="835"/>
        <v>68.105374999999995</v>
      </c>
      <c r="J892" s="8">
        <v>-988.8</v>
      </c>
      <c r="K892" s="8"/>
      <c r="L892" s="8">
        <f t="shared" si="775"/>
        <v>4459.63</v>
      </c>
      <c r="M892" s="8">
        <f t="shared" si="836"/>
        <v>55.745374999999996</v>
      </c>
      <c r="N892" s="8">
        <f t="shared" si="766"/>
        <v>3540.37</v>
      </c>
      <c r="O892" s="8">
        <f t="shared" si="776"/>
        <v>-988.8</v>
      </c>
      <c r="P892" s="8"/>
      <c r="Q892" s="8"/>
      <c r="R892" s="8"/>
      <c r="S892" s="8">
        <f t="shared" si="847"/>
        <v>4459.63</v>
      </c>
      <c r="T892" s="8">
        <f t="shared" si="848"/>
        <v>55.745374999999996</v>
      </c>
      <c r="U892" s="8">
        <f t="shared" si="849"/>
        <v>3540.37</v>
      </c>
      <c r="V892" s="8">
        <f t="shared" si="833"/>
        <v>4459.63</v>
      </c>
      <c r="W892" s="25">
        <f t="shared" si="834"/>
        <v>0</v>
      </c>
      <c r="X892" s="29">
        <v>0</v>
      </c>
      <c r="Y892" s="25"/>
    </row>
    <row r="893" spans="1:25" ht="14.25" customHeight="1" x14ac:dyDescent="0.2">
      <c r="A893" s="7" t="s">
        <v>1305</v>
      </c>
      <c r="B893" s="20">
        <v>5513</v>
      </c>
      <c r="C893" s="28"/>
      <c r="D893" s="6" t="s">
        <v>1339</v>
      </c>
      <c r="E893" s="6" t="s">
        <v>1655</v>
      </c>
      <c r="F893" s="19" t="s">
        <v>1657</v>
      </c>
      <c r="G893" s="8">
        <v>800</v>
      </c>
      <c r="H893" s="8">
        <v>110.21</v>
      </c>
      <c r="I893" s="8">
        <f t="shared" si="835"/>
        <v>13.776249999999997</v>
      </c>
      <c r="J893" s="8">
        <v>0</v>
      </c>
      <c r="K893" s="8"/>
      <c r="L893" s="8">
        <f t="shared" si="775"/>
        <v>110.21</v>
      </c>
      <c r="M893" s="8">
        <f t="shared" si="836"/>
        <v>13.776249999999997</v>
      </c>
      <c r="N893" s="8">
        <f t="shared" si="766"/>
        <v>689.79</v>
      </c>
      <c r="O893" s="8">
        <f t="shared" si="776"/>
        <v>0</v>
      </c>
      <c r="P893" s="8"/>
      <c r="Q893" s="8"/>
      <c r="R893" s="8"/>
      <c r="S893" s="8">
        <f t="shared" si="847"/>
        <v>110.21</v>
      </c>
      <c r="T893" s="8">
        <f t="shared" si="848"/>
        <v>13.776249999999997</v>
      </c>
      <c r="U893" s="8">
        <f t="shared" si="849"/>
        <v>689.79</v>
      </c>
      <c r="V893" s="8">
        <f t="shared" si="833"/>
        <v>110.21</v>
      </c>
      <c r="W893" s="25">
        <f t="shared" si="834"/>
        <v>0</v>
      </c>
      <c r="X893" s="29">
        <v>413000</v>
      </c>
      <c r="Y893" s="25"/>
    </row>
    <row r="894" spans="1:25" ht="14.25" customHeight="1" x14ac:dyDescent="0.2">
      <c r="A894" s="7" t="s">
        <v>1305</v>
      </c>
      <c r="B894" s="20">
        <v>5513</v>
      </c>
      <c r="C894" s="28"/>
      <c r="D894" s="6" t="s">
        <v>1339</v>
      </c>
      <c r="E894" s="6" t="s">
        <v>1656</v>
      </c>
      <c r="F894" s="19" t="s">
        <v>1686</v>
      </c>
      <c r="G894" s="8">
        <v>1014</v>
      </c>
      <c r="H894" s="8">
        <v>1013.1399999999999</v>
      </c>
      <c r="I894" s="8">
        <f t="shared" ref="I894:I895" si="880">H894/G894*100</f>
        <v>99.915187376725825</v>
      </c>
      <c r="J894" s="8">
        <v>0</v>
      </c>
      <c r="K894" s="8"/>
      <c r="L894" s="8">
        <f t="shared" ref="L894:L895" si="881">H894+J894+K894</f>
        <v>1013.1399999999999</v>
      </c>
      <c r="M894" s="8">
        <f t="shared" ref="M894:M895" si="882">L894/G894*100</f>
        <v>99.915187376725825</v>
      </c>
      <c r="N894" s="8">
        <f t="shared" ref="N894:N895" si="883">G894-L894</f>
        <v>0.86000000000012733</v>
      </c>
      <c r="O894" s="8">
        <f t="shared" ref="O894:O895" si="884">J894+K894</f>
        <v>0</v>
      </c>
      <c r="P894" s="8"/>
      <c r="Q894" s="8"/>
      <c r="R894" s="8"/>
      <c r="S894" s="8">
        <f t="shared" si="847"/>
        <v>1013.1399999999999</v>
      </c>
      <c r="T894" s="8">
        <f t="shared" si="848"/>
        <v>99.915187376725825</v>
      </c>
      <c r="U894" s="8">
        <f t="shared" si="849"/>
        <v>0.86000000000012733</v>
      </c>
      <c r="V894" s="8">
        <f t="shared" si="833"/>
        <v>1013.1399999999999</v>
      </c>
      <c r="W894" s="25">
        <f t="shared" si="834"/>
        <v>0</v>
      </c>
      <c r="X894" s="29">
        <v>413000</v>
      </c>
      <c r="Y894" s="25"/>
    </row>
    <row r="895" spans="1:25" ht="14.25" customHeight="1" x14ac:dyDescent="0.2">
      <c r="A895" s="7" t="s">
        <v>1305</v>
      </c>
      <c r="B895" s="20">
        <v>5513</v>
      </c>
      <c r="C895" s="28" t="s">
        <v>886</v>
      </c>
      <c r="D895" s="6" t="s">
        <v>1339</v>
      </c>
      <c r="E895" s="6" t="s">
        <v>1728</v>
      </c>
      <c r="F895" s="19" t="s">
        <v>1729</v>
      </c>
      <c r="G895" s="8">
        <v>799</v>
      </c>
      <c r="H895" s="8">
        <v>637.48</v>
      </c>
      <c r="I895" s="8">
        <f t="shared" si="880"/>
        <v>79.784730913642051</v>
      </c>
      <c r="J895" s="8">
        <v>0</v>
      </c>
      <c r="K895" s="8"/>
      <c r="L895" s="8">
        <f t="shared" si="881"/>
        <v>637.48</v>
      </c>
      <c r="M895" s="8">
        <f t="shared" si="882"/>
        <v>79.784730913642051</v>
      </c>
      <c r="N895" s="8">
        <f t="shared" si="883"/>
        <v>161.51999999999998</v>
      </c>
      <c r="O895" s="8">
        <f t="shared" si="884"/>
        <v>0</v>
      </c>
      <c r="P895" s="8"/>
      <c r="Q895" s="8"/>
      <c r="R895" s="8"/>
      <c r="S895" s="8">
        <f t="shared" si="847"/>
        <v>637.48</v>
      </c>
      <c r="T895" s="8">
        <f t="shared" si="848"/>
        <v>79.784730913642051</v>
      </c>
      <c r="U895" s="8">
        <f t="shared" si="849"/>
        <v>161.51999999999998</v>
      </c>
      <c r="V895" s="8">
        <f t="shared" si="833"/>
        <v>637.48</v>
      </c>
      <c r="W895" s="25">
        <f t="shared" si="834"/>
        <v>0</v>
      </c>
      <c r="X895" s="29">
        <v>413000</v>
      </c>
      <c r="Y895" s="25"/>
    </row>
    <row r="896" spans="1:25" ht="14.25" customHeight="1" x14ac:dyDescent="0.2">
      <c r="A896" s="7"/>
      <c r="B896" s="20"/>
      <c r="C896" s="28"/>
      <c r="D896" s="6"/>
      <c r="E896" s="6"/>
      <c r="F896" s="19"/>
      <c r="G896" s="21"/>
      <c r="H896" s="8"/>
      <c r="I896" s="8" t="e">
        <f t="shared" si="835"/>
        <v>#DIV/0!</v>
      </c>
      <c r="J896" s="8"/>
      <c r="K896" s="8"/>
      <c r="L896" s="8">
        <f t="shared" si="775"/>
        <v>0</v>
      </c>
      <c r="M896" s="8" t="e">
        <f t="shared" si="836"/>
        <v>#DIV/0!</v>
      </c>
      <c r="N896" s="8">
        <f t="shared" si="766"/>
        <v>0</v>
      </c>
      <c r="O896" s="8">
        <f t="shared" si="776"/>
        <v>0</v>
      </c>
      <c r="P896" s="8"/>
      <c r="Q896" s="8"/>
      <c r="R896" s="8"/>
      <c r="S896" s="8">
        <f t="shared" si="847"/>
        <v>0</v>
      </c>
      <c r="T896" s="8" t="e">
        <f t="shared" si="848"/>
        <v>#DIV/0!</v>
      </c>
      <c r="U896" s="8">
        <f t="shared" si="849"/>
        <v>0</v>
      </c>
      <c r="V896" s="8">
        <f t="shared" si="833"/>
        <v>0</v>
      </c>
      <c r="W896" s="25">
        <f t="shared" si="834"/>
        <v>0</v>
      </c>
      <c r="X896" s="29">
        <v>0</v>
      </c>
      <c r="Y896" s="25"/>
    </row>
    <row r="897" spans="1:25" ht="14.25" customHeight="1" x14ac:dyDescent="0.2">
      <c r="A897" s="7"/>
      <c r="B897" s="20"/>
      <c r="C897" s="28"/>
      <c r="D897" s="6"/>
      <c r="E897" s="6"/>
      <c r="F897" s="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>
        <f>L897++P897+Q897+R897</f>
        <v>0</v>
      </c>
      <c r="T897" s="8"/>
      <c r="U897" s="8"/>
      <c r="V897" s="8">
        <f t="shared" si="833"/>
        <v>0</v>
      </c>
      <c r="W897" s="25">
        <f>K897+Q897</f>
        <v>0</v>
      </c>
      <c r="X897" s="29"/>
    </row>
    <row r="898" spans="1:25" s="18" customFormat="1" ht="14.25" customHeight="1" x14ac:dyDescent="0.25">
      <c r="A898" s="7"/>
      <c r="B898" s="20"/>
      <c r="C898" s="40"/>
      <c r="D898" s="14"/>
      <c r="E898" s="14"/>
      <c r="F898" s="15" t="s">
        <v>175</v>
      </c>
      <c r="G898" s="16">
        <f>SUM(G2:G897)</f>
        <v>10056706</v>
      </c>
      <c r="H898" s="16">
        <f>SUM(H2:H897)</f>
        <v>8481727.6900000032</v>
      </c>
      <c r="I898" s="16">
        <f>H898/G898*100</f>
        <v>84.339024030333618</v>
      </c>
      <c r="J898" s="16">
        <f>SUM(J2:J897)</f>
        <v>756067.25000000012</v>
      </c>
      <c r="K898" s="16">
        <f>SUM(K2:K897)</f>
        <v>0</v>
      </c>
      <c r="L898" s="16">
        <f>SUM(L2:L897)</f>
        <v>9237794.9400000032</v>
      </c>
      <c r="M898" s="16">
        <f>L898/G898*100</f>
        <v>91.857064728749179</v>
      </c>
      <c r="N898" s="16">
        <f>G898-L898</f>
        <v>818911.0599999968</v>
      </c>
      <c r="O898" s="16">
        <f>SUM(O2:O897)</f>
        <v>756067.25000000012</v>
      </c>
      <c r="P898" s="16">
        <f>SUM(P2:P897)</f>
        <v>0</v>
      </c>
      <c r="Q898" s="16">
        <f>SUM(Q2:Q897)</f>
        <v>0</v>
      </c>
      <c r="R898" s="16">
        <f>SUM(R2:R897)</f>
        <v>11797.58</v>
      </c>
      <c r="S898" s="8">
        <f>L898++P898+Q898+R898</f>
        <v>9249592.5200000033</v>
      </c>
      <c r="T898" s="16">
        <f>S898/G898*100</f>
        <v>91.97437530738199</v>
      </c>
      <c r="U898" s="16">
        <f>SUM(U2:U897)</f>
        <v>842433.47999999963</v>
      </c>
      <c r="V898" s="16">
        <f t="shared" si="833"/>
        <v>9237794.9400000032</v>
      </c>
      <c r="W898" s="25">
        <f>K898+P898</f>
        <v>0</v>
      </c>
      <c r="X898" s="41"/>
    </row>
    <row r="899" spans="1:25" s="18" customFormat="1" ht="14.25" customHeight="1" x14ac:dyDescent="0.25">
      <c r="A899" s="7"/>
      <c r="B899" s="20"/>
      <c r="C899" s="40"/>
      <c r="D899" s="14"/>
      <c r="E899" s="14"/>
      <c r="F899" s="15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8"/>
      <c r="T899" s="16"/>
      <c r="U899" s="16"/>
      <c r="V899" s="8"/>
      <c r="W899" s="25"/>
      <c r="X899" s="41"/>
    </row>
    <row r="900" spans="1:25" ht="14.25" customHeight="1" x14ac:dyDescent="0.2">
      <c r="A900" s="7"/>
      <c r="B900" s="20" t="s">
        <v>2034</v>
      </c>
      <c r="C900" s="28"/>
      <c r="D900" s="6" t="s">
        <v>547</v>
      </c>
      <c r="E900" s="6" t="s">
        <v>1096</v>
      </c>
      <c r="F900" s="19" t="s">
        <v>1809</v>
      </c>
      <c r="G900" s="8">
        <v>315957</v>
      </c>
      <c r="H900" s="8">
        <v>289628.34999999998</v>
      </c>
      <c r="I900" s="8">
        <f>H900/G900*100</f>
        <v>91.667014815307141</v>
      </c>
      <c r="J900" s="8">
        <v>26329.85</v>
      </c>
      <c r="K900" s="8"/>
      <c r="L900" s="8">
        <f>H900+J900+K900</f>
        <v>315958.19999999995</v>
      </c>
      <c r="M900" s="8">
        <f>L900/G900*100</f>
        <v>100.00037979851687</v>
      </c>
      <c r="N900" s="8">
        <f>G900-L900</f>
        <v>-1.1999999999534339</v>
      </c>
      <c r="O900" s="8">
        <f>J900+K900</f>
        <v>26329.85</v>
      </c>
      <c r="P900" s="8"/>
      <c r="Q900" s="8"/>
      <c r="R900" s="73">
        <f>0*26329.85</f>
        <v>0</v>
      </c>
      <c r="S900" s="8">
        <f>L900++P900+Q900+R900</f>
        <v>315958.19999999995</v>
      </c>
      <c r="T900" s="8">
        <f>S900/G900*100</f>
        <v>100.00037979851687</v>
      </c>
      <c r="U900" s="8">
        <f>G900-S900</f>
        <v>-1.1999999999534339</v>
      </c>
      <c r="V900" s="8">
        <f>H900+J900</f>
        <v>315958.19999999995</v>
      </c>
      <c r="W900" s="25">
        <f>K900+P900</f>
        <v>0</v>
      </c>
      <c r="X900" s="29"/>
    </row>
    <row r="901" spans="1:25" ht="14.25" customHeight="1" x14ac:dyDescent="0.2">
      <c r="A901" s="7"/>
      <c r="B901" s="20" t="s">
        <v>2034</v>
      </c>
      <c r="C901" s="28"/>
      <c r="D901" s="6" t="s">
        <v>547</v>
      </c>
      <c r="E901" s="6" t="s">
        <v>738</v>
      </c>
      <c r="F901" s="19" t="s">
        <v>739</v>
      </c>
      <c r="G901" s="8">
        <v>166170</v>
      </c>
      <c r="H901" s="8">
        <v>166170</v>
      </c>
      <c r="I901" s="8">
        <f>H901/G901*100</f>
        <v>100</v>
      </c>
      <c r="J901" s="8"/>
      <c r="K901" s="8"/>
      <c r="L901" s="8">
        <f>H901+J901+K901</f>
        <v>166170</v>
      </c>
      <c r="M901" s="8">
        <f>L901/G901*100</f>
        <v>100</v>
      </c>
      <c r="N901" s="8">
        <f>G901-L901</f>
        <v>0</v>
      </c>
      <c r="O901" s="8">
        <f>J901+K901</f>
        <v>0</v>
      </c>
      <c r="P901" s="8"/>
      <c r="Q901" s="8"/>
      <c r="R901" s="73">
        <f>0*83085</f>
        <v>0</v>
      </c>
      <c r="S901" s="8">
        <f>L901++P901+Q901+R901</f>
        <v>166170</v>
      </c>
      <c r="T901" s="8">
        <f>S901/G901*100</f>
        <v>100</v>
      </c>
      <c r="U901" s="8">
        <f>G901-S901</f>
        <v>0</v>
      </c>
      <c r="V901" s="8">
        <f>H901+J901</f>
        <v>166170</v>
      </c>
      <c r="W901" s="25">
        <f>K901+P901</f>
        <v>0</v>
      </c>
      <c r="X901" s="29"/>
    </row>
    <row r="902" spans="1:25" ht="14.25" customHeight="1" x14ac:dyDescent="0.25">
      <c r="A902" s="7"/>
      <c r="B902" s="20"/>
      <c r="C902" s="28"/>
      <c r="D902" s="6"/>
      <c r="E902" s="6"/>
      <c r="F902" s="30"/>
      <c r="G902" s="8"/>
      <c r="H902" s="8"/>
      <c r="I902" s="8"/>
      <c r="J902" s="16"/>
      <c r="K902" s="8"/>
      <c r="L902" s="8"/>
      <c r="M902" s="8"/>
      <c r="N902" s="8"/>
      <c r="O902" s="8"/>
      <c r="P902" s="8"/>
      <c r="Q902" s="8"/>
      <c r="R902" s="8"/>
      <c r="S902" s="8">
        <f>L902++P902+Q902+R902</f>
        <v>0</v>
      </c>
      <c r="T902" s="8"/>
      <c r="U902" s="8"/>
      <c r="V902" s="8"/>
      <c r="W902" s="25">
        <f>K902+P902</f>
        <v>0</v>
      </c>
      <c r="X902" s="29"/>
    </row>
    <row r="903" spans="1:25" s="18" customFormat="1" ht="14.25" customHeight="1" x14ac:dyDescent="0.25">
      <c r="A903" s="15"/>
      <c r="B903" s="42"/>
      <c r="C903" s="40"/>
      <c r="D903" s="14"/>
      <c r="E903" s="14"/>
      <c r="F903" s="43" t="s">
        <v>559</v>
      </c>
      <c r="G903" s="16">
        <f>SUM(G900:G902)</f>
        <v>482127</v>
      </c>
      <c r="H903" s="16">
        <f>SUM(H900:H902)</f>
        <v>455798.35</v>
      </c>
      <c r="I903" s="16">
        <f>H903/G903*100</f>
        <v>94.539063358824535</v>
      </c>
      <c r="J903" s="16">
        <f>SUM(J900:J902)</f>
        <v>26329.85</v>
      </c>
      <c r="K903" s="16">
        <f>SUM(K900:K902)</f>
        <v>0</v>
      </c>
      <c r="L903" s="16">
        <f>SUM(L900:L902)</f>
        <v>482128.19999999995</v>
      </c>
      <c r="M903" s="16">
        <f>L903/G903*100</f>
        <v>100.00024889707481</v>
      </c>
      <c r="N903" s="16">
        <f t="shared" ref="N903:R903" si="885">SUM(N900:N902)</f>
        <v>-1.1999999999534339</v>
      </c>
      <c r="O903" s="16">
        <f t="shared" si="885"/>
        <v>26329.85</v>
      </c>
      <c r="P903" s="16">
        <f t="shared" si="885"/>
        <v>0</v>
      </c>
      <c r="Q903" s="16">
        <f t="shared" si="885"/>
        <v>0</v>
      </c>
      <c r="R903" s="16">
        <f t="shared" si="885"/>
        <v>0</v>
      </c>
      <c r="S903" s="8">
        <f>L903++P903+Q903+R903</f>
        <v>482128.19999999995</v>
      </c>
      <c r="T903" s="16">
        <f>S903/G903*100</f>
        <v>100.00024889707481</v>
      </c>
      <c r="U903" s="16">
        <f>SUM(U900:U902)</f>
        <v>-1.1999999999534339</v>
      </c>
      <c r="V903" s="16">
        <f>SUM(V900:V902)</f>
        <v>482128.19999999995</v>
      </c>
      <c r="W903" s="25">
        <f>K903+P903</f>
        <v>0</v>
      </c>
      <c r="X903" s="41"/>
    </row>
    <row r="904" spans="1:25" s="18" customFormat="1" ht="14.25" customHeight="1" x14ac:dyDescent="0.25">
      <c r="A904" s="15"/>
      <c r="B904" s="42"/>
      <c r="C904" s="40"/>
      <c r="D904" s="14"/>
      <c r="E904" s="14"/>
      <c r="F904" s="43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44"/>
      <c r="S904" s="8"/>
      <c r="T904" s="44"/>
      <c r="U904" s="44"/>
      <c r="V904" s="45"/>
      <c r="W904" s="25"/>
      <c r="X904" s="41"/>
    </row>
    <row r="905" spans="1:25" s="18" customFormat="1" ht="14.25" customHeight="1" x14ac:dyDescent="0.25">
      <c r="A905" s="15"/>
      <c r="B905" s="42"/>
      <c r="C905" s="40"/>
      <c r="D905" s="14"/>
      <c r="E905" s="14"/>
      <c r="F905" s="43" t="s">
        <v>560</v>
      </c>
      <c r="G905" s="16">
        <f>G898+G903</f>
        <v>10538833</v>
      </c>
      <c r="H905" s="16">
        <f>H898+H903</f>
        <v>8937526.0400000028</v>
      </c>
      <c r="I905" s="16">
        <f>H905/G905*100</f>
        <v>84.805652010995942</v>
      </c>
      <c r="J905" s="16">
        <f>J898+J903</f>
        <v>782397.10000000009</v>
      </c>
      <c r="K905" s="16">
        <f>K898+K903</f>
        <v>0</v>
      </c>
      <c r="L905" s="16">
        <f>L898+L903</f>
        <v>9719923.1400000025</v>
      </c>
      <c r="M905" s="16">
        <f>L905/G905*100</f>
        <v>92.229596388898116</v>
      </c>
      <c r="N905" s="16">
        <f t="shared" ref="N905:S905" si="886">N898+N903</f>
        <v>818909.85999999684</v>
      </c>
      <c r="O905" s="16">
        <f t="shared" si="886"/>
        <v>782397.10000000009</v>
      </c>
      <c r="P905" s="16">
        <f t="shared" si="886"/>
        <v>0</v>
      </c>
      <c r="Q905" s="16">
        <f t="shared" si="886"/>
        <v>0</v>
      </c>
      <c r="R905" s="16">
        <f t="shared" si="886"/>
        <v>11797.58</v>
      </c>
      <c r="S905" s="16">
        <f t="shared" si="886"/>
        <v>9731720.7200000025</v>
      </c>
      <c r="T905" s="16">
        <f>S905/G905*100</f>
        <v>92.341540282496197</v>
      </c>
      <c r="U905" s="16">
        <f>U898+U903</f>
        <v>842432.27999999968</v>
      </c>
      <c r="V905" s="16">
        <f>V898+V903</f>
        <v>9719923.1400000025</v>
      </c>
      <c r="W905" s="44">
        <f>W898+W903</f>
        <v>0</v>
      </c>
      <c r="X905" s="41"/>
    </row>
    <row r="906" spans="1:25" ht="14.25" customHeight="1" x14ac:dyDescent="0.2">
      <c r="A906" s="7"/>
      <c r="B906" s="20"/>
      <c r="C906" s="28"/>
      <c r="D906" s="6"/>
      <c r="E906" s="6"/>
      <c r="F906" s="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24" t="s">
        <v>353</v>
      </c>
      <c r="S906" s="8"/>
      <c r="T906" s="25" t="s">
        <v>503</v>
      </c>
      <c r="U906" s="10" t="s">
        <v>504</v>
      </c>
      <c r="V906" s="11">
        <f t="shared" ref="V906:V931" si="887">H906+J906</f>
        <v>0</v>
      </c>
      <c r="W906" s="25"/>
      <c r="X906" s="29"/>
    </row>
    <row r="907" spans="1:25" ht="14.25" customHeight="1" x14ac:dyDescent="0.2">
      <c r="A907" s="7"/>
      <c r="B907" s="20"/>
      <c r="C907" s="28"/>
      <c r="D907" s="6"/>
      <c r="E907" s="6"/>
      <c r="F907" s="7" t="s">
        <v>1595</v>
      </c>
      <c r="G907" s="8">
        <v>5265884</v>
      </c>
      <c r="H907" s="8">
        <v>4459026.12</v>
      </c>
      <c r="I907" s="8">
        <f t="shared" ref="I907:I934" si="888">H907/G907*100</f>
        <v>84.677636651320086</v>
      </c>
      <c r="J907" s="8">
        <v>577050.68000000005</v>
      </c>
      <c r="K907" s="8"/>
      <c r="L907" s="8">
        <f t="shared" ref="L907:L931" si="889">H907+J907+K907</f>
        <v>5036076.8</v>
      </c>
      <c r="M907" s="8">
        <f t="shared" ref="M907:M941" si="890">L907/G907*100</f>
        <v>95.635923617003343</v>
      </c>
      <c r="N907" s="8">
        <f t="shared" ref="N907:N941" si="891">G907-L907</f>
        <v>229807.20000000019</v>
      </c>
      <c r="O907" s="8">
        <f t="shared" ref="O907:O931" si="892">J907+K907</f>
        <v>577050.68000000005</v>
      </c>
      <c r="P907" s="8"/>
      <c r="Q907" s="8"/>
      <c r="R907" s="8">
        <v>71123</v>
      </c>
      <c r="S907" s="8">
        <f>L907++P907+Q907+R907</f>
        <v>5107199.8</v>
      </c>
      <c r="T907" s="8">
        <f t="shared" ref="T907:T938" si="893">S907/G907*100</f>
        <v>96.986561040843284</v>
      </c>
      <c r="U907" s="8">
        <f t="shared" ref="U907:U940" si="894">G907-S907</f>
        <v>158684.20000000019</v>
      </c>
      <c r="V907" s="8">
        <f t="shared" si="887"/>
        <v>5036076.8</v>
      </c>
      <c r="W907" s="25">
        <f t="shared" ref="W907:W931" si="895">K907+P907</f>
        <v>0</v>
      </c>
      <c r="X907" s="29"/>
    </row>
    <row r="908" spans="1:25" ht="14.25" customHeight="1" x14ac:dyDescent="0.2">
      <c r="A908" s="7" t="s">
        <v>1577</v>
      </c>
      <c r="B908" s="20">
        <v>5515</v>
      </c>
      <c r="C908" s="28"/>
      <c r="D908" s="6" t="s">
        <v>2136</v>
      </c>
      <c r="E908" s="6"/>
      <c r="F908" s="179" t="s">
        <v>1909</v>
      </c>
      <c r="G908" s="21">
        <v>304</v>
      </c>
      <c r="H908" s="21">
        <v>304</v>
      </c>
      <c r="I908" s="8">
        <f t="shared" ref="I908:I917" si="896">H908/G908*100</f>
        <v>100</v>
      </c>
      <c r="J908" s="8">
        <v>0</v>
      </c>
      <c r="K908" s="8"/>
      <c r="L908" s="8">
        <f t="shared" ref="L908:L917" si="897">H908+J908+K908</f>
        <v>304</v>
      </c>
      <c r="M908" s="8">
        <f t="shared" ref="M908:M917" si="898">L908/G908*100</f>
        <v>100</v>
      </c>
      <c r="N908" s="8">
        <f t="shared" ref="N908:N917" si="899">G908-L908</f>
        <v>0</v>
      </c>
      <c r="O908" s="8">
        <f t="shared" ref="O908:O917" si="900">J908+K908</f>
        <v>0</v>
      </c>
      <c r="P908" s="8"/>
      <c r="Q908" s="8"/>
      <c r="R908" s="8"/>
      <c r="S908" s="8">
        <f t="shared" ref="S908:S938" si="901">L908+P908+Q908+R908</f>
        <v>304</v>
      </c>
      <c r="T908" s="8">
        <f t="shared" si="893"/>
        <v>100</v>
      </c>
      <c r="U908" s="8">
        <f t="shared" si="894"/>
        <v>0</v>
      </c>
      <c r="V908" s="8">
        <f t="shared" si="887"/>
        <v>304</v>
      </c>
      <c r="W908" s="25">
        <f t="shared" si="895"/>
        <v>0</v>
      </c>
      <c r="X908" s="29">
        <v>0</v>
      </c>
      <c r="Y908" s="25"/>
    </row>
    <row r="909" spans="1:25" ht="14.25" customHeight="1" x14ac:dyDescent="0.2">
      <c r="A909" s="7" t="s">
        <v>1125</v>
      </c>
      <c r="B909" s="20">
        <v>5525</v>
      </c>
      <c r="C909" s="28"/>
      <c r="D909" s="6" t="s">
        <v>2137</v>
      </c>
      <c r="E909" s="6"/>
      <c r="F909" s="179" t="s">
        <v>1971</v>
      </c>
      <c r="G909" s="21">
        <v>600</v>
      </c>
      <c r="H909" s="21">
        <v>600</v>
      </c>
      <c r="I909" s="8">
        <f t="shared" si="896"/>
        <v>100</v>
      </c>
      <c r="J909" s="8">
        <v>0</v>
      </c>
      <c r="K909" s="8"/>
      <c r="L909" s="8">
        <f t="shared" si="897"/>
        <v>600</v>
      </c>
      <c r="M909" s="8">
        <f t="shared" si="898"/>
        <v>100</v>
      </c>
      <c r="N909" s="8">
        <f t="shared" si="899"/>
        <v>0</v>
      </c>
      <c r="O909" s="8">
        <f t="shared" si="900"/>
        <v>0</v>
      </c>
      <c r="P909" s="8"/>
      <c r="Q909" s="8"/>
      <c r="R909" s="8"/>
      <c r="S909" s="8">
        <f t="shared" si="901"/>
        <v>600</v>
      </c>
      <c r="T909" s="8">
        <f t="shared" si="893"/>
        <v>100</v>
      </c>
      <c r="U909" s="8">
        <f t="shared" si="894"/>
        <v>0</v>
      </c>
      <c r="V909" s="8">
        <f t="shared" si="887"/>
        <v>600</v>
      </c>
      <c r="W909" s="25">
        <f t="shared" si="895"/>
        <v>0</v>
      </c>
      <c r="X909" s="29">
        <v>0</v>
      </c>
      <c r="Y909" s="25"/>
    </row>
    <row r="910" spans="1:25" ht="14.25" customHeight="1" x14ac:dyDescent="0.2">
      <c r="A910" s="7" t="s">
        <v>464</v>
      </c>
      <c r="B910" s="20">
        <v>5511</v>
      </c>
      <c r="C910" s="28"/>
      <c r="D910" s="6" t="s">
        <v>2138</v>
      </c>
      <c r="E910" s="6"/>
      <c r="F910" s="179" t="s">
        <v>1972</v>
      </c>
      <c r="G910" s="21">
        <v>852</v>
      </c>
      <c r="H910" s="21">
        <v>852</v>
      </c>
      <c r="I910" s="8">
        <f t="shared" si="896"/>
        <v>100</v>
      </c>
      <c r="J910" s="8">
        <v>0</v>
      </c>
      <c r="K910" s="8"/>
      <c r="L910" s="8">
        <f t="shared" si="897"/>
        <v>852</v>
      </c>
      <c r="M910" s="8">
        <f t="shared" si="898"/>
        <v>100</v>
      </c>
      <c r="N910" s="8">
        <f t="shared" si="899"/>
        <v>0</v>
      </c>
      <c r="O910" s="8">
        <f t="shared" si="900"/>
        <v>0</v>
      </c>
      <c r="P910" s="8"/>
      <c r="Q910" s="8"/>
      <c r="R910" s="8"/>
      <c r="S910" s="8">
        <f t="shared" si="901"/>
        <v>852</v>
      </c>
      <c r="T910" s="8">
        <f t="shared" si="893"/>
        <v>100</v>
      </c>
      <c r="U910" s="8">
        <f t="shared" si="894"/>
        <v>0</v>
      </c>
      <c r="V910" s="8">
        <f t="shared" si="887"/>
        <v>852</v>
      </c>
      <c r="W910" s="25">
        <f t="shared" si="895"/>
        <v>0</v>
      </c>
      <c r="X910" s="29">
        <v>0</v>
      </c>
      <c r="Y910" s="25"/>
    </row>
    <row r="911" spans="1:25" ht="14.25" customHeight="1" x14ac:dyDescent="0.2">
      <c r="A911" s="7" t="s">
        <v>464</v>
      </c>
      <c r="B911" s="20">
        <v>5525</v>
      </c>
      <c r="C911" s="28"/>
      <c r="D911" s="6" t="s">
        <v>2139</v>
      </c>
      <c r="E911" s="6"/>
      <c r="F911" s="179" t="s">
        <v>1976</v>
      </c>
      <c r="G911" s="21">
        <v>289</v>
      </c>
      <c r="H911" s="21">
        <v>289</v>
      </c>
      <c r="I911" s="8">
        <f t="shared" si="896"/>
        <v>100</v>
      </c>
      <c r="J911" s="8">
        <v>0</v>
      </c>
      <c r="K911" s="8"/>
      <c r="L911" s="8">
        <f t="shared" si="897"/>
        <v>289</v>
      </c>
      <c r="M911" s="8">
        <f t="shared" si="898"/>
        <v>100</v>
      </c>
      <c r="N911" s="8">
        <f t="shared" si="899"/>
        <v>0</v>
      </c>
      <c r="O911" s="8">
        <f t="shared" si="900"/>
        <v>0</v>
      </c>
      <c r="P911" s="8"/>
      <c r="Q911" s="8"/>
      <c r="R911" s="8"/>
      <c r="S911" s="8">
        <f t="shared" si="901"/>
        <v>289</v>
      </c>
      <c r="T911" s="8">
        <f t="shared" si="893"/>
        <v>100</v>
      </c>
      <c r="U911" s="8">
        <f t="shared" si="894"/>
        <v>0</v>
      </c>
      <c r="V911" s="8">
        <f t="shared" si="887"/>
        <v>289</v>
      </c>
      <c r="W911" s="25">
        <f t="shared" si="895"/>
        <v>0</v>
      </c>
      <c r="X911" s="29">
        <v>0</v>
      </c>
      <c r="Y911" s="25"/>
    </row>
    <row r="912" spans="1:25" ht="14.25" customHeight="1" x14ac:dyDescent="0.2">
      <c r="A912" s="7" t="s">
        <v>1526</v>
      </c>
      <c r="B912" s="20">
        <v>5525</v>
      </c>
      <c r="C912" s="28"/>
      <c r="D912" s="6" t="s">
        <v>2140</v>
      </c>
      <c r="E912" s="6"/>
      <c r="F912" s="179" t="s">
        <v>1975</v>
      </c>
      <c r="G912" s="21">
        <v>3835</v>
      </c>
      <c r="H912" s="21">
        <v>3835</v>
      </c>
      <c r="I912" s="8">
        <f t="shared" si="896"/>
        <v>100</v>
      </c>
      <c r="J912" s="8">
        <v>0</v>
      </c>
      <c r="K912" s="8"/>
      <c r="L912" s="8">
        <f t="shared" si="897"/>
        <v>3835</v>
      </c>
      <c r="M912" s="8">
        <f t="shared" si="898"/>
        <v>100</v>
      </c>
      <c r="N912" s="8">
        <f t="shared" si="899"/>
        <v>0</v>
      </c>
      <c r="O912" s="8">
        <f t="shared" si="900"/>
        <v>0</v>
      </c>
      <c r="P912" s="8"/>
      <c r="Q912" s="8"/>
      <c r="R912" s="8"/>
      <c r="S912" s="8">
        <f t="shared" si="901"/>
        <v>3835</v>
      </c>
      <c r="T912" s="8">
        <f t="shared" si="893"/>
        <v>100</v>
      </c>
      <c r="U912" s="8">
        <f t="shared" si="894"/>
        <v>0</v>
      </c>
      <c r="V912" s="8">
        <f t="shared" si="887"/>
        <v>3835</v>
      </c>
      <c r="W912" s="25">
        <f t="shared" si="895"/>
        <v>0</v>
      </c>
      <c r="X912" s="29">
        <v>0</v>
      </c>
      <c r="Y912" s="25"/>
    </row>
    <row r="913" spans="1:25" ht="14.25" customHeight="1" x14ac:dyDescent="0.2">
      <c r="A913" s="7" t="s">
        <v>1150</v>
      </c>
      <c r="B913" s="20">
        <v>5515</v>
      </c>
      <c r="C913" s="28" t="s">
        <v>2006</v>
      </c>
      <c r="D913" s="6" t="s">
        <v>2018</v>
      </c>
      <c r="E913" s="6"/>
      <c r="F913" s="179" t="s">
        <v>2005</v>
      </c>
      <c r="G913" s="21">
        <v>800</v>
      </c>
      <c r="H913" s="21">
        <v>800</v>
      </c>
      <c r="I913" s="8">
        <f t="shared" si="896"/>
        <v>100</v>
      </c>
      <c r="J913" s="8">
        <v>0</v>
      </c>
      <c r="K913" s="8"/>
      <c r="L913" s="8">
        <f t="shared" si="897"/>
        <v>800</v>
      </c>
      <c r="M913" s="8">
        <f t="shared" si="898"/>
        <v>100</v>
      </c>
      <c r="N913" s="8">
        <f t="shared" si="899"/>
        <v>0</v>
      </c>
      <c r="O913" s="8">
        <f t="shared" si="900"/>
        <v>0</v>
      </c>
      <c r="P913" s="8"/>
      <c r="Q913" s="8"/>
      <c r="R913" s="8"/>
      <c r="S913" s="8">
        <f t="shared" si="901"/>
        <v>800</v>
      </c>
      <c r="T913" s="8">
        <f t="shared" si="893"/>
        <v>100</v>
      </c>
      <c r="U913" s="8">
        <f t="shared" si="894"/>
        <v>0</v>
      </c>
      <c r="V913" s="8">
        <f t="shared" si="887"/>
        <v>800</v>
      </c>
      <c r="W913" s="25">
        <f t="shared" si="895"/>
        <v>0</v>
      </c>
      <c r="X913" s="29">
        <v>0</v>
      </c>
      <c r="Y913" s="25"/>
    </row>
    <row r="914" spans="1:25" ht="14.25" customHeight="1" x14ac:dyDescent="0.2">
      <c r="A914" s="7" t="s">
        <v>464</v>
      </c>
      <c r="B914" s="20">
        <v>5511</v>
      </c>
      <c r="C914" s="28"/>
      <c r="D914" s="6" t="s">
        <v>2019</v>
      </c>
      <c r="E914" s="6"/>
      <c r="F914" s="179" t="s">
        <v>2014</v>
      </c>
      <c r="G914" s="21">
        <v>518</v>
      </c>
      <c r="H914" s="21">
        <v>518</v>
      </c>
      <c r="I914" s="8">
        <f t="shared" si="896"/>
        <v>100</v>
      </c>
      <c r="J914" s="8">
        <v>0</v>
      </c>
      <c r="K914" s="8"/>
      <c r="L914" s="8">
        <f t="shared" si="897"/>
        <v>518</v>
      </c>
      <c r="M914" s="8">
        <f t="shared" si="898"/>
        <v>100</v>
      </c>
      <c r="N914" s="8">
        <f t="shared" si="899"/>
        <v>0</v>
      </c>
      <c r="O914" s="8">
        <f t="shared" si="900"/>
        <v>0</v>
      </c>
      <c r="P914" s="8"/>
      <c r="Q914" s="8"/>
      <c r="R914" s="8"/>
      <c r="S914" s="8">
        <f t="shared" si="901"/>
        <v>518</v>
      </c>
      <c r="T914" s="8">
        <f t="shared" si="893"/>
        <v>100</v>
      </c>
      <c r="U914" s="8">
        <f t="shared" si="894"/>
        <v>0</v>
      </c>
      <c r="V914" s="8">
        <f t="shared" si="887"/>
        <v>518</v>
      </c>
      <c r="W914" s="25">
        <f t="shared" si="895"/>
        <v>0</v>
      </c>
      <c r="X914" s="29">
        <v>0</v>
      </c>
      <c r="Y914" s="25"/>
    </row>
    <row r="915" spans="1:25" ht="14.25" customHeight="1" x14ac:dyDescent="0.2">
      <c r="A915" s="7" t="s">
        <v>1150</v>
      </c>
      <c r="B915" s="20">
        <v>5515</v>
      </c>
      <c r="C915" s="28"/>
      <c r="D915" s="6" t="s">
        <v>2018</v>
      </c>
      <c r="E915" s="6"/>
      <c r="F915" s="179" t="s">
        <v>2015</v>
      </c>
      <c r="G915" s="21">
        <v>700</v>
      </c>
      <c r="H915" s="21">
        <v>700</v>
      </c>
      <c r="I915" s="8">
        <f t="shared" si="896"/>
        <v>100</v>
      </c>
      <c r="J915" s="8">
        <v>0</v>
      </c>
      <c r="K915" s="8"/>
      <c r="L915" s="8">
        <f t="shared" si="897"/>
        <v>700</v>
      </c>
      <c r="M915" s="8">
        <f t="shared" si="898"/>
        <v>100</v>
      </c>
      <c r="N915" s="8">
        <f t="shared" si="899"/>
        <v>0</v>
      </c>
      <c r="O915" s="8">
        <f t="shared" si="900"/>
        <v>0</v>
      </c>
      <c r="P915" s="8"/>
      <c r="Q915" s="8"/>
      <c r="R915" s="8"/>
      <c r="S915" s="8">
        <f t="shared" si="901"/>
        <v>700</v>
      </c>
      <c r="T915" s="8">
        <f t="shared" si="893"/>
        <v>100</v>
      </c>
      <c r="U915" s="8">
        <f t="shared" si="894"/>
        <v>0</v>
      </c>
      <c r="V915" s="8">
        <f t="shared" si="887"/>
        <v>700</v>
      </c>
      <c r="W915" s="25">
        <f t="shared" si="895"/>
        <v>0</v>
      </c>
      <c r="X915" s="29">
        <v>0</v>
      </c>
      <c r="Y915" s="25"/>
    </row>
    <row r="916" spans="1:25" ht="14.25" customHeight="1" x14ac:dyDescent="0.2">
      <c r="A916" s="7" t="s">
        <v>1150</v>
      </c>
      <c r="B916" s="20">
        <v>5515</v>
      </c>
      <c r="C916" s="28"/>
      <c r="D916" s="6" t="s">
        <v>2018</v>
      </c>
      <c r="E916" s="6"/>
      <c r="F916" s="179" t="s">
        <v>2016</v>
      </c>
      <c r="G916" s="21">
        <v>2600</v>
      </c>
      <c r="H916" s="21">
        <v>2600</v>
      </c>
      <c r="I916" s="8">
        <f t="shared" si="896"/>
        <v>100</v>
      </c>
      <c r="J916" s="8">
        <v>0</v>
      </c>
      <c r="K916" s="8"/>
      <c r="L916" s="8">
        <f t="shared" si="897"/>
        <v>2600</v>
      </c>
      <c r="M916" s="8">
        <f t="shared" si="898"/>
        <v>100</v>
      </c>
      <c r="N916" s="8">
        <f t="shared" si="899"/>
        <v>0</v>
      </c>
      <c r="O916" s="8">
        <f t="shared" si="900"/>
        <v>0</v>
      </c>
      <c r="P916" s="8"/>
      <c r="Q916" s="8"/>
      <c r="R916" s="8"/>
      <c r="S916" s="8">
        <f t="shared" si="901"/>
        <v>2600</v>
      </c>
      <c r="T916" s="8">
        <f t="shared" si="893"/>
        <v>100</v>
      </c>
      <c r="U916" s="8">
        <f t="shared" si="894"/>
        <v>0</v>
      </c>
      <c r="V916" s="8">
        <f t="shared" si="887"/>
        <v>2600</v>
      </c>
      <c r="W916" s="25">
        <f t="shared" si="895"/>
        <v>0</v>
      </c>
      <c r="X916" s="29">
        <v>0</v>
      </c>
      <c r="Y916" s="25"/>
    </row>
    <row r="917" spans="1:25" ht="14.25" customHeight="1" x14ac:dyDescent="0.2">
      <c r="A917" s="7" t="s">
        <v>464</v>
      </c>
      <c r="B917" s="20">
        <v>5515</v>
      </c>
      <c r="C917" s="28"/>
      <c r="D917" s="6" t="s">
        <v>2113</v>
      </c>
      <c r="E917" s="6"/>
      <c r="F917" s="179" t="s">
        <v>2112</v>
      </c>
      <c r="G917" s="21">
        <v>556</v>
      </c>
      <c r="H917" s="21">
        <v>556</v>
      </c>
      <c r="I917" s="8">
        <f t="shared" si="896"/>
        <v>100</v>
      </c>
      <c r="J917" s="8">
        <v>0</v>
      </c>
      <c r="K917" s="8"/>
      <c r="L917" s="8">
        <f t="shared" si="897"/>
        <v>556</v>
      </c>
      <c r="M917" s="8">
        <f t="shared" si="898"/>
        <v>100</v>
      </c>
      <c r="N917" s="8">
        <f t="shared" si="899"/>
        <v>0</v>
      </c>
      <c r="O917" s="8">
        <f t="shared" si="900"/>
        <v>0</v>
      </c>
      <c r="P917" s="8"/>
      <c r="Q917" s="8"/>
      <c r="R917" s="8"/>
      <c r="S917" s="8">
        <f t="shared" si="901"/>
        <v>556</v>
      </c>
      <c r="T917" s="8">
        <f t="shared" si="893"/>
        <v>100</v>
      </c>
      <c r="U917" s="8">
        <f t="shared" si="894"/>
        <v>0</v>
      </c>
      <c r="V917" s="8">
        <f t="shared" si="887"/>
        <v>556</v>
      </c>
      <c r="W917" s="25">
        <f t="shared" si="895"/>
        <v>0</v>
      </c>
      <c r="X917" s="29">
        <v>0</v>
      </c>
      <c r="Y917" s="25"/>
    </row>
    <row r="918" spans="1:25" ht="14.25" customHeight="1" x14ac:dyDescent="0.2">
      <c r="A918" s="7" t="s">
        <v>1577</v>
      </c>
      <c r="B918" s="20">
        <v>5511</v>
      </c>
      <c r="C918" s="28"/>
      <c r="D918" s="6" t="s">
        <v>2136</v>
      </c>
      <c r="E918" s="6"/>
      <c r="F918" s="179" t="s">
        <v>2133</v>
      </c>
      <c r="G918" s="21">
        <v>919</v>
      </c>
      <c r="H918" s="8">
        <v>919</v>
      </c>
      <c r="I918" s="8">
        <f>H918/G918*100</f>
        <v>100</v>
      </c>
      <c r="J918" s="8">
        <v>0</v>
      </c>
      <c r="K918" s="8"/>
      <c r="L918" s="8">
        <f>H918+J918+K918</f>
        <v>919</v>
      </c>
      <c r="M918" s="8">
        <f>L918/G918*100</f>
        <v>100</v>
      </c>
      <c r="N918" s="8">
        <f>G918-L918</f>
        <v>0</v>
      </c>
      <c r="O918" s="8">
        <f>J918+K918</f>
        <v>0</v>
      </c>
      <c r="P918" s="8"/>
      <c r="Q918" s="8"/>
      <c r="R918" s="8"/>
      <c r="S918" s="8">
        <f t="shared" si="901"/>
        <v>919</v>
      </c>
      <c r="T918" s="8">
        <f t="shared" si="893"/>
        <v>100</v>
      </c>
      <c r="U918" s="8">
        <f t="shared" si="894"/>
        <v>0</v>
      </c>
      <c r="V918" s="8">
        <f t="shared" si="887"/>
        <v>919</v>
      </c>
      <c r="W918" s="25">
        <f t="shared" si="895"/>
        <v>0</v>
      </c>
      <c r="X918" s="29">
        <v>0</v>
      </c>
      <c r="Y918" s="25"/>
    </row>
    <row r="919" spans="1:25" ht="14.25" customHeight="1" x14ac:dyDescent="0.2">
      <c r="A919" s="7" t="s">
        <v>1150</v>
      </c>
      <c r="B919" s="20">
        <v>5515</v>
      </c>
      <c r="C919" s="28"/>
      <c r="D919" s="6" t="s">
        <v>2018</v>
      </c>
      <c r="E919" s="6"/>
      <c r="F919" s="179" t="s">
        <v>2175</v>
      </c>
      <c r="G919" s="21">
        <v>2500</v>
      </c>
      <c r="H919" s="21">
        <v>2500</v>
      </c>
      <c r="I919" s="8">
        <f>H919/G919*100</f>
        <v>100</v>
      </c>
      <c r="J919" s="8">
        <v>0</v>
      </c>
      <c r="K919" s="8"/>
      <c r="L919" s="8">
        <f>H919+J919+K919</f>
        <v>2500</v>
      </c>
      <c r="M919" s="8">
        <f>L919/G919*100</f>
        <v>100</v>
      </c>
      <c r="N919" s="8">
        <f>G919-L919</f>
        <v>0</v>
      </c>
      <c r="O919" s="8">
        <f>J919+K919</f>
        <v>0</v>
      </c>
      <c r="P919" s="8"/>
      <c r="Q919" s="8"/>
      <c r="R919" s="8"/>
      <c r="S919" s="8">
        <f>L919+P919+Q919+R919</f>
        <v>2500</v>
      </c>
      <c r="T919" s="8">
        <f>S919/G919*100</f>
        <v>100</v>
      </c>
      <c r="U919" s="8">
        <f>G919-S919</f>
        <v>0</v>
      </c>
      <c r="V919" s="8">
        <f>H919+J919</f>
        <v>2500</v>
      </c>
      <c r="W919" s="25">
        <f>K919+P919</f>
        <v>0</v>
      </c>
      <c r="X919" s="29">
        <v>0</v>
      </c>
      <c r="Y919" s="25"/>
    </row>
    <row r="920" spans="1:25" ht="14.25" customHeight="1" x14ac:dyDescent="0.2">
      <c r="A920" s="7" t="s">
        <v>464</v>
      </c>
      <c r="B920" s="20">
        <v>5511</v>
      </c>
      <c r="C920" s="28"/>
      <c r="D920" s="6" t="s">
        <v>2113</v>
      </c>
      <c r="E920" s="6"/>
      <c r="F920" s="179" t="s">
        <v>2206</v>
      </c>
      <c r="G920" s="21">
        <v>2888</v>
      </c>
      <c r="H920" s="21">
        <v>2888</v>
      </c>
      <c r="I920" s="8">
        <f>H920/G920*100</f>
        <v>100</v>
      </c>
      <c r="J920" s="8">
        <v>0</v>
      </c>
      <c r="K920" s="8"/>
      <c r="L920" s="8">
        <f>H920+J920+K920</f>
        <v>2888</v>
      </c>
      <c r="M920" s="8">
        <f>L920/G920*100</f>
        <v>100</v>
      </c>
      <c r="N920" s="8">
        <f>G920-L920</f>
        <v>0</v>
      </c>
      <c r="O920" s="8">
        <f>J920+K920</f>
        <v>0</v>
      </c>
      <c r="P920" s="8"/>
      <c r="Q920" s="8"/>
      <c r="R920" s="8"/>
      <c r="S920" s="8">
        <f>L920+P920+Q920+R920</f>
        <v>2888</v>
      </c>
      <c r="T920" s="8">
        <f>S920/G920*100</f>
        <v>100</v>
      </c>
      <c r="U920" s="8">
        <f>G920-S920</f>
        <v>0</v>
      </c>
      <c r="V920" s="8">
        <f>H920+J920</f>
        <v>2888</v>
      </c>
      <c r="W920" s="25">
        <f>K920+P920</f>
        <v>0</v>
      </c>
      <c r="X920" s="29">
        <v>0</v>
      </c>
      <c r="Y920" s="25"/>
    </row>
    <row r="921" spans="1:25" ht="14.25" customHeight="1" x14ac:dyDescent="0.2">
      <c r="A921" s="7" t="s">
        <v>464</v>
      </c>
      <c r="B921" s="20">
        <v>5515</v>
      </c>
      <c r="C921" s="28"/>
      <c r="D921" s="6" t="s">
        <v>2113</v>
      </c>
      <c r="E921" s="6"/>
      <c r="F921" s="179" t="s">
        <v>2243</v>
      </c>
      <c r="G921" s="21">
        <v>476</v>
      </c>
      <c r="H921" s="21">
        <v>476</v>
      </c>
      <c r="I921" s="8">
        <f>H921/G921*100</f>
        <v>100</v>
      </c>
      <c r="J921" s="8">
        <v>0</v>
      </c>
      <c r="K921" s="8"/>
      <c r="L921" s="8">
        <f>H921+J921+K921</f>
        <v>476</v>
      </c>
      <c r="M921" s="8">
        <f>L921/G921*100</f>
        <v>100</v>
      </c>
      <c r="N921" s="8">
        <f>G921-L921</f>
        <v>0</v>
      </c>
      <c r="O921" s="8">
        <f>J921+K921</f>
        <v>0</v>
      </c>
      <c r="P921" s="8"/>
      <c r="Q921" s="8"/>
      <c r="R921" s="8"/>
      <c r="S921" s="8">
        <f>L921+P921+Q921+R921</f>
        <v>476</v>
      </c>
      <c r="T921" s="8">
        <f>S921/G921*100</f>
        <v>100</v>
      </c>
      <c r="U921" s="8">
        <f>G921-S921</f>
        <v>0</v>
      </c>
      <c r="V921" s="8">
        <f>H921+J921</f>
        <v>476</v>
      </c>
      <c r="W921" s="25">
        <f>K921+P921</f>
        <v>0</v>
      </c>
      <c r="X921" s="29">
        <v>0</v>
      </c>
      <c r="Y921" s="25"/>
    </row>
    <row r="922" spans="1:25" ht="14.25" customHeight="1" x14ac:dyDescent="0.2">
      <c r="A922" s="7" t="s">
        <v>464</v>
      </c>
      <c r="B922" s="20">
        <v>5515</v>
      </c>
      <c r="C922" s="28"/>
      <c r="D922" s="6" t="s">
        <v>2245</v>
      </c>
      <c r="E922" s="6"/>
      <c r="F922" s="179" t="s">
        <v>2244</v>
      </c>
      <c r="G922" s="21">
        <v>1610</v>
      </c>
      <c r="H922" s="21">
        <v>1610</v>
      </c>
      <c r="I922" s="8">
        <f>H922/G922*100</f>
        <v>100</v>
      </c>
      <c r="J922" s="8">
        <v>0</v>
      </c>
      <c r="K922" s="8"/>
      <c r="L922" s="8">
        <f>H922+J922+K922</f>
        <v>1610</v>
      </c>
      <c r="M922" s="8">
        <f>L922/G922*100</f>
        <v>100</v>
      </c>
      <c r="N922" s="8">
        <f>G922-L922</f>
        <v>0</v>
      </c>
      <c r="O922" s="8">
        <f>J922+K922</f>
        <v>0</v>
      </c>
      <c r="P922" s="8"/>
      <c r="Q922" s="8"/>
      <c r="R922" s="8"/>
      <c r="S922" s="8">
        <f>L922+P922+Q922+R922</f>
        <v>1610</v>
      </c>
      <c r="T922" s="8">
        <f>S922/G922*100</f>
        <v>100</v>
      </c>
      <c r="U922" s="8">
        <f>G922-S922</f>
        <v>0</v>
      </c>
      <c r="V922" s="8">
        <f>H922+J922</f>
        <v>1610</v>
      </c>
      <c r="W922" s="25">
        <f>K922+P922</f>
        <v>0</v>
      </c>
      <c r="X922" s="29">
        <v>0</v>
      </c>
      <c r="Y922" s="25"/>
    </row>
    <row r="923" spans="1:25" ht="14.25" customHeight="1" x14ac:dyDescent="0.2">
      <c r="A923" s="7" t="s">
        <v>1577</v>
      </c>
      <c r="B923" s="20"/>
      <c r="C923" s="28"/>
      <c r="D923" s="6" t="s">
        <v>1679</v>
      </c>
      <c r="E923" s="6"/>
      <c r="F923" s="192" t="s">
        <v>1667</v>
      </c>
      <c r="G923" s="8">
        <v>1532351</v>
      </c>
      <c r="H923" s="8">
        <v>1311434.51</v>
      </c>
      <c r="I923" s="8">
        <f t="shared" ref="I923:I925" si="902">H923/G923*100</f>
        <v>85.583166650460626</v>
      </c>
      <c r="J923" s="8">
        <v>188121.48</v>
      </c>
      <c r="K923" s="8"/>
      <c r="L923" s="8">
        <f t="shared" si="889"/>
        <v>1499555.99</v>
      </c>
      <c r="M923" s="8">
        <f t="shared" ref="M923:M925" si="903">L923/G923*100</f>
        <v>97.859823891523547</v>
      </c>
      <c r="N923" s="191">
        <f t="shared" ref="N923:N925" si="904">G923-L923</f>
        <v>32795.010000000009</v>
      </c>
      <c r="O923" s="8">
        <f t="shared" si="892"/>
        <v>188121.48</v>
      </c>
      <c r="P923" s="8"/>
      <c r="Q923" s="8"/>
      <c r="R923" s="8">
        <v>3441</v>
      </c>
      <c r="S923" s="8">
        <f t="shared" si="901"/>
        <v>1502996.99</v>
      </c>
      <c r="T923" s="8">
        <f t="shared" si="893"/>
        <v>98.084380797872029</v>
      </c>
      <c r="U923" s="8">
        <f t="shared" si="894"/>
        <v>29354.010000000009</v>
      </c>
      <c r="V923" s="8">
        <f t="shared" si="887"/>
        <v>1499555.99</v>
      </c>
      <c r="W923" s="25">
        <f t="shared" si="895"/>
        <v>0</v>
      </c>
      <c r="X923" s="29"/>
    </row>
    <row r="924" spans="1:25" ht="14.25" customHeight="1" x14ac:dyDescent="0.2">
      <c r="A924" s="7" t="s">
        <v>1577</v>
      </c>
      <c r="B924" s="20">
        <v>5511</v>
      </c>
      <c r="C924" s="28" t="s">
        <v>791</v>
      </c>
      <c r="D924" s="6" t="s">
        <v>1679</v>
      </c>
      <c r="E924" s="6"/>
      <c r="F924" s="179" t="s">
        <v>2071</v>
      </c>
      <c r="G924" s="21">
        <v>1440</v>
      </c>
      <c r="H924" s="8">
        <v>1440</v>
      </c>
      <c r="I924" s="8">
        <f>H924/G924*100</f>
        <v>100</v>
      </c>
      <c r="J924" s="8">
        <v>0</v>
      </c>
      <c r="K924" s="8"/>
      <c r="L924" s="8">
        <f>H924+J924+K924</f>
        <v>1440</v>
      </c>
      <c r="M924" s="8">
        <f>L924/G924*100</f>
        <v>100</v>
      </c>
      <c r="N924" s="8">
        <f>G924-L924</f>
        <v>0</v>
      </c>
      <c r="O924" s="8">
        <f>J924+K924</f>
        <v>0</v>
      </c>
      <c r="P924" s="8"/>
      <c r="Q924" s="8"/>
      <c r="R924" s="8"/>
      <c r="S924" s="8">
        <f>L924+P924+Q924+R924</f>
        <v>1440</v>
      </c>
      <c r="T924" s="8">
        <f>S924/G924*100</f>
        <v>100</v>
      </c>
      <c r="U924" s="8">
        <f>G924-S924</f>
        <v>0</v>
      </c>
      <c r="V924" s="8">
        <f>H924+J924</f>
        <v>1440</v>
      </c>
      <c r="W924" s="25">
        <f>K924+P924</f>
        <v>0</v>
      </c>
      <c r="X924" s="29">
        <v>0</v>
      </c>
      <c r="Y924" s="25"/>
    </row>
    <row r="925" spans="1:25" ht="14.25" customHeight="1" x14ac:dyDescent="0.2">
      <c r="A925" s="7" t="s">
        <v>541</v>
      </c>
      <c r="B925" s="20">
        <v>6502</v>
      </c>
      <c r="C925" s="28"/>
      <c r="D925" s="6" t="s">
        <v>1679</v>
      </c>
      <c r="E925" s="6"/>
      <c r="F925" s="7" t="s">
        <v>1667</v>
      </c>
      <c r="G925" s="8">
        <v>56304</v>
      </c>
      <c r="H925" s="8">
        <v>51447.220000000016</v>
      </c>
      <c r="I925" s="8">
        <f t="shared" si="902"/>
        <v>91.374005399261179</v>
      </c>
      <c r="J925" s="8">
        <v>4677.0200000000004</v>
      </c>
      <c r="K925" s="8"/>
      <c r="L925" s="8">
        <f t="shared" si="889"/>
        <v>56124.24000000002</v>
      </c>
      <c r="M925" s="8">
        <f t="shared" si="903"/>
        <v>99.680733162830379</v>
      </c>
      <c r="N925" s="8">
        <f t="shared" si="904"/>
        <v>179.75999999998021</v>
      </c>
      <c r="O925" s="8">
        <f t="shared" si="892"/>
        <v>4677.0200000000004</v>
      </c>
      <c r="P925" s="8"/>
      <c r="Q925" s="8"/>
      <c r="R925" s="8"/>
      <c r="S925" s="8">
        <f t="shared" si="901"/>
        <v>56124.24000000002</v>
      </c>
      <c r="T925" s="8">
        <f t="shared" si="893"/>
        <v>99.680733162830379</v>
      </c>
      <c r="U925" s="8">
        <f t="shared" si="894"/>
        <v>179.75999999998021</v>
      </c>
      <c r="V925" s="8">
        <f t="shared" si="887"/>
        <v>56124.24000000002</v>
      </c>
      <c r="W925" s="25">
        <f t="shared" si="895"/>
        <v>0</v>
      </c>
      <c r="X925" s="29"/>
    </row>
    <row r="926" spans="1:25" ht="14.25" customHeight="1" x14ac:dyDescent="0.2">
      <c r="A926" s="7"/>
      <c r="B926" s="20" t="s">
        <v>2034</v>
      </c>
      <c r="C926" s="28"/>
      <c r="D926" s="6" t="s">
        <v>1679</v>
      </c>
      <c r="E926" s="6"/>
      <c r="F926" s="7" t="s">
        <v>1667</v>
      </c>
      <c r="G926" s="8">
        <v>89957</v>
      </c>
      <c r="H926" s="8">
        <v>82462.260000000009</v>
      </c>
      <c r="I926" s="8">
        <f t="shared" si="888"/>
        <v>91.668530520137409</v>
      </c>
      <c r="J926" s="8">
        <v>7496.57</v>
      </c>
      <c r="K926" s="8"/>
      <c r="L926" s="8">
        <f t="shared" si="889"/>
        <v>89958.830000000016</v>
      </c>
      <c r="M926" s="8">
        <f t="shared" si="890"/>
        <v>100.00203430527921</v>
      </c>
      <c r="N926" s="8">
        <f t="shared" si="891"/>
        <v>-1.8300000000162981</v>
      </c>
      <c r="O926" s="8">
        <f t="shared" si="892"/>
        <v>7496.57</v>
      </c>
      <c r="P926" s="8"/>
      <c r="Q926" s="8"/>
      <c r="R926" s="8"/>
      <c r="S926" s="8">
        <f t="shared" si="901"/>
        <v>89958.830000000016</v>
      </c>
      <c r="T926" s="8">
        <f t="shared" si="893"/>
        <v>100.00203430527921</v>
      </c>
      <c r="U926" s="8">
        <f t="shared" si="894"/>
        <v>-1.8300000000162981</v>
      </c>
      <c r="V926" s="8">
        <f t="shared" si="887"/>
        <v>89958.830000000016</v>
      </c>
      <c r="W926" s="25">
        <f t="shared" si="895"/>
        <v>0</v>
      </c>
      <c r="X926" s="29"/>
    </row>
    <row r="927" spans="1:25" ht="14.25" customHeight="1" x14ac:dyDescent="0.2">
      <c r="A927" s="7" t="s">
        <v>1577</v>
      </c>
      <c r="B927" s="20"/>
      <c r="C927" s="28"/>
      <c r="D927" s="6" t="s">
        <v>1680</v>
      </c>
      <c r="E927" s="6"/>
      <c r="F927" s="192" t="s">
        <v>1668</v>
      </c>
      <c r="G927" s="8">
        <v>1276162</v>
      </c>
      <c r="H927" s="8">
        <v>1118684.94</v>
      </c>
      <c r="I927" s="8">
        <f t="shared" si="888"/>
        <v>87.660104281431344</v>
      </c>
      <c r="J927" s="8">
        <v>150966.98000000001</v>
      </c>
      <c r="K927" s="8"/>
      <c r="L927" s="8">
        <f t="shared" si="889"/>
        <v>1269651.92</v>
      </c>
      <c r="M927" s="8">
        <f t="shared" si="890"/>
        <v>99.48987040830238</v>
      </c>
      <c r="N927" s="191">
        <f t="shared" si="891"/>
        <v>6510.0800000000745</v>
      </c>
      <c r="O927" s="8">
        <f t="shared" si="892"/>
        <v>150966.98000000001</v>
      </c>
      <c r="P927" s="8"/>
      <c r="Q927" s="8"/>
      <c r="R927" s="8">
        <v>-3930</v>
      </c>
      <c r="S927" s="8">
        <f t="shared" si="901"/>
        <v>1265721.92</v>
      </c>
      <c r="T927" s="8">
        <f t="shared" si="893"/>
        <v>99.181915775583334</v>
      </c>
      <c r="U927" s="8">
        <f t="shared" si="894"/>
        <v>10440.080000000075</v>
      </c>
      <c r="V927" s="8">
        <f t="shared" si="887"/>
        <v>1269651.92</v>
      </c>
      <c r="W927" s="25">
        <f t="shared" si="895"/>
        <v>0</v>
      </c>
      <c r="X927" s="29"/>
    </row>
    <row r="928" spans="1:25" ht="14.25" customHeight="1" x14ac:dyDescent="0.2">
      <c r="A928" s="7" t="s">
        <v>541</v>
      </c>
      <c r="B928" s="20">
        <v>6502</v>
      </c>
      <c r="C928" s="28"/>
      <c r="D928" s="6" t="s">
        <v>1680</v>
      </c>
      <c r="E928" s="6"/>
      <c r="F928" s="7" t="s">
        <v>1668</v>
      </c>
      <c r="G928" s="8">
        <v>26358</v>
      </c>
      <c r="H928" s="8">
        <v>24161.940000000002</v>
      </c>
      <c r="I928" s="8">
        <f t="shared" si="888"/>
        <v>91.66833598907354</v>
      </c>
      <c r="J928" s="8">
        <v>2196.54</v>
      </c>
      <c r="K928" s="8"/>
      <c r="L928" s="8">
        <f t="shared" si="889"/>
        <v>26358.480000000003</v>
      </c>
      <c r="M928" s="8">
        <f t="shared" si="890"/>
        <v>100.00182107898932</v>
      </c>
      <c r="N928" s="8">
        <f t="shared" si="891"/>
        <v>-0.48000000000320142</v>
      </c>
      <c r="O928" s="8">
        <f t="shared" si="892"/>
        <v>2196.54</v>
      </c>
      <c r="P928" s="8"/>
      <c r="Q928" s="8"/>
      <c r="R928" s="8"/>
      <c r="S928" s="8">
        <f t="shared" si="901"/>
        <v>26358.480000000003</v>
      </c>
      <c r="T928" s="8">
        <f t="shared" si="893"/>
        <v>100.00182107898932</v>
      </c>
      <c r="U928" s="8">
        <f t="shared" si="894"/>
        <v>-0.48000000000320142</v>
      </c>
      <c r="V928" s="8">
        <f t="shared" si="887"/>
        <v>26358.480000000003</v>
      </c>
      <c r="W928" s="25">
        <f t="shared" si="895"/>
        <v>0</v>
      </c>
      <c r="X928" s="29"/>
    </row>
    <row r="929" spans="1:25" ht="14.25" customHeight="1" x14ac:dyDescent="0.2">
      <c r="A929" s="7"/>
      <c r="B929" s="20" t="s">
        <v>2034</v>
      </c>
      <c r="C929" s="28"/>
      <c r="D929" s="6" t="s">
        <v>1680</v>
      </c>
      <c r="E929" s="6"/>
      <c r="F929" s="7" t="s">
        <v>1668</v>
      </c>
      <c r="G929" s="8">
        <v>41991</v>
      </c>
      <c r="H929" s="8">
        <v>38491.420000000006</v>
      </c>
      <c r="I929" s="8">
        <f t="shared" ref="I929" si="905">H929/G929*100</f>
        <v>91.665880783977528</v>
      </c>
      <c r="J929" s="8">
        <v>3499.22</v>
      </c>
      <c r="K929" s="8"/>
      <c r="L929" s="8">
        <f t="shared" si="889"/>
        <v>41990.640000000007</v>
      </c>
      <c r="M929" s="8">
        <f t="shared" ref="M929" si="906">L929/G929*100</f>
        <v>99.999142673430043</v>
      </c>
      <c r="N929" s="8">
        <f t="shared" ref="N929" si="907">G929-L929</f>
        <v>0.35999999999330612</v>
      </c>
      <c r="O929" s="8">
        <f t="shared" si="892"/>
        <v>3499.22</v>
      </c>
      <c r="P929" s="8"/>
      <c r="Q929" s="8"/>
      <c r="R929" s="8"/>
      <c r="S929" s="8">
        <f t="shared" si="901"/>
        <v>41990.640000000007</v>
      </c>
      <c r="T929" s="8">
        <f t="shared" si="893"/>
        <v>99.999142673430043</v>
      </c>
      <c r="U929" s="8">
        <f t="shared" si="894"/>
        <v>0.35999999999330612</v>
      </c>
      <c r="V929" s="8">
        <f t="shared" si="887"/>
        <v>41990.640000000007</v>
      </c>
      <c r="W929" s="25">
        <f t="shared" si="895"/>
        <v>0</v>
      </c>
      <c r="X929" s="29"/>
    </row>
    <row r="930" spans="1:25" ht="14.25" customHeight="1" x14ac:dyDescent="0.2">
      <c r="A930" s="7" t="s">
        <v>1577</v>
      </c>
      <c r="B930" s="20"/>
      <c r="C930" s="28"/>
      <c r="D930" s="6" t="s">
        <v>1681</v>
      </c>
      <c r="E930" s="6"/>
      <c r="F930" s="192" t="s">
        <v>1687</v>
      </c>
      <c r="G930" s="8">
        <v>974953</v>
      </c>
      <c r="H930" s="8">
        <v>876315.58999999985</v>
      </c>
      <c r="I930" s="8">
        <f t="shared" si="888"/>
        <v>89.882854865824285</v>
      </c>
      <c r="J930" s="8">
        <v>89619.17</v>
      </c>
      <c r="K930" s="8"/>
      <c r="L930" s="8">
        <f t="shared" si="889"/>
        <v>965934.75999999989</v>
      </c>
      <c r="M930" s="8">
        <f t="shared" si="890"/>
        <v>99.075007718320776</v>
      </c>
      <c r="N930" s="191">
        <f t="shared" si="891"/>
        <v>9018.2400000001071</v>
      </c>
      <c r="O930" s="8">
        <f t="shared" si="892"/>
        <v>89619.17</v>
      </c>
      <c r="P930" s="8"/>
      <c r="Q930" s="8"/>
      <c r="R930" s="8">
        <v>1849</v>
      </c>
      <c r="S930" s="8">
        <f t="shared" si="901"/>
        <v>967783.75999999989</v>
      </c>
      <c r="T930" s="8">
        <f t="shared" si="893"/>
        <v>99.264657886072456</v>
      </c>
      <c r="U930" s="8">
        <f t="shared" si="894"/>
        <v>7169.2400000001071</v>
      </c>
      <c r="V930" s="8">
        <f t="shared" si="887"/>
        <v>965934.75999999989</v>
      </c>
      <c r="W930" s="25">
        <f t="shared" si="895"/>
        <v>0</v>
      </c>
      <c r="X930" s="29"/>
    </row>
    <row r="931" spans="1:25" ht="14.25" customHeight="1" x14ac:dyDescent="0.2">
      <c r="A931" s="7" t="s">
        <v>1597</v>
      </c>
      <c r="B931" s="20"/>
      <c r="C931" s="28"/>
      <c r="D931" s="6" t="s">
        <v>1598</v>
      </c>
      <c r="E931" s="6"/>
      <c r="F931" s="46" t="s">
        <v>1599</v>
      </c>
      <c r="G931" s="8">
        <v>511171</v>
      </c>
      <c r="H931" s="8">
        <v>434300.41000000003</v>
      </c>
      <c r="I931" s="8">
        <f t="shared" si="888"/>
        <v>84.961864033757792</v>
      </c>
      <c r="J931" s="8">
        <v>70495.42</v>
      </c>
      <c r="K931" s="8"/>
      <c r="L931" s="8">
        <f t="shared" si="889"/>
        <v>504795.83</v>
      </c>
      <c r="M931" s="8">
        <f t="shared" si="890"/>
        <v>98.752830266192731</v>
      </c>
      <c r="N931" s="8">
        <f t="shared" si="891"/>
        <v>6375.1699999999837</v>
      </c>
      <c r="O931" s="8">
        <f t="shared" si="892"/>
        <v>70495.42</v>
      </c>
      <c r="P931" s="8"/>
      <c r="Q931" s="8"/>
      <c r="R931" s="8">
        <f>11700-1360</f>
        <v>10340</v>
      </c>
      <c r="S931" s="8">
        <f t="shared" si="901"/>
        <v>515135.83</v>
      </c>
      <c r="T931" s="8">
        <f t="shared" si="893"/>
        <v>100.77563672430556</v>
      </c>
      <c r="U931" s="8">
        <f t="shared" si="894"/>
        <v>-3964.8300000000163</v>
      </c>
      <c r="V931" s="8">
        <f t="shared" si="887"/>
        <v>504795.83</v>
      </c>
      <c r="W931" s="25">
        <f t="shared" si="895"/>
        <v>0</v>
      </c>
      <c r="X931" s="29"/>
    </row>
    <row r="932" spans="1:25" ht="14.25" customHeight="1" x14ac:dyDescent="0.2">
      <c r="A932" s="7" t="s">
        <v>830</v>
      </c>
      <c r="B932" s="20"/>
      <c r="C932" s="47"/>
      <c r="D932" s="48" t="s">
        <v>1037</v>
      </c>
      <c r="E932" s="6"/>
      <c r="F932" s="49" t="s">
        <v>1708</v>
      </c>
      <c r="G932" s="8">
        <v>369447</v>
      </c>
      <c r="H932" s="8">
        <v>335916.75</v>
      </c>
      <c r="I932" s="8">
        <f>H932/G932*100</f>
        <v>90.924205637073783</v>
      </c>
      <c r="J932" s="8">
        <v>30583.5</v>
      </c>
      <c r="K932" s="8"/>
      <c r="L932" s="8">
        <f t="shared" ref="L932" si="908">H932+J932+K932</f>
        <v>366500.25</v>
      </c>
      <c r="M932" s="8">
        <f>L932/G932*100</f>
        <v>99.202388975955955</v>
      </c>
      <c r="N932" s="50">
        <f>G932-L932</f>
        <v>2946.75</v>
      </c>
      <c r="O932" s="50">
        <f t="shared" ref="O932" si="909">J932+K932</f>
        <v>30583.5</v>
      </c>
      <c r="P932" s="8"/>
      <c r="Q932" s="8"/>
      <c r="R932" s="8"/>
      <c r="S932" s="8">
        <f t="shared" si="901"/>
        <v>366500.25</v>
      </c>
      <c r="T932" s="8">
        <f t="shared" si="893"/>
        <v>99.202388975955955</v>
      </c>
      <c r="U932" s="8">
        <f t="shared" si="894"/>
        <v>2946.75</v>
      </c>
      <c r="V932" s="8">
        <f t="shared" ref="V932" si="910">H932+J932</f>
        <v>366500.25</v>
      </c>
      <c r="W932" s="25">
        <f t="shared" ref="W932" si="911">K932+P932</f>
        <v>0</v>
      </c>
      <c r="X932" s="51"/>
    </row>
    <row r="933" spans="1:25" ht="14.25" customHeight="1" x14ac:dyDescent="0.2">
      <c r="A933" s="7" t="s">
        <v>2155</v>
      </c>
      <c r="B933" s="20"/>
      <c r="C933" s="47"/>
      <c r="D933" s="48" t="s">
        <v>1037</v>
      </c>
      <c r="E933" s="6"/>
      <c r="F933" s="49" t="s">
        <v>1226</v>
      </c>
      <c r="G933" s="8"/>
      <c r="H933" s="8">
        <v>320.76</v>
      </c>
      <c r="I933" s="8" t="e">
        <f>H933/G933*100</f>
        <v>#DIV/0!</v>
      </c>
      <c r="J933" s="8">
        <v>1507.8</v>
      </c>
      <c r="K933" s="8"/>
      <c r="L933" s="8">
        <f>H933+J933+K933</f>
        <v>1828.56</v>
      </c>
      <c r="M933" s="8" t="e">
        <f>L933/G933*100</f>
        <v>#DIV/0!</v>
      </c>
      <c r="N933" s="50">
        <f>G933-L933</f>
        <v>-1828.56</v>
      </c>
      <c r="O933" s="50">
        <f>J933+K933</f>
        <v>1507.8</v>
      </c>
      <c r="P933" s="8"/>
      <c r="Q933" s="8"/>
      <c r="R933" s="8"/>
      <c r="S933" s="8">
        <f>L933+P933+Q933+R933</f>
        <v>1828.56</v>
      </c>
      <c r="T933" s="8" t="e">
        <f>S933/G933*100</f>
        <v>#DIV/0!</v>
      </c>
      <c r="U933" s="8">
        <f>G933-S933</f>
        <v>-1828.56</v>
      </c>
      <c r="V933" s="8">
        <f t="shared" ref="V933:V938" si="912">H933+J933</f>
        <v>1828.56</v>
      </c>
      <c r="W933" s="25">
        <f t="shared" ref="W933:W938" si="913">K933+P933</f>
        <v>0</v>
      </c>
      <c r="X933" s="51"/>
    </row>
    <row r="934" spans="1:25" ht="14.25" customHeight="1" x14ac:dyDescent="0.2">
      <c r="A934" s="7" t="s">
        <v>1083</v>
      </c>
      <c r="B934" s="20"/>
      <c r="C934" s="28"/>
      <c r="D934" s="6" t="s">
        <v>1467</v>
      </c>
      <c r="E934" s="6"/>
      <c r="F934" s="46" t="s">
        <v>1825</v>
      </c>
      <c r="G934" s="8">
        <v>65124</v>
      </c>
      <c r="H934" s="8">
        <v>58021.22</v>
      </c>
      <c r="I934" s="8">
        <f t="shared" si="888"/>
        <v>89.093452490633254</v>
      </c>
      <c r="J934" s="8">
        <v>6940.4</v>
      </c>
      <c r="K934" s="8"/>
      <c r="L934" s="8">
        <f t="shared" ref="L934:L941" si="914">H934+J934+K934</f>
        <v>64961.62</v>
      </c>
      <c r="M934" s="8">
        <f t="shared" si="890"/>
        <v>99.750660278852649</v>
      </c>
      <c r="N934" s="8">
        <f t="shared" si="891"/>
        <v>162.37999999999738</v>
      </c>
      <c r="O934" s="8">
        <f t="shared" ref="O934:O941" si="915">J934+K934</f>
        <v>6940.4</v>
      </c>
      <c r="P934" s="8"/>
      <c r="Q934" s="8"/>
      <c r="R934" s="8"/>
      <c r="S934" s="8">
        <f t="shared" si="901"/>
        <v>64961.62</v>
      </c>
      <c r="T934" s="8">
        <f t="shared" si="893"/>
        <v>99.750660278852649</v>
      </c>
      <c r="U934" s="8">
        <f t="shared" si="894"/>
        <v>162.37999999999738</v>
      </c>
      <c r="V934" s="8">
        <f t="shared" si="912"/>
        <v>64961.62</v>
      </c>
      <c r="W934" s="25">
        <f t="shared" si="913"/>
        <v>0</v>
      </c>
      <c r="X934" s="29"/>
    </row>
    <row r="935" spans="1:25" ht="14.25" customHeight="1" x14ac:dyDescent="0.2">
      <c r="A935" s="7" t="s">
        <v>1130</v>
      </c>
      <c r="B935" s="20"/>
      <c r="C935" s="47"/>
      <c r="D935" s="48" t="s">
        <v>176</v>
      </c>
      <c r="E935" s="6"/>
      <c r="F935" s="49" t="s">
        <v>1709</v>
      </c>
      <c r="G935" s="8">
        <v>42257</v>
      </c>
      <c r="H935" s="8">
        <v>37317.81</v>
      </c>
      <c r="I935" s="8">
        <f>H935/G935*100</f>
        <v>88.311546016044673</v>
      </c>
      <c r="J935" s="8">
        <v>5686.58</v>
      </c>
      <c r="K935" s="8"/>
      <c r="L935" s="8">
        <f>H935+J935+K935</f>
        <v>43004.39</v>
      </c>
      <c r="M935" s="8">
        <f>L935/G935*100</f>
        <v>101.76867737889582</v>
      </c>
      <c r="N935" s="50">
        <f>G935-L935</f>
        <v>-747.38999999999942</v>
      </c>
      <c r="O935" s="50">
        <f>J935+K935</f>
        <v>5686.58</v>
      </c>
      <c r="P935" s="8"/>
      <c r="Q935" s="8"/>
      <c r="R935" s="8"/>
      <c r="S935" s="8">
        <f t="shared" ref="S935" si="916">L935+P935+Q935+R935</f>
        <v>43004.39</v>
      </c>
      <c r="T935" s="8">
        <f t="shared" ref="T935" si="917">S935/G935*100</f>
        <v>101.76867737889582</v>
      </c>
      <c r="U935" s="8">
        <f t="shared" ref="U935" si="918">G935-S935</f>
        <v>-747.38999999999942</v>
      </c>
      <c r="V935" s="8">
        <f t="shared" si="912"/>
        <v>43004.39</v>
      </c>
      <c r="W935" s="25">
        <f t="shared" si="913"/>
        <v>0</v>
      </c>
      <c r="X935" s="51"/>
    </row>
    <row r="936" spans="1:25" ht="14.25" customHeight="1" x14ac:dyDescent="0.2">
      <c r="A936" s="7" t="s">
        <v>1150</v>
      </c>
      <c r="B936" s="20"/>
      <c r="C936" s="28"/>
      <c r="D936" s="6" t="s">
        <v>1271</v>
      </c>
      <c r="E936" s="6"/>
      <c r="F936" s="46" t="s">
        <v>1272</v>
      </c>
      <c r="G936" s="8">
        <v>552887</v>
      </c>
      <c r="H936" s="8">
        <v>481904.59</v>
      </c>
      <c r="I936" s="8">
        <f t="shared" ref="I936" si="919">H936/G936*100</f>
        <v>87.161497738235852</v>
      </c>
      <c r="J936" s="8">
        <v>46918.720000000001</v>
      </c>
      <c r="K936" s="8"/>
      <c r="L936" s="8">
        <f t="shared" ref="L936" si="920">H936+J936+K936</f>
        <v>528823.31000000006</v>
      </c>
      <c r="M936" s="8">
        <f t="shared" ref="M936" si="921">L936/G936*100</f>
        <v>95.647629624136584</v>
      </c>
      <c r="N936" s="8">
        <f t="shared" ref="N936" si="922">G936-L936</f>
        <v>24063.689999999944</v>
      </c>
      <c r="O936" s="8">
        <f t="shared" ref="O936" si="923">J936+K936</f>
        <v>46918.720000000001</v>
      </c>
      <c r="P936" s="8"/>
      <c r="Q936" s="8"/>
      <c r="R936" s="8">
        <v>37931</v>
      </c>
      <c r="S936" s="8">
        <f t="shared" si="901"/>
        <v>566754.31000000006</v>
      </c>
      <c r="T936" s="8">
        <f t="shared" si="893"/>
        <v>102.50816351261651</v>
      </c>
      <c r="U936" s="8">
        <f t="shared" si="894"/>
        <v>-13867.310000000056</v>
      </c>
      <c r="V936" s="8">
        <f t="shared" si="912"/>
        <v>528823.31000000006</v>
      </c>
      <c r="W936" s="25">
        <f t="shared" si="913"/>
        <v>0</v>
      </c>
      <c r="X936" s="29"/>
    </row>
    <row r="937" spans="1:25" ht="14.25" customHeight="1" x14ac:dyDescent="0.2">
      <c r="A937" s="7" t="s">
        <v>1150</v>
      </c>
      <c r="B937" s="20">
        <v>5515</v>
      </c>
      <c r="C937" s="28"/>
      <c r="D937" s="6" t="s">
        <v>1271</v>
      </c>
      <c r="E937" s="6"/>
      <c r="F937" s="226" t="s">
        <v>2110</v>
      </c>
      <c r="G937" s="21">
        <v>8868</v>
      </c>
      <c r="H937" s="8">
        <v>8868</v>
      </c>
      <c r="I937" s="8">
        <f>H937/G937*100</f>
        <v>100</v>
      </c>
      <c r="J937" s="8">
        <v>0</v>
      </c>
      <c r="K937" s="8"/>
      <c r="L937" s="8">
        <f>H937+J937+K937</f>
        <v>8868</v>
      </c>
      <c r="M937" s="8">
        <f>L937/G937*100</f>
        <v>100</v>
      </c>
      <c r="N937" s="8">
        <f>G937-L937</f>
        <v>0</v>
      </c>
      <c r="O937" s="8">
        <f>J937+K937</f>
        <v>0</v>
      </c>
      <c r="P937" s="8"/>
      <c r="Q937" s="8"/>
      <c r="R937" s="8"/>
      <c r="S937" s="8">
        <f t="shared" si="901"/>
        <v>8868</v>
      </c>
      <c r="T937" s="8">
        <f t="shared" si="893"/>
        <v>100</v>
      </c>
      <c r="U937" s="8">
        <f t="shared" si="894"/>
        <v>0</v>
      </c>
      <c r="V937" s="8">
        <f t="shared" si="912"/>
        <v>8868</v>
      </c>
      <c r="W937" s="25">
        <f t="shared" si="913"/>
        <v>0</v>
      </c>
      <c r="X937" s="29">
        <v>0</v>
      </c>
      <c r="Y937" s="25"/>
    </row>
    <row r="938" spans="1:25" ht="14.25" customHeight="1" x14ac:dyDescent="0.2">
      <c r="A938" s="7" t="s">
        <v>1150</v>
      </c>
      <c r="B938" s="20">
        <v>5512</v>
      </c>
      <c r="C938" s="28"/>
      <c r="D938" s="6" t="s">
        <v>1271</v>
      </c>
      <c r="E938" s="6"/>
      <c r="F938" s="179" t="s">
        <v>2135</v>
      </c>
      <c r="G938" s="21">
        <v>5753</v>
      </c>
      <c r="H938" s="8">
        <v>5753</v>
      </c>
      <c r="I938" s="8">
        <f>H938/G938*100</f>
        <v>100</v>
      </c>
      <c r="J938" s="8">
        <v>0</v>
      </c>
      <c r="K938" s="8"/>
      <c r="L938" s="8">
        <f>H938+J938+K938</f>
        <v>5753</v>
      </c>
      <c r="M938" s="8">
        <f>L938/G938*100</f>
        <v>100</v>
      </c>
      <c r="N938" s="8">
        <f>G938-L938</f>
        <v>0</v>
      </c>
      <c r="O938" s="8">
        <f>J938+K938</f>
        <v>0</v>
      </c>
      <c r="P938" s="8"/>
      <c r="Q938" s="8"/>
      <c r="R938" s="8"/>
      <c r="S938" s="8">
        <f t="shared" si="901"/>
        <v>5753</v>
      </c>
      <c r="T938" s="8">
        <f t="shared" si="893"/>
        <v>100</v>
      </c>
      <c r="U938" s="8">
        <f t="shared" si="894"/>
        <v>0</v>
      </c>
      <c r="V938" s="8">
        <f t="shared" si="912"/>
        <v>5753</v>
      </c>
      <c r="W938" s="25">
        <f t="shared" si="913"/>
        <v>0</v>
      </c>
      <c r="X938" s="29">
        <v>0</v>
      </c>
      <c r="Y938" s="25"/>
    </row>
    <row r="939" spans="1:25" ht="14.25" customHeight="1" x14ac:dyDescent="0.2">
      <c r="A939" s="7" t="s">
        <v>1150</v>
      </c>
      <c r="B939" s="20">
        <v>5511</v>
      </c>
      <c r="C939" s="28"/>
      <c r="D939" s="6" t="s">
        <v>1271</v>
      </c>
      <c r="E939" s="6"/>
      <c r="F939" s="179" t="s">
        <v>2231</v>
      </c>
      <c r="G939" s="21">
        <v>4674</v>
      </c>
      <c r="H939" s="8">
        <v>4674</v>
      </c>
      <c r="I939" s="8">
        <f>H939/G939*100</f>
        <v>100</v>
      </c>
      <c r="J939" s="8">
        <v>0</v>
      </c>
      <c r="K939" s="8"/>
      <c r="L939" s="8">
        <f>H939+J939+K939</f>
        <v>4674</v>
      </c>
      <c r="M939" s="8">
        <f>L939/G939*100</f>
        <v>100</v>
      </c>
      <c r="N939" s="8">
        <f>G939-L939</f>
        <v>0</v>
      </c>
      <c r="O939" s="8">
        <f>J939+K939</f>
        <v>0</v>
      </c>
      <c r="P939" s="8"/>
      <c r="Q939" s="8"/>
      <c r="R939" s="8"/>
      <c r="S939" s="8">
        <f>L939+P939+Q939+R939</f>
        <v>4674</v>
      </c>
      <c r="T939" s="8">
        <f>S939/G939*100</f>
        <v>100</v>
      </c>
      <c r="U939" s="8">
        <f>G939-S939</f>
        <v>0</v>
      </c>
      <c r="V939" s="8">
        <f>H939+J939</f>
        <v>4674</v>
      </c>
      <c r="W939" s="25">
        <f>K939+P939</f>
        <v>0</v>
      </c>
      <c r="X939" s="29">
        <v>0</v>
      </c>
      <c r="Y939" s="25"/>
    </row>
    <row r="940" spans="1:25" ht="14.25" customHeight="1" x14ac:dyDescent="0.2">
      <c r="A940" s="7"/>
      <c r="B940" s="20"/>
      <c r="C940" s="28"/>
      <c r="D940" s="6"/>
      <c r="E940" s="6"/>
      <c r="F940" s="9"/>
      <c r="G940" s="21"/>
      <c r="H940" s="8"/>
      <c r="I940" s="8"/>
      <c r="J940" s="8"/>
      <c r="K940" s="8"/>
      <c r="L940" s="8">
        <f t="shared" si="914"/>
        <v>0</v>
      </c>
      <c r="M940" s="8" t="e">
        <f t="shared" si="890"/>
        <v>#DIV/0!</v>
      </c>
      <c r="N940" s="8">
        <f t="shared" si="891"/>
        <v>0</v>
      </c>
      <c r="O940" s="8">
        <f t="shared" si="915"/>
        <v>0</v>
      </c>
      <c r="P940" s="8"/>
      <c r="Q940" s="8"/>
      <c r="R940" s="8"/>
      <c r="S940" s="8">
        <f>L940++P940+Q940+R940</f>
        <v>0</v>
      </c>
      <c r="T940" s="8"/>
      <c r="U940" s="8">
        <f t="shared" si="894"/>
        <v>0</v>
      </c>
      <c r="V940" s="8"/>
      <c r="W940" s="25">
        <f>K940+Q940</f>
        <v>0</v>
      </c>
      <c r="X940" s="29"/>
    </row>
    <row r="941" spans="1:25" ht="14.25" customHeight="1" x14ac:dyDescent="0.2">
      <c r="A941" s="7"/>
      <c r="B941" s="20"/>
      <c r="C941" s="28"/>
      <c r="D941" s="6"/>
      <c r="E941" s="6"/>
      <c r="F941" s="9"/>
      <c r="G941" s="21"/>
      <c r="H941" s="8"/>
      <c r="I941" s="8"/>
      <c r="J941" s="8">
        <v>0</v>
      </c>
      <c r="K941" s="8"/>
      <c r="L941" s="8">
        <f t="shared" si="914"/>
        <v>0</v>
      </c>
      <c r="M941" s="8" t="e">
        <f t="shared" si="890"/>
        <v>#DIV/0!</v>
      </c>
      <c r="N941" s="8">
        <f t="shared" si="891"/>
        <v>0</v>
      </c>
      <c r="O941" s="8">
        <f t="shared" si="915"/>
        <v>0</v>
      </c>
      <c r="P941" s="8"/>
      <c r="Q941" s="8"/>
      <c r="R941" s="8"/>
      <c r="T941" s="8"/>
      <c r="U941" s="8"/>
      <c r="V941" s="8"/>
      <c r="W941" s="25">
        <f>K941+Q941</f>
        <v>0</v>
      </c>
      <c r="X941" s="29"/>
    </row>
    <row r="942" spans="1:25" ht="14.25" customHeight="1" x14ac:dyDescent="0.2">
      <c r="A942" s="7"/>
      <c r="B942" s="20"/>
      <c r="C942" s="28"/>
      <c r="D942" s="6"/>
      <c r="E942" s="6"/>
      <c r="F942" s="9"/>
      <c r="G942" s="2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>
        <f>L942++P942+Q942+R942</f>
        <v>0</v>
      </c>
      <c r="T942" s="8"/>
      <c r="U942" s="8"/>
      <c r="V942" s="8">
        <f>H942+J942</f>
        <v>0</v>
      </c>
      <c r="W942" s="25">
        <f>K942+Q942</f>
        <v>0</v>
      </c>
      <c r="X942" s="29"/>
    </row>
    <row r="943" spans="1:25" s="18" customFormat="1" ht="14.25" customHeight="1" x14ac:dyDescent="0.25">
      <c r="A943" s="52"/>
      <c r="B943" s="42"/>
      <c r="C943" s="40"/>
      <c r="D943" s="14"/>
      <c r="E943" s="14"/>
      <c r="F943" s="43" t="s">
        <v>1505</v>
      </c>
      <c r="G943" s="53">
        <f>SUM(G907:G942)</f>
        <v>10845028</v>
      </c>
      <c r="H943" s="53">
        <f>SUM(H907:H942)</f>
        <v>9349987.5399999991</v>
      </c>
      <c r="I943" s="16">
        <f>H943/G943*100</f>
        <v>86.21450806766012</v>
      </c>
      <c r="J943" s="53">
        <f>SUM(J907:J942)</f>
        <v>1185760.08</v>
      </c>
      <c r="K943" s="53">
        <f>SUM(K907:K942)</f>
        <v>0</v>
      </c>
      <c r="L943" s="53">
        <f>SUM(L907:L942)</f>
        <v>10535747.620000001</v>
      </c>
      <c r="M943" s="16">
        <f>L943/G943*100</f>
        <v>97.148182743281069</v>
      </c>
      <c r="N943" s="16">
        <f>G943-L943</f>
        <v>309280.37999999896</v>
      </c>
      <c r="O943" s="16">
        <f>SUM(O898:O941)</f>
        <v>2776884.1300000004</v>
      </c>
      <c r="P943" s="16">
        <f>SUM(P907:P942)</f>
        <v>0</v>
      </c>
      <c r="Q943" s="16">
        <f>SUM(Q907:Q942)</f>
        <v>0</v>
      </c>
      <c r="R943" s="16">
        <f>SUM(R907:R942)</f>
        <v>120754</v>
      </c>
      <c r="S943" s="16">
        <f>SUM(S907:S942)</f>
        <v>10656501.620000001</v>
      </c>
      <c r="T943" s="16">
        <f>S943/G943*100</f>
        <v>98.261633072777684</v>
      </c>
      <c r="U943" s="16">
        <f>SUM(U907:U941)</f>
        <v>188526.38000000024</v>
      </c>
      <c r="V943" s="16">
        <f>SUM(V907:V941)</f>
        <v>10535747.620000001</v>
      </c>
      <c r="W943" s="16">
        <f>SUM(W907:W941)</f>
        <v>0</v>
      </c>
      <c r="X943" s="41"/>
    </row>
    <row r="944" spans="1:25" ht="14.25" customHeight="1" x14ac:dyDescent="0.25">
      <c r="A944" s="7"/>
      <c r="B944" s="20"/>
      <c r="C944" s="28"/>
      <c r="D944" s="6"/>
      <c r="E944" s="6"/>
      <c r="F944" s="30"/>
      <c r="G944" s="2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>
        <f>L944++P944+Q944+R944</f>
        <v>0</v>
      </c>
      <c r="T944" s="8"/>
      <c r="U944" s="8"/>
      <c r="V944" s="16"/>
      <c r="W944" s="25">
        <f>K944+P944</f>
        <v>0</v>
      </c>
      <c r="X944" s="29"/>
    </row>
    <row r="945" spans="1:24" s="18" customFormat="1" ht="14.25" customHeight="1" x14ac:dyDescent="0.25">
      <c r="A945" s="15"/>
      <c r="B945" s="42"/>
      <c r="C945" s="40"/>
      <c r="D945" s="14"/>
      <c r="E945" s="14"/>
      <c r="F945" s="43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8">
        <f>L945++P945+Q945+R945</f>
        <v>0</v>
      </c>
      <c r="T945" s="16"/>
      <c r="U945" s="16"/>
      <c r="V945" s="16"/>
      <c r="W945" s="25">
        <f>K945+P945</f>
        <v>0</v>
      </c>
      <c r="X945" s="41"/>
    </row>
    <row r="946" spans="1:24" s="18" customFormat="1" ht="14.25" customHeight="1" x14ac:dyDescent="0.25">
      <c r="A946" s="15"/>
      <c r="B946" s="42"/>
      <c r="C946" s="40"/>
      <c r="D946" s="14"/>
      <c r="E946" s="14"/>
      <c r="F946" s="43" t="s">
        <v>1506</v>
      </c>
      <c r="G946" s="16">
        <f>G905+G943</f>
        <v>21383861</v>
      </c>
      <c r="H946" s="16">
        <f>H905+H943</f>
        <v>18287513.580000002</v>
      </c>
      <c r="I946" s="16">
        <f>H946/G946*100</f>
        <v>85.52016672760827</v>
      </c>
      <c r="J946" s="16">
        <f>J905+J943</f>
        <v>1968157.1800000002</v>
      </c>
      <c r="K946" s="16">
        <f>K905+K943</f>
        <v>0</v>
      </c>
      <c r="L946" s="16">
        <f>L905+L943</f>
        <v>20255670.760000005</v>
      </c>
      <c r="M946" s="16">
        <f>L946/G946*100</f>
        <v>94.724104126939494</v>
      </c>
      <c r="N946" s="16">
        <f>N905+N943</f>
        <v>1128190.2399999958</v>
      </c>
      <c r="O946" s="16">
        <f>O898+SUM(O907:O936)+O903</f>
        <v>1968157.1800000002</v>
      </c>
      <c r="P946" s="16">
        <f>P905+P943</f>
        <v>0</v>
      </c>
      <c r="Q946" s="16">
        <f>Q905+Q943</f>
        <v>0</v>
      </c>
      <c r="R946" s="16">
        <f>R905+R943</f>
        <v>132551.57999999999</v>
      </c>
      <c r="S946" s="16">
        <f>S905+S943</f>
        <v>20388222.340000004</v>
      </c>
      <c r="T946" s="16">
        <f>S946/G946*100</f>
        <v>95.343971511973464</v>
      </c>
      <c r="U946" s="16">
        <f>U905+U943</f>
        <v>1030958.6599999999</v>
      </c>
      <c r="V946" s="16">
        <f>V905+V943</f>
        <v>20255670.760000005</v>
      </c>
      <c r="W946" s="16">
        <f>W905+W943</f>
        <v>0</v>
      </c>
      <c r="X946" s="41"/>
    </row>
    <row r="947" spans="1:24" ht="14.25" customHeight="1" x14ac:dyDescent="0.2">
      <c r="A947" s="54"/>
      <c r="B947" s="55"/>
      <c r="C947" s="56"/>
      <c r="D947" s="57"/>
      <c r="E947" s="57"/>
      <c r="F947" s="58"/>
      <c r="G947" s="25">
        <f>16657126+2917143+210567+220519+625129+178037-10000+383579+183513+18248</f>
        <v>21383861</v>
      </c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X947" s="60"/>
    </row>
    <row r="948" spans="1:24" ht="14.25" customHeight="1" x14ac:dyDescent="0.2">
      <c r="A948" s="54"/>
      <c r="B948" s="55"/>
      <c r="G948" s="62">
        <f>G946-G947</f>
        <v>0</v>
      </c>
      <c r="H948" s="62"/>
      <c r="I948" s="62"/>
      <c r="S948" s="25"/>
      <c r="U948" s="25"/>
    </row>
    <row r="949" spans="1:24" ht="14.25" customHeight="1" x14ac:dyDescent="0.2">
      <c r="A949" s="54"/>
      <c r="B949" s="55"/>
      <c r="G949" s="62">
        <f>tulud!D275+1481537-kulud!G946-371896-10000+383579</f>
        <v>0</v>
      </c>
      <c r="S949" s="25"/>
      <c r="U949" s="25"/>
    </row>
    <row r="950" spans="1:24" ht="14.25" customHeight="1" x14ac:dyDescent="0.2">
      <c r="A950" s="54"/>
      <c r="B950" s="55"/>
      <c r="F950" s="39" t="s">
        <v>1777</v>
      </c>
      <c r="L950" s="25">
        <v>1481537.85</v>
      </c>
      <c r="S950" s="25"/>
      <c r="U950" s="25"/>
    </row>
    <row r="951" spans="1:24" ht="14.25" customHeight="1" x14ac:dyDescent="0.2">
      <c r="A951" s="54"/>
      <c r="B951" s="55"/>
      <c r="F951" s="39" t="s">
        <v>1567</v>
      </c>
      <c r="L951" s="25">
        <f>L950+tulud!I275-kulud!L946</f>
        <v>1044706.8199999966</v>
      </c>
      <c r="S951" s="25"/>
      <c r="U951" s="25"/>
    </row>
    <row r="952" spans="1:24" ht="14.25" customHeight="1" x14ac:dyDescent="0.2">
      <c r="A952" s="54"/>
      <c r="B952" s="55"/>
      <c r="G952" s="62" t="s">
        <v>796</v>
      </c>
      <c r="S952" s="25"/>
      <c r="U952" s="59"/>
    </row>
    <row r="953" spans="1:24" ht="14.25" customHeight="1" x14ac:dyDescent="0.2">
      <c r="A953" s="54"/>
      <c r="B953" s="55"/>
      <c r="F953" s="39" t="s">
        <v>415</v>
      </c>
      <c r="G953" s="148">
        <v>41639</v>
      </c>
      <c r="L953" s="25">
        <v>29201.47</v>
      </c>
      <c r="S953" s="25"/>
      <c r="U953" s="25"/>
    </row>
    <row r="954" spans="1:24" ht="14.25" customHeight="1" x14ac:dyDescent="0.2">
      <c r="A954" s="54"/>
      <c r="B954" s="55"/>
      <c r="G954" s="148"/>
      <c r="S954" s="25"/>
      <c r="U954" s="25"/>
    </row>
    <row r="955" spans="1:24" ht="14.25" customHeight="1" x14ac:dyDescent="0.2">
      <c r="A955" s="54"/>
      <c r="B955" s="55"/>
      <c r="G955" s="148"/>
      <c r="S955" s="25"/>
      <c r="U955" s="25"/>
    </row>
    <row r="956" spans="1:24" ht="14.25" customHeight="1" x14ac:dyDescent="0.2">
      <c r="A956" s="54"/>
      <c r="B956" s="55"/>
      <c r="F956" s="39" t="s">
        <v>1568</v>
      </c>
      <c r="G956" s="148">
        <v>41639</v>
      </c>
      <c r="L956" s="25">
        <v>35495.1</v>
      </c>
      <c r="S956" s="25"/>
      <c r="U956" s="25"/>
    </row>
    <row r="957" spans="1:24" ht="14.25" customHeight="1" x14ac:dyDescent="0.2">
      <c r="A957" s="54"/>
      <c r="B957" s="55"/>
      <c r="F957" s="117" t="s">
        <v>1098</v>
      </c>
      <c r="G957" s="148">
        <v>41639</v>
      </c>
      <c r="L957" s="25">
        <v>7039.94</v>
      </c>
      <c r="S957" s="25"/>
      <c r="U957" s="25"/>
    </row>
    <row r="958" spans="1:24" ht="14.25" customHeight="1" x14ac:dyDescent="0.2">
      <c r="A958" s="54"/>
      <c r="B958" s="55"/>
      <c r="F958" s="39" t="s">
        <v>1070</v>
      </c>
      <c r="G958" s="148">
        <v>41639</v>
      </c>
      <c r="S958" s="25"/>
      <c r="U958" s="25"/>
    </row>
    <row r="959" spans="1:24" ht="14.25" customHeight="1" x14ac:dyDescent="0.2">
      <c r="A959" s="54"/>
      <c r="B959" s="55"/>
      <c r="G959" s="148"/>
      <c r="S959" s="25"/>
      <c r="U959" s="25"/>
    </row>
    <row r="960" spans="1:24" ht="14.25" customHeight="1" x14ac:dyDescent="0.2">
      <c r="A960" s="54"/>
      <c r="B960" s="55"/>
      <c r="G960" s="148"/>
      <c r="S960" s="25"/>
      <c r="U960" s="25"/>
    </row>
    <row r="961" spans="1:24" ht="14.25" customHeight="1" x14ac:dyDescent="0.2">
      <c r="A961" s="54"/>
      <c r="B961" s="55"/>
      <c r="F961" s="64" t="s">
        <v>1710</v>
      </c>
      <c r="S961" s="25"/>
      <c r="U961" s="25"/>
    </row>
    <row r="962" spans="1:24" ht="14.25" customHeight="1" x14ac:dyDescent="0.2">
      <c r="A962" s="54"/>
      <c r="B962" s="55"/>
      <c r="F962" s="64" t="s">
        <v>1238</v>
      </c>
      <c r="S962" s="25"/>
      <c r="U962" s="25"/>
    </row>
    <row r="963" spans="1:24" ht="14.25" customHeight="1" x14ac:dyDescent="0.2">
      <c r="A963" s="54"/>
      <c r="B963" s="55"/>
      <c r="F963" s="64" t="s">
        <v>1782</v>
      </c>
      <c r="S963" s="25"/>
      <c r="U963" s="25"/>
    </row>
    <row r="964" spans="1:24" ht="14.25" customHeight="1" x14ac:dyDescent="0.2">
      <c r="A964" s="54"/>
      <c r="B964" s="55"/>
      <c r="F964" s="64" t="s">
        <v>1102</v>
      </c>
      <c r="S964" s="25"/>
      <c r="U964" s="25"/>
    </row>
    <row r="965" spans="1:24" ht="14.25" customHeight="1" x14ac:dyDescent="0.2">
      <c r="A965" s="54"/>
      <c r="B965" s="55"/>
      <c r="F965" s="64" t="s">
        <v>1719</v>
      </c>
      <c r="S965" s="25"/>
      <c r="U965" s="25"/>
    </row>
    <row r="966" spans="1:24" ht="14.25" customHeight="1" x14ac:dyDescent="0.2">
      <c r="A966" s="54"/>
      <c r="B966" s="55"/>
      <c r="F966" s="39" t="s">
        <v>1958</v>
      </c>
      <c r="G966" s="148">
        <v>41639</v>
      </c>
      <c r="S966" s="25"/>
      <c r="U966" s="25"/>
    </row>
    <row r="967" spans="1:24" ht="14.25" customHeight="1" x14ac:dyDescent="0.2">
      <c r="A967" s="54"/>
      <c r="B967" s="55"/>
      <c r="G967" s="148"/>
      <c r="S967" s="25"/>
      <c r="U967" s="25"/>
    </row>
    <row r="968" spans="1:24" ht="14.25" customHeight="1" x14ac:dyDescent="0.2">
      <c r="A968" s="54"/>
      <c r="B968" s="55"/>
      <c r="S968" s="25"/>
      <c r="U968" s="25"/>
    </row>
    <row r="969" spans="1:24" ht="14.25" customHeight="1" x14ac:dyDescent="0.2">
      <c r="A969" s="54"/>
      <c r="B969" s="55"/>
      <c r="F969" s="39" t="s">
        <v>1569</v>
      </c>
      <c r="G969" s="148">
        <v>41639</v>
      </c>
      <c r="L969" s="25">
        <v>956.21</v>
      </c>
      <c r="S969" s="25"/>
      <c r="U969" s="25"/>
    </row>
    <row r="970" spans="1:24" ht="16.5" customHeight="1" x14ac:dyDescent="0.2">
      <c r="A970" s="54"/>
      <c r="B970" s="55"/>
      <c r="F970" s="39" t="s">
        <v>1570</v>
      </c>
      <c r="G970" s="148">
        <v>41639</v>
      </c>
      <c r="L970" s="25">
        <v>0</v>
      </c>
      <c r="S970" s="25"/>
      <c r="U970" s="25"/>
    </row>
    <row r="971" spans="1:24" ht="14.25" customHeight="1" x14ac:dyDescent="0.2">
      <c r="A971" s="54"/>
      <c r="B971" s="55"/>
      <c r="S971" s="25"/>
      <c r="U971" s="25"/>
    </row>
    <row r="972" spans="1:24" ht="15" x14ac:dyDescent="0.2">
      <c r="A972" s="54"/>
      <c r="B972" s="55"/>
      <c r="S972" s="25"/>
      <c r="U972" s="25"/>
    </row>
    <row r="973" spans="1:24" ht="15" x14ac:dyDescent="0.2">
      <c r="A973" s="54"/>
      <c r="B973" s="55"/>
      <c r="S973" s="25"/>
      <c r="U973" s="25"/>
    </row>
    <row r="974" spans="1:24" s="18" customFormat="1" ht="15.75" x14ac:dyDescent="0.25">
      <c r="A974" s="54"/>
      <c r="B974" s="55"/>
      <c r="C974" s="65"/>
      <c r="D974" s="66"/>
      <c r="E974" s="66"/>
      <c r="F974" s="67" t="s">
        <v>1571</v>
      </c>
      <c r="G974" s="68"/>
      <c r="H974" s="26"/>
      <c r="K974" s="26"/>
      <c r="L974" s="26">
        <f>L951-SUM(L953:L973)</f>
        <v>972014.0999999966</v>
      </c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X974" s="69"/>
    </row>
    <row r="975" spans="1:24" ht="18.75" customHeight="1" x14ac:dyDescent="0.25">
      <c r="A975" s="54"/>
      <c r="B975" s="55"/>
      <c r="J975" s="149"/>
      <c r="K975" s="70" t="s">
        <v>1572</v>
      </c>
      <c r="L975" s="26">
        <v>972014.1</v>
      </c>
      <c r="S975" s="25"/>
      <c r="U975" s="25"/>
    </row>
    <row r="976" spans="1:24" ht="18.75" customHeight="1" x14ac:dyDescent="0.25">
      <c r="A976" s="54"/>
      <c r="B976" s="55"/>
      <c r="F976" s="71"/>
      <c r="L976" s="25">
        <f>L974-L975</f>
        <v>-3.3760443329811096E-9</v>
      </c>
    </row>
    <row r="977" spans="1:12" ht="18.75" customHeight="1" x14ac:dyDescent="0.2">
      <c r="A977" s="54"/>
      <c r="B977" s="55"/>
      <c r="K977" s="25" t="s">
        <v>1685</v>
      </c>
    </row>
    <row r="978" spans="1:12" ht="18.75" customHeight="1" x14ac:dyDescent="0.2">
      <c r="A978" s="54"/>
      <c r="B978" s="55"/>
      <c r="L978" s="25">
        <f>L976+L977</f>
        <v>-3.3760443329811096E-9</v>
      </c>
    </row>
    <row r="979" spans="1:12" ht="14.25" customHeight="1" x14ac:dyDescent="0.2">
      <c r="A979" s="54"/>
      <c r="B979" s="55"/>
    </row>
  </sheetData>
  <sortState ref="A2:X132">
    <sortCondition ref="B838:B845"/>
  </sortState>
  <phoneticPr fontId="0" type="noConversion"/>
  <pageMargins left="0.98425196850393704" right="0.75" top="0.98425196850393704" bottom="0" header="0.51181102362204722" footer="0"/>
  <pageSetup paperSize="9" orientation="portrait" horizontalDpi="150" verticalDpi="150" r:id="rId1"/>
  <headerFooter alignWithMargins="0"/>
  <ignoredErrors>
    <ignoredError sqref="S943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75"/>
  <sheetViews>
    <sheetView workbookViewId="0">
      <pane xSplit="5" ySplit="1" topLeftCell="CT2" activePane="bottomRight" state="frozen"/>
      <selection pane="topRight" activeCell="E1" sqref="E1"/>
      <selection pane="bottomLeft" activeCell="A2" sqref="A2"/>
      <selection pane="bottomRight" activeCell="CV2" sqref="CV2"/>
    </sheetView>
  </sheetViews>
  <sheetFormatPr defaultRowHeight="12.75" x14ac:dyDescent="0.2"/>
  <cols>
    <col min="1" max="1" width="18.7109375" style="97" customWidth="1"/>
    <col min="2" max="2" width="11.28515625" bestFit="1" customWidth="1"/>
    <col min="3" max="3" width="16.7109375" customWidth="1"/>
    <col min="4" max="4" width="11.7109375" customWidth="1"/>
    <col min="5" max="5" width="10.42578125" style="98" bestFit="1" customWidth="1"/>
    <col min="6" max="7" width="9.140625" style="98" bestFit="1" customWidth="1"/>
    <col min="8" max="8" width="9.140625" style="98" customWidth="1"/>
    <col min="9" max="9" width="10.28515625" hidden="1" customWidth="1"/>
    <col min="10" max="10" width="9.140625" style="98" hidden="1" customWidth="1"/>
    <col min="11" max="12" width="9.140625" style="93" hidden="1" customWidth="1"/>
    <col min="13" max="13" width="9.7109375" style="93" hidden="1" customWidth="1"/>
    <col min="14" max="14" width="9.140625" style="93" hidden="1" customWidth="1"/>
    <col min="15" max="16" width="9.7109375" style="93" hidden="1" customWidth="1"/>
    <col min="17" max="19" width="9.140625" style="93" hidden="1" customWidth="1"/>
    <col min="20" max="20" width="9.7109375" style="93" hidden="1" customWidth="1"/>
    <col min="21" max="21" width="9.140625" style="93" hidden="1" customWidth="1"/>
    <col min="22" max="22" width="10.7109375" hidden="1" customWidth="1"/>
    <col min="23" max="23" width="9.140625" hidden="1" customWidth="1"/>
    <col min="24" max="24" width="9.7109375" hidden="1" customWidth="1"/>
    <col min="25" max="25" width="9.140625" hidden="1" customWidth="1"/>
    <col min="26" max="27" width="9.7109375" hidden="1" customWidth="1"/>
    <col min="28" max="35" width="9.140625" hidden="1" customWidth="1"/>
    <col min="36" max="36" width="9.7109375" hidden="1" customWidth="1"/>
    <col min="37" max="87" width="9.140625" hidden="1" customWidth="1"/>
  </cols>
  <sheetData>
    <row r="1" spans="1:111" ht="38.25" x14ac:dyDescent="0.2">
      <c r="A1" s="74" t="s">
        <v>735</v>
      </c>
      <c r="B1" s="75" t="s">
        <v>666</v>
      </c>
      <c r="C1" s="76" t="s">
        <v>667</v>
      </c>
      <c r="D1" s="76" t="s">
        <v>668</v>
      </c>
      <c r="E1" s="77" t="s">
        <v>225</v>
      </c>
      <c r="F1" s="77" t="s">
        <v>1621</v>
      </c>
      <c r="G1" s="77" t="s">
        <v>1918</v>
      </c>
      <c r="H1" s="77" t="s">
        <v>2271</v>
      </c>
      <c r="I1" s="78">
        <v>38899</v>
      </c>
      <c r="J1" s="78">
        <v>38930</v>
      </c>
      <c r="K1" s="78">
        <v>38961</v>
      </c>
      <c r="L1" s="78">
        <v>38991</v>
      </c>
      <c r="M1" s="78">
        <v>39022</v>
      </c>
      <c r="N1" s="78">
        <v>39052</v>
      </c>
      <c r="O1" s="78">
        <v>39083</v>
      </c>
      <c r="P1" s="78">
        <v>39114</v>
      </c>
      <c r="Q1" s="78">
        <v>39142</v>
      </c>
      <c r="R1" s="78">
        <v>39173</v>
      </c>
      <c r="S1" s="78">
        <v>39203</v>
      </c>
      <c r="T1" s="78">
        <v>39234</v>
      </c>
      <c r="U1" s="78">
        <v>39264</v>
      </c>
      <c r="V1" s="78">
        <v>39295</v>
      </c>
      <c r="W1" s="78">
        <v>39326</v>
      </c>
      <c r="X1" s="78">
        <v>39356</v>
      </c>
      <c r="Y1" s="78">
        <v>39387</v>
      </c>
      <c r="Z1" s="78">
        <v>39417</v>
      </c>
      <c r="AA1" s="78">
        <v>39448</v>
      </c>
      <c r="AB1" s="78">
        <v>39479</v>
      </c>
      <c r="AC1" s="78">
        <v>39508</v>
      </c>
      <c r="AD1" s="78">
        <v>39539</v>
      </c>
      <c r="AE1" s="78">
        <v>39569</v>
      </c>
      <c r="AF1" s="78">
        <v>39600</v>
      </c>
      <c r="AG1" s="78">
        <v>39630</v>
      </c>
      <c r="AH1" s="78">
        <v>39661</v>
      </c>
      <c r="AI1" s="78">
        <v>39692</v>
      </c>
      <c r="AJ1" s="78">
        <v>39722</v>
      </c>
      <c r="AK1" s="78">
        <v>39753</v>
      </c>
      <c r="AL1" s="78">
        <v>39783</v>
      </c>
      <c r="AM1" s="78">
        <v>39814</v>
      </c>
      <c r="AN1" s="78">
        <v>39845</v>
      </c>
      <c r="AO1" s="78">
        <v>39873</v>
      </c>
      <c r="AP1" s="78">
        <v>39904</v>
      </c>
      <c r="AQ1" s="78">
        <v>39934</v>
      </c>
      <c r="AR1" s="78">
        <v>39965</v>
      </c>
      <c r="AS1" s="78">
        <v>39995</v>
      </c>
      <c r="AT1" s="78">
        <v>40026</v>
      </c>
      <c r="AU1" s="78">
        <v>40057</v>
      </c>
      <c r="AV1" s="78">
        <v>40087</v>
      </c>
      <c r="AW1" s="78">
        <v>40118</v>
      </c>
      <c r="AX1" s="78">
        <v>40148</v>
      </c>
      <c r="AY1" s="78">
        <v>40179</v>
      </c>
      <c r="AZ1" s="78">
        <v>40210</v>
      </c>
      <c r="BA1" s="78">
        <v>40238</v>
      </c>
      <c r="BB1" s="78">
        <v>40269</v>
      </c>
      <c r="BC1" s="78">
        <v>40299</v>
      </c>
      <c r="BD1" s="78">
        <v>40330</v>
      </c>
      <c r="BE1" s="78">
        <v>40360</v>
      </c>
      <c r="BF1" s="78">
        <v>40391</v>
      </c>
      <c r="BG1" s="78">
        <v>40422</v>
      </c>
      <c r="BH1" s="78">
        <v>40452</v>
      </c>
      <c r="BI1" s="78">
        <v>40483</v>
      </c>
      <c r="BJ1" s="78">
        <v>40513</v>
      </c>
      <c r="BK1" s="77" t="s">
        <v>1621</v>
      </c>
      <c r="BL1" s="78">
        <v>40544</v>
      </c>
      <c r="BM1" s="78">
        <v>40575</v>
      </c>
      <c r="BN1" s="78">
        <v>40603</v>
      </c>
      <c r="BO1" s="78">
        <v>40634</v>
      </c>
      <c r="BP1" s="78">
        <v>40664</v>
      </c>
      <c r="BQ1" s="78">
        <v>40695</v>
      </c>
      <c r="BR1" s="78">
        <v>40725</v>
      </c>
      <c r="BS1" s="78">
        <v>40756</v>
      </c>
      <c r="BT1" s="78">
        <v>40787</v>
      </c>
      <c r="BU1" s="78">
        <v>40817</v>
      </c>
      <c r="BV1" s="78">
        <v>40848</v>
      </c>
      <c r="BW1" s="78">
        <v>40878</v>
      </c>
      <c r="BX1" s="78">
        <v>40909</v>
      </c>
      <c r="BY1" s="78">
        <v>40940</v>
      </c>
      <c r="BZ1" s="78">
        <v>40969</v>
      </c>
      <c r="CA1" s="78">
        <v>41000</v>
      </c>
      <c r="CB1" s="78">
        <v>41030</v>
      </c>
      <c r="CC1" s="78">
        <v>41061</v>
      </c>
      <c r="CD1" s="78">
        <v>41091</v>
      </c>
      <c r="CE1" s="78">
        <v>41122</v>
      </c>
      <c r="CF1" s="78">
        <v>41153</v>
      </c>
      <c r="CG1" s="78">
        <v>41183</v>
      </c>
      <c r="CH1" s="78">
        <v>41214</v>
      </c>
      <c r="CI1" s="78">
        <v>41244</v>
      </c>
      <c r="CJ1" s="78">
        <v>41275</v>
      </c>
      <c r="CK1" s="78">
        <v>41306</v>
      </c>
      <c r="CL1" s="78">
        <v>41334</v>
      </c>
      <c r="CM1" s="78">
        <v>41365</v>
      </c>
      <c r="CN1" s="78">
        <v>41395</v>
      </c>
      <c r="CO1" s="78">
        <v>41426</v>
      </c>
      <c r="CP1" s="78">
        <v>41456</v>
      </c>
      <c r="CQ1" s="78">
        <v>41487</v>
      </c>
      <c r="CR1" s="78">
        <v>41518</v>
      </c>
      <c r="CS1" s="78">
        <v>41548</v>
      </c>
      <c r="CT1" s="78">
        <v>41579</v>
      </c>
      <c r="CU1" s="78">
        <v>41609</v>
      </c>
      <c r="CV1" s="78">
        <v>41640</v>
      </c>
      <c r="CW1" s="78">
        <v>41671</v>
      </c>
      <c r="CX1" s="78">
        <v>41699</v>
      </c>
      <c r="CY1" s="78">
        <v>41730</v>
      </c>
      <c r="CZ1" s="78">
        <v>41760</v>
      </c>
      <c r="DA1" s="78">
        <v>41791</v>
      </c>
      <c r="DB1" s="78">
        <v>41821</v>
      </c>
      <c r="DC1" s="78">
        <v>41852</v>
      </c>
      <c r="DD1" s="78">
        <v>41883</v>
      </c>
      <c r="DE1" s="78">
        <v>41913</v>
      </c>
      <c r="DF1" s="78">
        <v>41944</v>
      </c>
      <c r="DG1" s="78">
        <v>41974</v>
      </c>
    </row>
    <row r="2" spans="1:111" ht="63.75" x14ac:dyDescent="0.2">
      <c r="A2" s="79" t="s">
        <v>1412</v>
      </c>
      <c r="B2" s="80" t="s">
        <v>1413</v>
      </c>
      <c r="C2" s="81">
        <v>38944</v>
      </c>
      <c r="D2" s="91" t="s">
        <v>1733</v>
      </c>
      <c r="E2" s="83">
        <f>SUM(I2:AL2)</f>
        <v>65000</v>
      </c>
      <c r="F2" s="83">
        <f>SUM(BL2:BW2)</f>
        <v>0</v>
      </c>
      <c r="G2" s="83">
        <f>SUM(BX2:CI2)</f>
        <v>0</v>
      </c>
      <c r="H2" s="83">
        <f>SUM(CJ2:CU2)</f>
        <v>0</v>
      </c>
      <c r="I2" s="88"/>
      <c r="J2" s="89"/>
      <c r="K2" s="84">
        <v>5000</v>
      </c>
      <c r="L2" s="83">
        <v>5000</v>
      </c>
      <c r="M2" s="85">
        <v>5000</v>
      </c>
      <c r="N2" s="85">
        <v>5000</v>
      </c>
      <c r="O2" s="85"/>
      <c r="P2" s="85"/>
      <c r="Q2" s="85"/>
      <c r="R2" s="85">
        <v>5000</v>
      </c>
      <c r="S2" s="85"/>
      <c r="T2" s="85"/>
      <c r="U2" s="85">
        <v>20000</v>
      </c>
      <c r="V2" s="85"/>
      <c r="W2" s="85">
        <v>5000</v>
      </c>
      <c r="X2" s="86">
        <v>5000</v>
      </c>
      <c r="Y2" s="86">
        <v>5000</v>
      </c>
      <c r="Z2" s="86">
        <v>5000</v>
      </c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>
        <f>SUM(BL2:BW2)</f>
        <v>0</v>
      </c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245"/>
      <c r="CQ2" s="245"/>
      <c r="CR2" s="245"/>
      <c r="CS2" s="245"/>
      <c r="CT2" s="245"/>
      <c r="CU2" s="245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</row>
    <row r="3" spans="1:111" ht="89.25" x14ac:dyDescent="0.2">
      <c r="A3" s="92" t="s">
        <v>1414</v>
      </c>
      <c r="B3" s="90" t="s">
        <v>1415</v>
      </c>
      <c r="C3" s="91" t="s">
        <v>1507</v>
      </c>
      <c r="D3" s="91" t="s">
        <v>1074</v>
      </c>
      <c r="E3" s="83">
        <f>SUM(I3:BJ3)</f>
        <v>180000</v>
      </c>
      <c r="F3" s="83">
        <f>SUM(BL3:BW3)</f>
        <v>7669.44</v>
      </c>
      <c r="G3" s="83">
        <f>SUM(BX3:CI3)</f>
        <v>7669.44</v>
      </c>
      <c r="H3" s="83">
        <f t="shared" ref="H3:H6" si="0">SUM(CJ3:CU3)</f>
        <v>7669.44</v>
      </c>
      <c r="I3" s="88"/>
      <c r="J3" s="89"/>
      <c r="K3" s="88"/>
      <c r="L3" s="89"/>
      <c r="M3" s="88"/>
      <c r="N3" s="89"/>
      <c r="O3" s="88"/>
      <c r="P3" s="88"/>
      <c r="Q3" s="88"/>
      <c r="R3" s="88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5">
        <v>10000</v>
      </c>
      <c r="AT3" s="85">
        <v>10000</v>
      </c>
      <c r="AU3" s="85">
        <v>10000</v>
      </c>
      <c r="AV3" s="85">
        <v>10000</v>
      </c>
      <c r="AW3" s="85">
        <v>10000</v>
      </c>
      <c r="AX3" s="85">
        <v>10000</v>
      </c>
      <c r="AY3" s="85">
        <v>10000</v>
      </c>
      <c r="AZ3" s="85">
        <v>10000</v>
      </c>
      <c r="BA3" s="85">
        <v>10000</v>
      </c>
      <c r="BB3" s="85">
        <v>10000</v>
      </c>
      <c r="BC3" s="85">
        <v>10000</v>
      </c>
      <c r="BD3" s="85">
        <v>10000</v>
      </c>
      <c r="BE3" s="85">
        <v>10000</v>
      </c>
      <c r="BF3" s="85">
        <v>10000</v>
      </c>
      <c r="BG3" s="85">
        <v>10000</v>
      </c>
      <c r="BH3" s="85">
        <v>10000</v>
      </c>
      <c r="BI3" s="85">
        <v>10000</v>
      </c>
      <c r="BJ3" s="85">
        <v>10000</v>
      </c>
      <c r="BK3" s="85">
        <f>SUM(BL3:BW3)</f>
        <v>7669.44</v>
      </c>
      <c r="BL3" s="85">
        <v>639.12</v>
      </c>
      <c r="BM3" s="85">
        <v>639.12</v>
      </c>
      <c r="BN3" s="94"/>
      <c r="BO3" s="85">
        <v>1278.24</v>
      </c>
      <c r="BP3" s="85">
        <v>639.12</v>
      </c>
      <c r="BQ3" s="85">
        <v>639.12</v>
      </c>
      <c r="BR3" s="85">
        <v>639.12</v>
      </c>
      <c r="BS3" s="85">
        <v>639.12</v>
      </c>
      <c r="BT3" s="85">
        <v>639.12</v>
      </c>
      <c r="BU3" s="85">
        <v>639.12</v>
      </c>
      <c r="BV3" s="85">
        <v>639.12</v>
      </c>
      <c r="BW3" s="85">
        <v>639.12</v>
      </c>
      <c r="BX3" s="85">
        <v>639.12</v>
      </c>
      <c r="BY3" s="85">
        <v>639.12</v>
      </c>
      <c r="BZ3" s="85">
        <v>639.12</v>
      </c>
      <c r="CA3" s="85">
        <v>639.12</v>
      </c>
      <c r="CB3" s="85">
        <v>639.12</v>
      </c>
      <c r="CC3" s="85">
        <v>639.12</v>
      </c>
      <c r="CD3" s="85">
        <v>639.12</v>
      </c>
      <c r="CE3" s="85">
        <v>639.12</v>
      </c>
      <c r="CF3" s="85">
        <v>639.12</v>
      </c>
      <c r="CG3" s="85">
        <v>639.12</v>
      </c>
      <c r="CH3" s="85">
        <v>639.12</v>
      </c>
      <c r="CI3" s="85">
        <v>639.12</v>
      </c>
      <c r="CJ3" s="85">
        <v>639.12</v>
      </c>
      <c r="CK3" s="85">
        <v>639.12</v>
      </c>
      <c r="CL3" s="85">
        <v>639.12</v>
      </c>
      <c r="CM3" s="85">
        <v>639.12</v>
      </c>
      <c r="CN3" s="85">
        <v>639.12</v>
      </c>
      <c r="CO3" s="85">
        <v>639.12</v>
      </c>
      <c r="CP3" s="85">
        <v>639.12</v>
      </c>
      <c r="CQ3" s="85">
        <v>639.12</v>
      </c>
      <c r="CR3" s="85">
        <v>639.12</v>
      </c>
      <c r="CS3" s="85">
        <v>639.12</v>
      </c>
      <c r="CT3" s="85">
        <v>639.12</v>
      </c>
      <c r="CU3" s="85">
        <v>639.12</v>
      </c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</row>
    <row r="4" spans="1:111" ht="76.5" x14ac:dyDescent="0.2">
      <c r="A4" s="92" t="s">
        <v>350</v>
      </c>
      <c r="B4" s="90" t="s">
        <v>918</v>
      </c>
      <c r="C4" s="91" t="s">
        <v>1097</v>
      </c>
      <c r="D4" s="91" t="s">
        <v>1734</v>
      </c>
      <c r="E4" s="83">
        <f>SUM(I4:BJ4)</f>
        <v>35000</v>
      </c>
      <c r="F4" s="83">
        <f>SUM(BL4:BW4)</f>
        <v>2236.91</v>
      </c>
      <c r="G4" s="83">
        <f>SUM(BX4:CI4)</f>
        <v>0</v>
      </c>
      <c r="H4" s="83">
        <f t="shared" si="0"/>
        <v>2000</v>
      </c>
      <c r="I4" s="88"/>
      <c r="J4" s="89"/>
      <c r="K4" s="88"/>
      <c r="L4" s="89"/>
      <c r="M4" s="88"/>
      <c r="N4" s="89"/>
      <c r="O4" s="88"/>
      <c r="P4" s="88"/>
      <c r="Q4" s="88"/>
      <c r="R4" s="88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5"/>
      <c r="AT4" s="85"/>
      <c r="AU4" s="85"/>
      <c r="AV4" s="85"/>
      <c r="AW4" s="85">
        <v>10000</v>
      </c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>
        <v>25000</v>
      </c>
      <c r="BI4" s="85"/>
      <c r="BJ4" s="85"/>
      <c r="BK4" s="85">
        <f t="shared" ref="BK4:BK6" si="1">SUM(BL4:BW4)</f>
        <v>2236.91</v>
      </c>
      <c r="BL4" s="94"/>
      <c r="BM4" s="94"/>
      <c r="BN4" s="94"/>
      <c r="BO4" s="94"/>
      <c r="BP4" s="94">
        <v>639.12</v>
      </c>
      <c r="BQ4" s="94"/>
      <c r="BR4" s="94">
        <v>1597.79</v>
      </c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5">
        <v>2000</v>
      </c>
      <c r="CS4" s="85"/>
      <c r="CT4" s="85"/>
      <c r="CU4" s="85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</row>
    <row r="5" spans="1:111" ht="63.75" x14ac:dyDescent="0.2">
      <c r="A5" s="92" t="s">
        <v>1341</v>
      </c>
      <c r="B5" s="90" t="s">
        <v>230</v>
      </c>
      <c r="C5" s="91" t="s">
        <v>1332</v>
      </c>
      <c r="D5" s="91" t="s">
        <v>226</v>
      </c>
      <c r="E5" s="83">
        <f>SUM(I5:BJ5)</f>
        <v>150000</v>
      </c>
      <c r="F5" s="83">
        <f>SUM(BL5:BW5)</f>
        <v>7669.44</v>
      </c>
      <c r="G5" s="83">
        <f>SUM(BX5:CI5)</f>
        <v>7669.44</v>
      </c>
      <c r="H5" s="83">
        <f t="shared" si="0"/>
        <v>5752.08</v>
      </c>
      <c r="I5" s="88"/>
      <c r="J5" s="89"/>
      <c r="K5" s="88"/>
      <c r="L5" s="89"/>
      <c r="M5" s="88"/>
      <c r="N5" s="89"/>
      <c r="O5" s="88"/>
      <c r="P5" s="88"/>
      <c r="Q5" s="88"/>
      <c r="R5" s="88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5">
        <v>10000</v>
      </c>
      <c r="AW5" s="85">
        <v>10000</v>
      </c>
      <c r="AX5" s="85">
        <v>10000</v>
      </c>
      <c r="AY5" s="85">
        <v>10000</v>
      </c>
      <c r="AZ5" s="85">
        <v>10000</v>
      </c>
      <c r="BA5" s="85">
        <v>10000</v>
      </c>
      <c r="BB5" s="85">
        <v>10000</v>
      </c>
      <c r="BC5" s="85">
        <v>10000</v>
      </c>
      <c r="BD5" s="85">
        <v>10000</v>
      </c>
      <c r="BE5" s="85">
        <v>10000</v>
      </c>
      <c r="BF5" s="85">
        <v>10000</v>
      </c>
      <c r="BG5" s="85">
        <v>10000</v>
      </c>
      <c r="BH5" s="85">
        <v>10000</v>
      </c>
      <c r="BI5" s="85">
        <v>10000</v>
      </c>
      <c r="BJ5" s="85">
        <v>10000</v>
      </c>
      <c r="BK5" s="85">
        <f t="shared" si="1"/>
        <v>7669.44</v>
      </c>
      <c r="BL5" s="85">
        <v>639.12</v>
      </c>
      <c r="BM5" s="85">
        <v>639.12</v>
      </c>
      <c r="BN5" s="85">
        <v>639.12</v>
      </c>
      <c r="BO5" s="85">
        <v>639.12</v>
      </c>
      <c r="BP5" s="85">
        <v>639.12</v>
      </c>
      <c r="BQ5" s="85">
        <v>639.12</v>
      </c>
      <c r="BR5" s="85">
        <v>639.12</v>
      </c>
      <c r="BS5" s="85">
        <v>639.12</v>
      </c>
      <c r="BT5" s="85">
        <v>639.12</v>
      </c>
      <c r="BU5" s="85">
        <v>639.12</v>
      </c>
      <c r="BV5" s="85">
        <v>639.12</v>
      </c>
      <c r="BW5" s="85">
        <v>639.12</v>
      </c>
      <c r="BX5" s="85">
        <v>639.12</v>
      </c>
      <c r="BY5" s="85">
        <v>639.12</v>
      </c>
      <c r="BZ5" s="85">
        <v>639.12</v>
      </c>
      <c r="CA5" s="85">
        <v>639.12</v>
      </c>
      <c r="CB5" s="85">
        <v>639.12</v>
      </c>
      <c r="CC5" s="85">
        <v>639.12</v>
      </c>
      <c r="CD5" s="85">
        <v>639.12</v>
      </c>
      <c r="CE5" s="85">
        <v>639.12</v>
      </c>
      <c r="CF5" s="85">
        <v>639.12</v>
      </c>
      <c r="CG5" s="85">
        <v>639.12</v>
      </c>
      <c r="CH5" s="85">
        <v>639.12</v>
      </c>
      <c r="CI5" s="85">
        <v>639.12</v>
      </c>
      <c r="CJ5" s="85">
        <v>639.12</v>
      </c>
      <c r="CK5" s="85">
        <v>639.12</v>
      </c>
      <c r="CL5" s="85">
        <v>639.12</v>
      </c>
      <c r="CM5" s="85">
        <v>639.12</v>
      </c>
      <c r="CN5" s="85">
        <v>639.12</v>
      </c>
      <c r="CO5" s="85">
        <v>639.12</v>
      </c>
      <c r="CP5" s="85">
        <v>639.12</v>
      </c>
      <c r="CQ5" s="85">
        <v>639.12</v>
      </c>
      <c r="CR5" s="85">
        <v>639.12</v>
      </c>
      <c r="CS5" s="215"/>
      <c r="CT5" s="215"/>
      <c r="CU5" s="215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</row>
    <row r="6" spans="1:111" s="93" customFormat="1" ht="76.5" x14ac:dyDescent="0.2">
      <c r="A6" s="92" t="s">
        <v>1796</v>
      </c>
      <c r="B6" s="90" t="s">
        <v>348</v>
      </c>
      <c r="C6" s="91" t="s">
        <v>349</v>
      </c>
      <c r="D6" s="247" t="s">
        <v>1649</v>
      </c>
      <c r="E6" s="83">
        <f>SUM(I6:AL6)</f>
        <v>0</v>
      </c>
      <c r="F6" s="83">
        <f>SUM(BL6:BW6)</f>
        <v>4480</v>
      </c>
      <c r="G6" s="83">
        <f>SUM(BX6:CI6)</f>
        <v>7040</v>
      </c>
      <c r="H6" s="83">
        <f t="shared" si="0"/>
        <v>8320</v>
      </c>
      <c r="I6" s="88"/>
      <c r="J6" s="89"/>
      <c r="K6" s="88"/>
      <c r="L6" s="89"/>
      <c r="M6" s="88"/>
      <c r="N6" s="89"/>
      <c r="O6" s="88"/>
      <c r="P6" s="88"/>
      <c r="Q6" s="88"/>
      <c r="R6" s="88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>
        <f t="shared" si="1"/>
        <v>4480</v>
      </c>
      <c r="BL6" s="87"/>
      <c r="BM6" s="87"/>
      <c r="BN6" s="87"/>
      <c r="BO6" s="87"/>
      <c r="BP6" s="87"/>
      <c r="BQ6" s="94"/>
      <c r="BR6" s="94"/>
      <c r="BS6" s="94"/>
      <c r="BT6" s="94">
        <v>2560</v>
      </c>
      <c r="BU6" s="85">
        <v>640</v>
      </c>
      <c r="BV6" s="85">
        <v>640</v>
      </c>
      <c r="BW6" s="85">
        <v>640</v>
      </c>
      <c r="BX6" s="85">
        <v>640</v>
      </c>
      <c r="BY6" s="85">
        <v>640</v>
      </c>
      <c r="BZ6" s="85">
        <v>640</v>
      </c>
      <c r="CA6" s="85">
        <v>640</v>
      </c>
      <c r="CB6" s="85">
        <v>640</v>
      </c>
      <c r="CC6" s="85">
        <v>640</v>
      </c>
      <c r="CD6" s="85">
        <v>640</v>
      </c>
      <c r="CE6" s="85">
        <v>640</v>
      </c>
      <c r="CF6" s="85">
        <v>640</v>
      </c>
      <c r="CG6" s="85">
        <v>640</v>
      </c>
      <c r="CH6" s="85">
        <v>640</v>
      </c>
      <c r="CI6" s="215"/>
      <c r="CJ6" s="215">
        <v>1280</v>
      </c>
      <c r="CK6" s="217"/>
      <c r="CL6" s="217">
        <v>1280</v>
      </c>
      <c r="CM6" s="217"/>
      <c r="CN6" s="217">
        <v>640</v>
      </c>
      <c r="CO6" s="217"/>
      <c r="CP6" s="217"/>
      <c r="CQ6" s="217">
        <v>2560</v>
      </c>
      <c r="CR6" s="85">
        <v>640</v>
      </c>
      <c r="CS6" s="217"/>
      <c r="CT6" s="217">
        <v>1280</v>
      </c>
      <c r="CU6" s="85">
        <v>640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</row>
    <row r="7" spans="1:111" x14ac:dyDescent="0.2">
      <c r="A7" s="79"/>
      <c r="B7" s="95"/>
      <c r="C7" s="96"/>
      <c r="D7" s="82"/>
      <c r="E7" s="83"/>
      <c r="F7" s="83"/>
      <c r="G7" s="83"/>
      <c r="H7" s="83"/>
      <c r="I7" s="88"/>
      <c r="J7" s="89"/>
      <c r="K7" s="88"/>
      <c r="L7" s="89"/>
      <c r="M7" s="88"/>
      <c r="N7" s="89"/>
      <c r="O7" s="88"/>
      <c r="P7" s="88"/>
      <c r="Q7" s="88"/>
      <c r="R7" s="88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246"/>
      <c r="CW7" s="246"/>
      <c r="CX7" s="246"/>
      <c r="CY7" s="246"/>
      <c r="CZ7" s="246"/>
      <c r="DA7" s="246"/>
      <c r="DB7" s="246"/>
      <c r="DC7" s="246"/>
      <c r="DD7" s="246"/>
      <c r="DE7" s="246"/>
      <c r="DF7" s="246"/>
      <c r="DG7" s="246"/>
    </row>
    <row r="8" spans="1:111" x14ac:dyDescent="0.2">
      <c r="C8" s="97"/>
      <c r="D8" s="97"/>
      <c r="E8" s="98">
        <f>SUM(E2:E7)</f>
        <v>430000</v>
      </c>
      <c r="F8" s="83">
        <f>SUM(F2:F7)</f>
        <v>22055.789999999997</v>
      </c>
      <c r="G8" s="83">
        <f t="shared" ref="G8:H8" si="2">SUM(G2:G7)</f>
        <v>22378.879999999997</v>
      </c>
      <c r="H8" s="83">
        <f t="shared" si="2"/>
        <v>23741.519999999997</v>
      </c>
      <c r="I8" s="83">
        <f t="shared" ref="I8:AP8" si="3">SUM(BO8:BZ8)</f>
        <v>0</v>
      </c>
      <c r="J8" s="83">
        <f t="shared" si="3"/>
        <v>0</v>
      </c>
      <c r="K8" s="83">
        <f t="shared" si="3"/>
        <v>0</v>
      </c>
      <c r="L8" s="83">
        <f t="shared" si="3"/>
        <v>0</v>
      </c>
      <c r="M8" s="83">
        <f t="shared" si="3"/>
        <v>0</v>
      </c>
      <c r="N8" s="83">
        <f t="shared" si="3"/>
        <v>0</v>
      </c>
      <c r="O8" s="83">
        <f t="shared" si="3"/>
        <v>0</v>
      </c>
      <c r="P8" s="83">
        <f t="shared" si="3"/>
        <v>0</v>
      </c>
      <c r="Q8" s="83">
        <f t="shared" si="3"/>
        <v>0</v>
      </c>
      <c r="R8" s="83">
        <f t="shared" si="3"/>
        <v>0</v>
      </c>
      <c r="S8" s="83">
        <f t="shared" si="3"/>
        <v>2558.2399999999998</v>
      </c>
      <c r="T8" s="83">
        <f t="shared" si="3"/>
        <v>3836.4799999999996</v>
      </c>
      <c r="U8" s="83">
        <f t="shared" si="3"/>
        <v>6394.7199999999993</v>
      </c>
      <c r="V8" s="83">
        <f t="shared" si="3"/>
        <v>7672.9599999999991</v>
      </c>
      <c r="W8" s="83">
        <f t="shared" si="3"/>
        <v>9591.1999999999989</v>
      </c>
      <c r="X8" s="83">
        <f t="shared" si="3"/>
        <v>10869.439999999999</v>
      </c>
      <c r="Y8" s="83">
        <f t="shared" si="3"/>
        <v>12147.679999999998</v>
      </c>
      <c r="Z8" s="83">
        <f t="shared" si="3"/>
        <v>15985.919999999998</v>
      </c>
      <c r="AA8" s="83">
        <f t="shared" si="3"/>
        <v>19904.159999999996</v>
      </c>
      <c r="AB8" s="83">
        <f t="shared" si="3"/>
        <v>20543.279999999995</v>
      </c>
      <c r="AC8" s="83">
        <f t="shared" si="3"/>
        <v>22462.399999999994</v>
      </c>
      <c r="AD8" s="83">
        <f t="shared" si="3"/>
        <v>23741.519999999993</v>
      </c>
      <c r="AE8" s="83">
        <f t="shared" si="3"/>
        <v>21183.279999999995</v>
      </c>
      <c r="AF8" s="83">
        <f t="shared" si="3"/>
        <v>19905.039999999997</v>
      </c>
      <c r="AG8" s="83">
        <f t="shared" si="3"/>
        <v>17346.8</v>
      </c>
      <c r="AH8" s="83">
        <f t="shared" si="3"/>
        <v>16068.559999999998</v>
      </c>
      <c r="AI8" s="83">
        <f t="shared" si="3"/>
        <v>14150.32</v>
      </c>
      <c r="AJ8" s="83">
        <f t="shared" si="3"/>
        <v>12872.079999999998</v>
      </c>
      <c r="AK8" s="83">
        <f t="shared" si="3"/>
        <v>11593.84</v>
      </c>
      <c r="AL8" s="83">
        <f t="shared" si="3"/>
        <v>7755.5999999999995</v>
      </c>
      <c r="AM8" s="83">
        <f t="shared" si="3"/>
        <v>3837.3599999999997</v>
      </c>
      <c r="AN8" s="83">
        <f t="shared" si="3"/>
        <v>3198.24</v>
      </c>
      <c r="AO8" s="83">
        <f t="shared" si="3"/>
        <v>1279.1199999999999</v>
      </c>
      <c r="AP8" s="83">
        <f t="shared" si="3"/>
        <v>0</v>
      </c>
      <c r="AQ8" s="83">
        <f>SUM(CW8:DG8)</f>
        <v>0</v>
      </c>
      <c r="AR8" s="83">
        <f t="shared" ref="AR8:BB8" si="4">SUM(CX8:DG8)</f>
        <v>0</v>
      </c>
      <c r="AS8" s="83">
        <f t="shared" si="4"/>
        <v>0</v>
      </c>
      <c r="AT8" s="83">
        <f t="shared" si="4"/>
        <v>0</v>
      </c>
      <c r="AU8" s="83">
        <f t="shared" si="4"/>
        <v>0</v>
      </c>
      <c r="AV8" s="83">
        <f t="shared" si="4"/>
        <v>0</v>
      </c>
      <c r="AW8" s="83">
        <f t="shared" si="4"/>
        <v>0</v>
      </c>
      <c r="AX8" s="83">
        <f t="shared" si="4"/>
        <v>0</v>
      </c>
      <c r="AY8" s="83">
        <f t="shared" si="4"/>
        <v>0</v>
      </c>
      <c r="AZ8" s="83">
        <f t="shared" si="4"/>
        <v>0</v>
      </c>
      <c r="BA8" s="83">
        <f t="shared" si="4"/>
        <v>0</v>
      </c>
      <c r="BB8" s="83">
        <f t="shared" si="4"/>
        <v>0</v>
      </c>
      <c r="BC8" s="83">
        <f>SUM(DH8:DR8)</f>
        <v>0</v>
      </c>
      <c r="BD8" s="83">
        <f t="shared" ref="BD8:BS8" si="5">SUM(DH8:DS8)</f>
        <v>0</v>
      </c>
      <c r="BE8" s="83">
        <f t="shared" si="5"/>
        <v>0</v>
      </c>
      <c r="BF8" s="83">
        <f t="shared" si="5"/>
        <v>0</v>
      </c>
      <c r="BG8" s="83">
        <f t="shared" si="5"/>
        <v>0</v>
      </c>
      <c r="BH8" s="83">
        <f t="shared" si="5"/>
        <v>0</v>
      </c>
      <c r="BI8" s="83">
        <f t="shared" si="5"/>
        <v>0</v>
      </c>
      <c r="BJ8" s="83">
        <f t="shared" si="5"/>
        <v>0</v>
      </c>
      <c r="BK8" s="83">
        <f t="shared" si="5"/>
        <v>0</v>
      </c>
      <c r="BL8" s="83">
        <f t="shared" si="5"/>
        <v>0</v>
      </c>
      <c r="BM8" s="83">
        <f t="shared" si="5"/>
        <v>0</v>
      </c>
      <c r="BN8" s="83">
        <f t="shared" si="5"/>
        <v>0</v>
      </c>
      <c r="BO8" s="83">
        <f t="shared" si="5"/>
        <v>0</v>
      </c>
      <c r="BP8" s="83">
        <f t="shared" si="5"/>
        <v>0</v>
      </c>
      <c r="BQ8" s="83">
        <f t="shared" si="5"/>
        <v>0</v>
      </c>
      <c r="BR8" s="83">
        <f t="shared" si="5"/>
        <v>0</v>
      </c>
      <c r="BS8" s="83">
        <f t="shared" si="5"/>
        <v>0</v>
      </c>
      <c r="BT8" s="83">
        <f t="shared" ref="BT8:CI8" si="6">SUM(DX8:EI8)</f>
        <v>0</v>
      </c>
      <c r="BU8" s="83">
        <f t="shared" si="6"/>
        <v>0</v>
      </c>
      <c r="BV8" s="83">
        <f t="shared" si="6"/>
        <v>0</v>
      </c>
      <c r="BW8" s="83">
        <f t="shared" si="6"/>
        <v>0</v>
      </c>
      <c r="BX8" s="83">
        <f t="shared" si="6"/>
        <v>0</v>
      </c>
      <c r="BY8" s="83">
        <f t="shared" si="6"/>
        <v>0</v>
      </c>
      <c r="BZ8" s="83">
        <f t="shared" si="6"/>
        <v>0</v>
      </c>
      <c r="CA8" s="83">
        <f t="shared" si="6"/>
        <v>0</v>
      </c>
      <c r="CB8" s="83">
        <f t="shared" si="6"/>
        <v>0</v>
      </c>
      <c r="CC8" s="83">
        <f t="shared" si="6"/>
        <v>0</v>
      </c>
      <c r="CD8" s="83">
        <f t="shared" si="6"/>
        <v>0</v>
      </c>
      <c r="CE8" s="83">
        <f t="shared" si="6"/>
        <v>0</v>
      </c>
      <c r="CF8" s="83">
        <f t="shared" si="6"/>
        <v>0</v>
      </c>
      <c r="CG8" s="83">
        <f t="shared" si="6"/>
        <v>0</v>
      </c>
      <c r="CH8" s="83">
        <f t="shared" si="6"/>
        <v>0</v>
      </c>
      <c r="CI8" s="83">
        <f t="shared" si="6"/>
        <v>0</v>
      </c>
      <c r="CJ8" s="98">
        <f t="shared" ref="CJ8:DG8" si="7">SUM(CJ2:CJ7)</f>
        <v>2558.2399999999998</v>
      </c>
      <c r="CK8" s="98">
        <f t="shared" si="7"/>
        <v>1278.24</v>
      </c>
      <c r="CL8" s="98">
        <f t="shared" si="7"/>
        <v>2558.2399999999998</v>
      </c>
      <c r="CM8" s="98">
        <f t="shared" si="7"/>
        <v>1278.24</v>
      </c>
      <c r="CN8" s="98">
        <f t="shared" si="7"/>
        <v>1918.24</v>
      </c>
      <c r="CO8" s="98">
        <f t="shared" si="7"/>
        <v>1278.24</v>
      </c>
      <c r="CP8" s="98">
        <f t="shared" si="7"/>
        <v>1278.24</v>
      </c>
      <c r="CQ8" s="98">
        <f t="shared" si="7"/>
        <v>3838.24</v>
      </c>
      <c r="CR8" s="98">
        <f t="shared" si="7"/>
        <v>3918.24</v>
      </c>
      <c r="CS8" s="98">
        <f t="shared" si="7"/>
        <v>639.12</v>
      </c>
      <c r="CT8" s="98">
        <f t="shared" si="7"/>
        <v>1919.12</v>
      </c>
      <c r="CU8" s="98">
        <f t="shared" si="7"/>
        <v>1279.1199999999999</v>
      </c>
      <c r="CV8" s="98">
        <f t="shared" si="7"/>
        <v>0</v>
      </c>
      <c r="CW8" s="98">
        <f t="shared" si="7"/>
        <v>0</v>
      </c>
      <c r="CX8" s="98">
        <f t="shared" si="7"/>
        <v>0</v>
      </c>
      <c r="CY8" s="98">
        <f t="shared" si="7"/>
        <v>0</v>
      </c>
      <c r="CZ8" s="98">
        <f t="shared" si="7"/>
        <v>0</v>
      </c>
      <c r="DA8" s="98">
        <f t="shared" si="7"/>
        <v>0</v>
      </c>
      <c r="DB8" s="98">
        <f t="shared" si="7"/>
        <v>0</v>
      </c>
      <c r="DC8" s="98">
        <f t="shared" si="7"/>
        <v>0</v>
      </c>
      <c r="DD8" s="98">
        <f t="shared" si="7"/>
        <v>0</v>
      </c>
      <c r="DE8" s="98">
        <f t="shared" si="7"/>
        <v>0</v>
      </c>
      <c r="DF8" s="98">
        <f t="shared" si="7"/>
        <v>0</v>
      </c>
      <c r="DG8" s="98">
        <f t="shared" si="7"/>
        <v>0</v>
      </c>
    </row>
    <row r="9" spans="1:111" x14ac:dyDescent="0.2">
      <c r="C9" s="97"/>
      <c r="D9" s="97"/>
      <c r="I9" s="98"/>
      <c r="K9" s="99"/>
      <c r="L9" s="99"/>
      <c r="M9" s="100"/>
      <c r="N9" s="100"/>
      <c r="O9" s="100"/>
      <c r="P9" s="100"/>
      <c r="Q9" s="100"/>
      <c r="R9" s="100"/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2"/>
      <c r="AW9" s="102"/>
      <c r="AX9" s="102"/>
    </row>
    <row r="10" spans="1:111" x14ac:dyDescent="0.2">
      <c r="C10" s="97"/>
      <c r="D10" s="97"/>
      <c r="I10" s="98"/>
      <c r="K10" s="99"/>
      <c r="L10" s="99"/>
      <c r="M10" s="100"/>
      <c r="N10" s="100"/>
      <c r="O10" s="100"/>
      <c r="P10" s="100"/>
      <c r="Q10" s="100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2"/>
      <c r="AW10" s="102"/>
      <c r="AX10" s="102"/>
    </row>
    <row r="11" spans="1:111" x14ac:dyDescent="0.2">
      <c r="C11" s="97"/>
      <c r="D11" s="97"/>
      <c r="I11" s="98"/>
      <c r="K11" s="99"/>
      <c r="L11" s="99"/>
      <c r="M11" s="100"/>
      <c r="N11" s="100"/>
      <c r="O11" s="100"/>
      <c r="P11" s="100"/>
      <c r="Q11" s="100"/>
      <c r="R11" s="100"/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2"/>
      <c r="AW11" s="102"/>
      <c r="AX11" s="102"/>
    </row>
    <row r="12" spans="1:111" x14ac:dyDescent="0.2">
      <c r="I12" s="98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</row>
    <row r="13" spans="1:111" x14ac:dyDescent="0.2">
      <c r="I13" s="98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</row>
    <row r="14" spans="1:111" x14ac:dyDescent="0.2">
      <c r="I14" s="98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</row>
    <row r="15" spans="1:111" x14ac:dyDescent="0.2">
      <c r="I15" s="98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</row>
    <row r="16" spans="1:111" x14ac:dyDescent="0.2">
      <c r="I16" s="98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</row>
    <row r="17" spans="9:47" x14ac:dyDescent="0.2">
      <c r="I17" s="98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</row>
    <row r="18" spans="9:47" x14ac:dyDescent="0.2">
      <c r="I18" s="98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</row>
    <row r="19" spans="9:47" x14ac:dyDescent="0.2">
      <c r="I19" s="98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</row>
    <row r="20" spans="9:47" x14ac:dyDescent="0.2">
      <c r="I20" s="98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</row>
    <row r="21" spans="9:47" x14ac:dyDescent="0.2">
      <c r="I21" s="98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</row>
    <row r="22" spans="9:47" x14ac:dyDescent="0.2">
      <c r="I22" s="98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</row>
    <row r="23" spans="9:47" x14ac:dyDescent="0.2">
      <c r="I23" s="98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</row>
    <row r="24" spans="9:47" x14ac:dyDescent="0.2">
      <c r="I24" s="98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</row>
    <row r="25" spans="9:47" x14ac:dyDescent="0.2">
      <c r="I25" s="98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</row>
    <row r="26" spans="9:47" x14ac:dyDescent="0.2">
      <c r="I26" s="98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</row>
    <row r="27" spans="9:47" x14ac:dyDescent="0.2">
      <c r="I27" s="98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</row>
    <row r="28" spans="9:47" x14ac:dyDescent="0.2">
      <c r="I28" s="9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</row>
    <row r="29" spans="9:47" x14ac:dyDescent="0.2">
      <c r="I29" s="98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</row>
    <row r="30" spans="9:47" x14ac:dyDescent="0.2">
      <c r="I30" s="98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</row>
    <row r="31" spans="9:47" x14ac:dyDescent="0.2">
      <c r="I31" s="98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</row>
    <row r="32" spans="9:47" x14ac:dyDescent="0.2">
      <c r="I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</row>
    <row r="33" spans="9:47" x14ac:dyDescent="0.2">
      <c r="I33" s="98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</row>
    <row r="34" spans="9:47" x14ac:dyDescent="0.2">
      <c r="I34" s="98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</row>
    <row r="35" spans="9:47" x14ac:dyDescent="0.2">
      <c r="I35" s="98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</row>
    <row r="36" spans="9:47" x14ac:dyDescent="0.2">
      <c r="I36" s="98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</row>
    <row r="37" spans="9:47" x14ac:dyDescent="0.2">
      <c r="I37" s="98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</row>
    <row r="38" spans="9:47" x14ac:dyDescent="0.2">
      <c r="I38" s="98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</row>
    <row r="39" spans="9:47" x14ac:dyDescent="0.2">
      <c r="I39" s="98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</row>
    <row r="40" spans="9:47" x14ac:dyDescent="0.2">
      <c r="I40" s="98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</row>
    <row r="41" spans="9:47" x14ac:dyDescent="0.2">
      <c r="I41" s="98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</row>
    <row r="42" spans="9:47" x14ac:dyDescent="0.2">
      <c r="I42" s="98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</row>
    <row r="43" spans="9:47" x14ac:dyDescent="0.2">
      <c r="I43" s="98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</row>
    <row r="44" spans="9:47" x14ac:dyDescent="0.2">
      <c r="I44" s="98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</row>
    <row r="45" spans="9:47" x14ac:dyDescent="0.2">
      <c r="I45" s="98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</row>
    <row r="46" spans="9:47" x14ac:dyDescent="0.2">
      <c r="I46" s="98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</row>
    <row r="47" spans="9:47" x14ac:dyDescent="0.2">
      <c r="I47" s="98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</row>
    <row r="48" spans="9:47" x14ac:dyDescent="0.2">
      <c r="I48" s="98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</row>
    <row r="49" spans="9:47" x14ac:dyDescent="0.2">
      <c r="I49" s="98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</row>
    <row r="50" spans="9:47" x14ac:dyDescent="0.2">
      <c r="I50" s="98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</row>
    <row r="51" spans="9:47" x14ac:dyDescent="0.2">
      <c r="I51" s="98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</row>
    <row r="52" spans="9:47" x14ac:dyDescent="0.2">
      <c r="I52" s="98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</row>
    <row r="53" spans="9:47" x14ac:dyDescent="0.2">
      <c r="I53" s="98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</row>
    <row r="54" spans="9:47" x14ac:dyDescent="0.2">
      <c r="I54" s="98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</row>
    <row r="55" spans="9:47" x14ac:dyDescent="0.2">
      <c r="I55" s="98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</row>
    <row r="56" spans="9:47" x14ac:dyDescent="0.2">
      <c r="I56" s="98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</row>
    <row r="57" spans="9:47" x14ac:dyDescent="0.2">
      <c r="I57" s="98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</row>
    <row r="58" spans="9:47" x14ac:dyDescent="0.2">
      <c r="I58" s="98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</row>
    <row r="59" spans="9:47" x14ac:dyDescent="0.2">
      <c r="I59" s="98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</row>
    <row r="60" spans="9:47" x14ac:dyDescent="0.2">
      <c r="I60" s="98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</row>
    <row r="61" spans="9:47" x14ac:dyDescent="0.2">
      <c r="I61" s="98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</row>
    <row r="62" spans="9:47" x14ac:dyDescent="0.2">
      <c r="I62" s="98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</row>
    <row r="63" spans="9:47" x14ac:dyDescent="0.2">
      <c r="I63" s="98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</row>
    <row r="64" spans="9:47" x14ac:dyDescent="0.2">
      <c r="I64" s="98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</row>
    <row r="65" spans="9:47" x14ac:dyDescent="0.2">
      <c r="I65" s="98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</row>
    <row r="66" spans="9:47" x14ac:dyDescent="0.2">
      <c r="I66" s="98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</row>
    <row r="67" spans="9:47" x14ac:dyDescent="0.2">
      <c r="I67" s="98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</row>
    <row r="68" spans="9:47" x14ac:dyDescent="0.2">
      <c r="I68" s="98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</row>
    <row r="69" spans="9:47" x14ac:dyDescent="0.2">
      <c r="I69" s="98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</row>
    <row r="70" spans="9:47" x14ac:dyDescent="0.2">
      <c r="I70" s="98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</row>
    <row r="71" spans="9:47" x14ac:dyDescent="0.2">
      <c r="I71" s="98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</row>
    <row r="72" spans="9:47" x14ac:dyDescent="0.2">
      <c r="I72" s="98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</row>
    <row r="73" spans="9:47" x14ac:dyDescent="0.2">
      <c r="I73" s="98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</row>
    <row r="74" spans="9:47" x14ac:dyDescent="0.2">
      <c r="I74" s="98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</row>
    <row r="75" spans="9:47" x14ac:dyDescent="0.2">
      <c r="I75" s="98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</row>
    <row r="76" spans="9:47" x14ac:dyDescent="0.2">
      <c r="I76" s="98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</row>
    <row r="77" spans="9:47" x14ac:dyDescent="0.2">
      <c r="I77" s="98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</row>
    <row r="78" spans="9:47" x14ac:dyDescent="0.2">
      <c r="I78" s="98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</row>
    <row r="79" spans="9:47" x14ac:dyDescent="0.2">
      <c r="I79" s="98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</row>
    <row r="80" spans="9:47" x14ac:dyDescent="0.2">
      <c r="I80" s="98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</row>
    <row r="81" spans="9:47" x14ac:dyDescent="0.2">
      <c r="I81" s="98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</row>
    <row r="82" spans="9:47" x14ac:dyDescent="0.2">
      <c r="I82" s="98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</row>
    <row r="83" spans="9:47" x14ac:dyDescent="0.2">
      <c r="I83" s="98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</row>
    <row r="84" spans="9:47" x14ac:dyDescent="0.2">
      <c r="I84" s="98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</row>
    <row r="85" spans="9:47" x14ac:dyDescent="0.2">
      <c r="I85" s="98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</row>
    <row r="86" spans="9:47" x14ac:dyDescent="0.2">
      <c r="I86" s="98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</row>
    <row r="87" spans="9:47" x14ac:dyDescent="0.2">
      <c r="I87" s="98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</row>
    <row r="88" spans="9:47" x14ac:dyDescent="0.2">
      <c r="I88" s="98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</row>
    <row r="89" spans="9:47" x14ac:dyDescent="0.2">
      <c r="I89" s="98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</row>
    <row r="90" spans="9:47" x14ac:dyDescent="0.2">
      <c r="I90" s="98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</row>
    <row r="91" spans="9:47" x14ac:dyDescent="0.2">
      <c r="I91" s="98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</row>
    <row r="92" spans="9:47" x14ac:dyDescent="0.2">
      <c r="I92" s="98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</row>
    <row r="93" spans="9:47" x14ac:dyDescent="0.2">
      <c r="I93" s="98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</row>
    <row r="94" spans="9:47" x14ac:dyDescent="0.2">
      <c r="I94" s="98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</row>
    <row r="95" spans="9:47" x14ac:dyDescent="0.2">
      <c r="I95" s="98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</row>
    <row r="96" spans="9:47" x14ac:dyDescent="0.2">
      <c r="I96" s="98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</row>
    <row r="97" spans="9:47" x14ac:dyDescent="0.2">
      <c r="I97" s="98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</row>
    <row r="98" spans="9:47" x14ac:dyDescent="0.2">
      <c r="I98" s="98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</row>
    <row r="99" spans="9:47" x14ac:dyDescent="0.2">
      <c r="I99" s="98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</row>
    <row r="100" spans="9:47" x14ac:dyDescent="0.2">
      <c r="I100" s="98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</row>
    <row r="101" spans="9:47" x14ac:dyDescent="0.2">
      <c r="I101" s="98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</row>
    <row r="102" spans="9:47" x14ac:dyDescent="0.2">
      <c r="I102" s="98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</row>
    <row r="103" spans="9:47" x14ac:dyDescent="0.2">
      <c r="I103" s="98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</row>
    <row r="104" spans="9:47" x14ac:dyDescent="0.2">
      <c r="I104" s="98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</row>
    <row r="105" spans="9:47" x14ac:dyDescent="0.2">
      <c r="I105" s="98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</row>
    <row r="106" spans="9:47" x14ac:dyDescent="0.2">
      <c r="I106" s="98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</row>
    <row r="107" spans="9:47" x14ac:dyDescent="0.2">
      <c r="I107" s="98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</row>
    <row r="108" spans="9:47" x14ac:dyDescent="0.2">
      <c r="I108" s="98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</row>
    <row r="109" spans="9:47" x14ac:dyDescent="0.2">
      <c r="I109" s="98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</row>
    <row r="110" spans="9:47" x14ac:dyDescent="0.2">
      <c r="I110" s="98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</row>
    <row r="111" spans="9:47" x14ac:dyDescent="0.2">
      <c r="I111" s="98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</row>
    <row r="112" spans="9:47" x14ac:dyDescent="0.2">
      <c r="I112" s="98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</row>
    <row r="113" spans="9:47" x14ac:dyDescent="0.2">
      <c r="I113" s="98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</row>
    <row r="114" spans="9:47" x14ac:dyDescent="0.2">
      <c r="I114" s="98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</row>
    <row r="115" spans="9:47" x14ac:dyDescent="0.2">
      <c r="I115" s="98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</row>
    <row r="116" spans="9:47" x14ac:dyDescent="0.2">
      <c r="I116" s="98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</row>
    <row r="117" spans="9:47" x14ac:dyDescent="0.2">
      <c r="I117" s="98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</row>
    <row r="118" spans="9:47" x14ac:dyDescent="0.2">
      <c r="I118" s="98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</row>
    <row r="119" spans="9:47" x14ac:dyDescent="0.2">
      <c r="I119" s="98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</row>
    <row r="120" spans="9:47" x14ac:dyDescent="0.2">
      <c r="I120" s="98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</row>
    <row r="121" spans="9:47" x14ac:dyDescent="0.2">
      <c r="I121" s="98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</row>
    <row r="122" spans="9:47" x14ac:dyDescent="0.2">
      <c r="I122" s="98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</row>
    <row r="123" spans="9:47" x14ac:dyDescent="0.2">
      <c r="I123" s="98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</row>
    <row r="124" spans="9:47" x14ac:dyDescent="0.2">
      <c r="I124" s="98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</row>
    <row r="125" spans="9:47" x14ac:dyDescent="0.2">
      <c r="I125" s="98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</row>
    <row r="126" spans="9:47" x14ac:dyDescent="0.2">
      <c r="I126" s="98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</row>
    <row r="127" spans="9:47" x14ac:dyDescent="0.2">
      <c r="I127" s="98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</row>
    <row r="128" spans="9:47" x14ac:dyDescent="0.2">
      <c r="I128" s="98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</row>
    <row r="129" spans="9:47" x14ac:dyDescent="0.2">
      <c r="I129" s="98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</row>
    <row r="130" spans="9:47" x14ac:dyDescent="0.2">
      <c r="I130" s="98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</row>
    <row r="131" spans="9:47" x14ac:dyDescent="0.2">
      <c r="I131" s="98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</row>
    <row r="132" spans="9:47" x14ac:dyDescent="0.2">
      <c r="I132" s="98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</row>
    <row r="133" spans="9:47" x14ac:dyDescent="0.2">
      <c r="I133" s="98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</row>
    <row r="134" spans="9:47" x14ac:dyDescent="0.2">
      <c r="I134" s="98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</row>
    <row r="135" spans="9:47" x14ac:dyDescent="0.2">
      <c r="I135" s="98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</row>
    <row r="136" spans="9:47" x14ac:dyDescent="0.2">
      <c r="I136" s="98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</row>
    <row r="137" spans="9:47" x14ac:dyDescent="0.2">
      <c r="I137" s="98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</row>
    <row r="138" spans="9:47" x14ac:dyDescent="0.2">
      <c r="I138" s="98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</row>
    <row r="139" spans="9:47" x14ac:dyDescent="0.2">
      <c r="I139" s="98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</row>
    <row r="140" spans="9:47" x14ac:dyDescent="0.2">
      <c r="I140" s="98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</row>
    <row r="141" spans="9:47" x14ac:dyDescent="0.2">
      <c r="I141" s="98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</row>
    <row r="142" spans="9:47" x14ac:dyDescent="0.2">
      <c r="I142" s="98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</row>
    <row r="143" spans="9:47" x14ac:dyDescent="0.2">
      <c r="I143" s="98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</row>
    <row r="144" spans="9:47" x14ac:dyDescent="0.2">
      <c r="I144" s="98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</row>
    <row r="145" spans="9:47" x14ac:dyDescent="0.2">
      <c r="I145" s="98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</row>
    <row r="146" spans="9:47" x14ac:dyDescent="0.2">
      <c r="I146" s="98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</row>
    <row r="147" spans="9:47" x14ac:dyDescent="0.2">
      <c r="I147" s="98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</row>
    <row r="148" spans="9:47" x14ac:dyDescent="0.2">
      <c r="I148" s="98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</row>
    <row r="149" spans="9:47" x14ac:dyDescent="0.2">
      <c r="I149" s="98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</row>
    <row r="150" spans="9:47" x14ac:dyDescent="0.2">
      <c r="I150" s="98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</row>
    <row r="151" spans="9:47" x14ac:dyDescent="0.2">
      <c r="I151" s="98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</row>
    <row r="152" spans="9:47" x14ac:dyDescent="0.2">
      <c r="I152" s="98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</row>
    <row r="153" spans="9:47" x14ac:dyDescent="0.2">
      <c r="I153" s="98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</row>
    <row r="154" spans="9:47" x14ac:dyDescent="0.2">
      <c r="I154" s="98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</row>
    <row r="155" spans="9:47" x14ac:dyDescent="0.2">
      <c r="I155" s="98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</row>
    <row r="156" spans="9:47" x14ac:dyDescent="0.2">
      <c r="I156" s="98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</row>
    <row r="157" spans="9:47" x14ac:dyDescent="0.2">
      <c r="I157" s="98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</row>
    <row r="158" spans="9:47" x14ac:dyDescent="0.2">
      <c r="I158" s="98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</row>
    <row r="159" spans="9:47" x14ac:dyDescent="0.2">
      <c r="I159" s="98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</row>
    <row r="160" spans="9:47" x14ac:dyDescent="0.2">
      <c r="I160" s="98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</row>
    <row r="161" spans="9:47" x14ac:dyDescent="0.2">
      <c r="I161" s="98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</row>
    <row r="162" spans="9:47" x14ac:dyDescent="0.2">
      <c r="I162" s="98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</row>
    <row r="163" spans="9:47" x14ac:dyDescent="0.2">
      <c r="I163" s="98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</row>
    <row r="164" spans="9:47" x14ac:dyDescent="0.2">
      <c r="I164" s="98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</row>
    <row r="165" spans="9:47" x14ac:dyDescent="0.2">
      <c r="I165" s="98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</row>
    <row r="166" spans="9:47" x14ac:dyDescent="0.2">
      <c r="I166" s="98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</row>
    <row r="167" spans="9:47" x14ac:dyDescent="0.2">
      <c r="I167" s="98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</row>
    <row r="168" spans="9:47" x14ac:dyDescent="0.2">
      <c r="I168" s="98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</row>
    <row r="169" spans="9:47" x14ac:dyDescent="0.2">
      <c r="I169" s="98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</row>
    <row r="170" spans="9:47" x14ac:dyDescent="0.2">
      <c r="I170" s="98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</row>
    <row r="171" spans="9:47" x14ac:dyDescent="0.2">
      <c r="I171" s="98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</row>
    <row r="172" spans="9:47" x14ac:dyDescent="0.2">
      <c r="I172" s="98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</row>
    <row r="173" spans="9:47" x14ac:dyDescent="0.2">
      <c r="I173" s="98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</row>
    <row r="174" spans="9:47" x14ac:dyDescent="0.2">
      <c r="I174" s="98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</row>
    <row r="175" spans="9:47" x14ac:dyDescent="0.2">
      <c r="I175" s="98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</row>
  </sheetData>
  <pageMargins left="1.1811023622047245" right="0.74803149606299213" top="0.98425196850393704" bottom="0.98425196850393704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Zeros="0" workbookViewId="0">
      <pane xSplit="7" ySplit="1" topLeftCell="H54" activePane="bottomRight" state="frozen"/>
      <selection activeCell="B3" sqref="B3:B9"/>
      <selection pane="topRight" activeCell="B3" sqref="B3:B9"/>
      <selection pane="bottomLeft" activeCell="B3" sqref="B3:B9"/>
      <selection pane="bottomRight" activeCell="F71" sqref="F71"/>
    </sheetView>
  </sheetViews>
  <sheetFormatPr defaultRowHeight="14.1" customHeight="1" x14ac:dyDescent="0.2"/>
  <cols>
    <col min="1" max="1" width="7.42578125" style="128" customWidth="1"/>
    <col min="2" max="2" width="7.85546875" style="146" customWidth="1"/>
    <col min="3" max="4" width="6.7109375" style="143" customWidth="1"/>
    <col min="5" max="5" width="6.5703125" style="127" bestFit="1" customWidth="1"/>
    <col min="6" max="6" width="22.85546875" style="105" customWidth="1"/>
    <col min="7" max="7" width="14.42578125" style="144" customWidth="1"/>
    <col min="8" max="16384" width="9.140625" style="103"/>
  </cols>
  <sheetData>
    <row r="1" spans="1:9" ht="33" customHeight="1" x14ac:dyDescent="0.2">
      <c r="A1" s="108" t="s">
        <v>438</v>
      </c>
      <c r="B1" s="109" t="s">
        <v>568</v>
      </c>
      <c r="C1" s="131" t="s">
        <v>1211</v>
      </c>
      <c r="D1" s="131" t="s">
        <v>379</v>
      </c>
      <c r="E1" s="108" t="s">
        <v>941</v>
      </c>
      <c r="F1" s="110" t="s">
        <v>942</v>
      </c>
      <c r="G1" s="111" t="s">
        <v>570</v>
      </c>
      <c r="H1" s="111" t="s">
        <v>543</v>
      </c>
      <c r="I1" s="111" t="s">
        <v>380</v>
      </c>
    </row>
    <row r="2" spans="1:9" ht="14.1" customHeight="1" x14ac:dyDescent="0.2">
      <c r="A2" s="132" t="s">
        <v>1136</v>
      </c>
      <c r="B2" s="133" t="s">
        <v>1137</v>
      </c>
      <c r="C2" s="129">
        <v>0</v>
      </c>
      <c r="D2" s="129"/>
      <c r="E2" s="114"/>
      <c r="F2" s="114" t="s">
        <v>1138</v>
      </c>
      <c r="G2" s="130">
        <v>-230</v>
      </c>
      <c r="H2" s="103">
        <v>1</v>
      </c>
    </row>
    <row r="3" spans="1:9" ht="14.1" customHeight="1" x14ac:dyDescent="0.2">
      <c r="A3" s="112" t="s">
        <v>1319</v>
      </c>
      <c r="B3" s="113">
        <v>4500</v>
      </c>
      <c r="C3" s="134" t="s">
        <v>1502</v>
      </c>
      <c r="D3" s="114" t="s">
        <v>1339</v>
      </c>
      <c r="E3" s="114" t="s">
        <v>378</v>
      </c>
      <c r="F3" s="135" t="s">
        <v>1790</v>
      </c>
      <c r="G3" s="130">
        <v>230</v>
      </c>
      <c r="H3" s="104">
        <v>1</v>
      </c>
      <c r="I3" s="103">
        <v>28</v>
      </c>
    </row>
    <row r="4" spans="1:9" ht="15" customHeight="1" x14ac:dyDescent="0.2">
      <c r="A4" s="132" t="s">
        <v>1136</v>
      </c>
      <c r="B4" s="133" t="s">
        <v>1137</v>
      </c>
      <c r="C4" s="129">
        <v>0</v>
      </c>
      <c r="D4" s="129"/>
      <c r="E4" s="114"/>
      <c r="F4" s="114" t="s">
        <v>1139</v>
      </c>
      <c r="G4" s="130">
        <v>-304</v>
      </c>
      <c r="H4" s="103">
        <v>2</v>
      </c>
    </row>
    <row r="5" spans="1:9" ht="14.1" customHeight="1" x14ac:dyDescent="0.2">
      <c r="A5" s="112" t="s">
        <v>1577</v>
      </c>
      <c r="B5" s="113">
        <v>5515</v>
      </c>
      <c r="C5" s="134"/>
      <c r="D5" s="114"/>
      <c r="E5" s="114"/>
      <c r="F5" s="135" t="s">
        <v>1909</v>
      </c>
      <c r="G5" s="130">
        <v>304</v>
      </c>
      <c r="H5" s="104">
        <v>2</v>
      </c>
      <c r="I5" s="103">
        <v>125</v>
      </c>
    </row>
    <row r="6" spans="1:9" ht="15" customHeight="1" x14ac:dyDescent="0.2">
      <c r="A6" s="132" t="s">
        <v>1136</v>
      </c>
      <c r="B6" s="133" t="s">
        <v>1137</v>
      </c>
      <c r="C6" s="129">
        <v>0</v>
      </c>
      <c r="D6" s="129"/>
      <c r="E6" s="114"/>
      <c r="F6" s="114" t="s">
        <v>1140</v>
      </c>
      <c r="G6" s="130">
        <v>-720</v>
      </c>
      <c r="H6" s="103">
        <v>3</v>
      </c>
    </row>
    <row r="7" spans="1:9" ht="15" customHeight="1" x14ac:dyDescent="0.2">
      <c r="A7" s="186" t="s">
        <v>1320</v>
      </c>
      <c r="B7" s="113">
        <v>4500</v>
      </c>
      <c r="C7" s="129"/>
      <c r="D7" s="129" t="s">
        <v>1280</v>
      </c>
      <c r="E7" s="114" t="s">
        <v>1209</v>
      </c>
      <c r="F7" s="218" t="s">
        <v>1920</v>
      </c>
      <c r="G7" s="130">
        <v>600</v>
      </c>
      <c r="H7" s="103">
        <v>3</v>
      </c>
      <c r="I7" s="103">
        <v>134</v>
      </c>
    </row>
    <row r="8" spans="1:9" ht="15" customHeight="1" x14ac:dyDescent="0.2">
      <c r="A8" s="112" t="s">
        <v>1150</v>
      </c>
      <c r="B8" s="113">
        <v>4500</v>
      </c>
      <c r="C8" s="129" t="s">
        <v>1502</v>
      </c>
      <c r="D8" s="129" t="s">
        <v>1080</v>
      </c>
      <c r="E8" s="114" t="s">
        <v>1466</v>
      </c>
      <c r="F8" s="218" t="s">
        <v>1933</v>
      </c>
      <c r="G8" s="130">
        <v>120</v>
      </c>
      <c r="H8" s="103">
        <v>3</v>
      </c>
      <c r="I8" s="103">
        <v>168</v>
      </c>
    </row>
    <row r="9" spans="1:9" ht="14.1" customHeight="1" x14ac:dyDescent="0.2">
      <c r="A9" s="132" t="s">
        <v>1136</v>
      </c>
      <c r="B9" s="133" t="s">
        <v>1137</v>
      </c>
      <c r="C9" s="129">
        <v>0</v>
      </c>
      <c r="D9" s="129"/>
      <c r="E9" s="114"/>
      <c r="F9" s="114" t="s">
        <v>1141</v>
      </c>
      <c r="G9" s="130">
        <v>-2335</v>
      </c>
      <c r="H9" s="104">
        <v>4</v>
      </c>
    </row>
    <row r="10" spans="1:9" ht="15" customHeight="1" x14ac:dyDescent="0.2">
      <c r="A10" s="112" t="s">
        <v>1150</v>
      </c>
      <c r="B10" s="113">
        <v>4139</v>
      </c>
      <c r="C10" s="129"/>
      <c r="D10" s="129" t="s">
        <v>1080</v>
      </c>
      <c r="E10" s="114" t="s">
        <v>1466</v>
      </c>
      <c r="F10" s="218" t="s">
        <v>1947</v>
      </c>
      <c r="G10" s="130">
        <v>633</v>
      </c>
      <c r="H10" s="103">
        <v>4</v>
      </c>
      <c r="I10" s="103">
        <v>226</v>
      </c>
    </row>
    <row r="11" spans="1:9" ht="15" customHeight="1" x14ac:dyDescent="0.2">
      <c r="A11" s="112" t="s">
        <v>1150</v>
      </c>
      <c r="B11" s="113">
        <v>4500</v>
      </c>
      <c r="C11" s="129" t="s">
        <v>1502</v>
      </c>
      <c r="D11" s="129" t="s">
        <v>1080</v>
      </c>
      <c r="E11" s="114" t="s">
        <v>1466</v>
      </c>
      <c r="F11" s="218" t="s">
        <v>1660</v>
      </c>
      <c r="G11" s="130">
        <v>250</v>
      </c>
      <c r="H11" s="103">
        <v>4</v>
      </c>
      <c r="I11" s="103">
        <v>231</v>
      </c>
    </row>
    <row r="12" spans="1:9" ht="15" customHeight="1" x14ac:dyDescent="0.2">
      <c r="A12" s="112" t="s">
        <v>1125</v>
      </c>
      <c r="B12" s="113">
        <v>5525</v>
      </c>
      <c r="C12" s="129"/>
      <c r="D12" s="129"/>
      <c r="E12" s="114"/>
      <c r="F12" s="218" t="s">
        <v>1971</v>
      </c>
      <c r="G12" s="130">
        <v>600</v>
      </c>
      <c r="H12" s="103">
        <v>4</v>
      </c>
      <c r="I12" s="103">
        <v>268</v>
      </c>
    </row>
    <row r="13" spans="1:9" ht="15" customHeight="1" x14ac:dyDescent="0.2">
      <c r="A13" s="112" t="s">
        <v>464</v>
      </c>
      <c r="B13" s="113">
        <v>5511</v>
      </c>
      <c r="C13" s="129"/>
      <c r="D13" s="129"/>
      <c r="E13" s="114"/>
      <c r="F13" s="218" t="s">
        <v>1972</v>
      </c>
      <c r="G13" s="130">
        <v>852</v>
      </c>
      <c r="H13" s="103">
        <v>4</v>
      </c>
      <c r="I13" s="103">
        <v>268</v>
      </c>
    </row>
    <row r="14" spans="1:9" ht="14.1" customHeight="1" x14ac:dyDescent="0.2">
      <c r="A14" s="132" t="s">
        <v>1136</v>
      </c>
      <c r="B14" s="133" t="s">
        <v>1137</v>
      </c>
      <c r="C14" s="129">
        <v>0</v>
      </c>
      <c r="D14" s="129"/>
      <c r="E14" s="114"/>
      <c r="F14" s="114" t="s">
        <v>1142</v>
      </c>
      <c r="G14" s="130">
        <v>-20467</v>
      </c>
      <c r="H14" s="104">
        <v>5</v>
      </c>
    </row>
    <row r="15" spans="1:9" ht="15" customHeight="1" x14ac:dyDescent="0.2">
      <c r="A15" s="112" t="s">
        <v>464</v>
      </c>
      <c r="B15" s="113">
        <v>5525</v>
      </c>
      <c r="C15" s="129"/>
      <c r="D15" s="129"/>
      <c r="E15" s="114"/>
      <c r="F15" s="218" t="s">
        <v>1976</v>
      </c>
      <c r="G15" s="130">
        <v>289</v>
      </c>
      <c r="H15" s="104">
        <v>5</v>
      </c>
      <c r="I15" s="185">
        <v>309</v>
      </c>
    </row>
    <row r="16" spans="1:9" ht="15" customHeight="1" x14ac:dyDescent="0.2">
      <c r="A16" s="112" t="s">
        <v>466</v>
      </c>
      <c r="B16" s="113">
        <v>4500</v>
      </c>
      <c r="C16" s="129" t="s">
        <v>11</v>
      </c>
      <c r="D16" s="129" t="s">
        <v>1280</v>
      </c>
      <c r="E16" s="114" t="s">
        <v>1209</v>
      </c>
      <c r="F16" s="218" t="s">
        <v>1973</v>
      </c>
      <c r="G16" s="130">
        <v>280</v>
      </c>
      <c r="H16" s="104">
        <v>5</v>
      </c>
      <c r="I16" s="185">
        <v>330</v>
      </c>
    </row>
    <row r="17" spans="1:9" ht="15" customHeight="1" x14ac:dyDescent="0.2">
      <c r="A17" s="112" t="s">
        <v>466</v>
      </c>
      <c r="B17" s="113">
        <v>4500</v>
      </c>
      <c r="C17" s="129" t="s">
        <v>11</v>
      </c>
      <c r="D17" s="129" t="s">
        <v>42</v>
      </c>
      <c r="E17" s="114" t="s">
        <v>1210</v>
      </c>
      <c r="F17" s="218" t="s">
        <v>1974</v>
      </c>
      <c r="G17" s="130">
        <v>550</v>
      </c>
      <c r="H17" s="104">
        <v>5</v>
      </c>
      <c r="I17" s="185">
        <v>330</v>
      </c>
    </row>
    <row r="18" spans="1:9" ht="15" customHeight="1" x14ac:dyDescent="0.2">
      <c r="A18" s="112" t="s">
        <v>1526</v>
      </c>
      <c r="B18" s="113">
        <v>5525</v>
      </c>
      <c r="C18" s="129"/>
      <c r="D18" s="129"/>
      <c r="E18" s="114"/>
      <c r="F18" s="218" t="s">
        <v>1975</v>
      </c>
      <c r="G18" s="130">
        <v>3835</v>
      </c>
      <c r="H18" s="104">
        <v>5</v>
      </c>
      <c r="I18" s="185">
        <v>330</v>
      </c>
    </row>
    <row r="19" spans="1:9" ht="15" customHeight="1" x14ac:dyDescent="0.2">
      <c r="A19" s="112" t="s">
        <v>1078</v>
      </c>
      <c r="B19" s="113">
        <v>5512</v>
      </c>
      <c r="C19" s="129"/>
      <c r="D19" s="129" t="s">
        <v>90</v>
      </c>
      <c r="E19" s="114" t="s">
        <v>377</v>
      </c>
      <c r="F19" s="218" t="s">
        <v>1999</v>
      </c>
      <c r="G19" s="130">
        <v>1461</v>
      </c>
      <c r="H19" s="104">
        <v>5</v>
      </c>
      <c r="I19" s="185">
        <v>363</v>
      </c>
    </row>
    <row r="20" spans="1:9" ht="15" customHeight="1" x14ac:dyDescent="0.2">
      <c r="A20" s="112" t="s">
        <v>1155</v>
      </c>
      <c r="B20" s="113">
        <v>5512</v>
      </c>
      <c r="C20" s="129"/>
      <c r="D20" s="129" t="s">
        <v>90</v>
      </c>
      <c r="E20" s="114" t="s">
        <v>377</v>
      </c>
      <c r="F20" s="218" t="s">
        <v>2000</v>
      </c>
      <c r="G20" s="130">
        <v>9600</v>
      </c>
      <c r="H20" s="104">
        <v>5</v>
      </c>
      <c r="I20" s="185">
        <v>363</v>
      </c>
    </row>
    <row r="21" spans="1:9" ht="15" customHeight="1" x14ac:dyDescent="0.2">
      <c r="A21" s="112" t="s">
        <v>464</v>
      </c>
      <c r="B21" s="113">
        <v>5512</v>
      </c>
      <c r="C21" s="129"/>
      <c r="D21" s="129" t="s">
        <v>90</v>
      </c>
      <c r="E21" s="114" t="s">
        <v>377</v>
      </c>
      <c r="F21" s="218" t="s">
        <v>2001</v>
      </c>
      <c r="G21" s="130">
        <v>3812</v>
      </c>
      <c r="H21" s="104">
        <v>5</v>
      </c>
      <c r="I21" s="185">
        <v>363</v>
      </c>
    </row>
    <row r="22" spans="1:9" ht="15" customHeight="1" x14ac:dyDescent="0.2">
      <c r="A22" s="112" t="s">
        <v>408</v>
      </c>
      <c r="B22" s="113">
        <v>5512</v>
      </c>
      <c r="C22" s="129"/>
      <c r="D22" s="129" t="s">
        <v>90</v>
      </c>
      <c r="E22" s="114" t="s">
        <v>377</v>
      </c>
      <c r="F22" s="218" t="s">
        <v>1977</v>
      </c>
      <c r="G22" s="130">
        <v>640</v>
      </c>
      <c r="H22" s="104">
        <v>5</v>
      </c>
      <c r="I22" s="185">
        <v>363</v>
      </c>
    </row>
    <row r="23" spans="1:9" ht="14.1" customHeight="1" x14ac:dyDescent="0.2">
      <c r="A23" s="132" t="s">
        <v>1136</v>
      </c>
      <c r="B23" s="133" t="s">
        <v>1137</v>
      </c>
      <c r="C23" s="129">
        <v>0</v>
      </c>
      <c r="D23" s="129"/>
      <c r="E23" s="114"/>
      <c r="F23" s="114" t="s">
        <v>1073</v>
      </c>
      <c r="G23" s="130">
        <v>-8462</v>
      </c>
      <c r="H23" s="104">
        <v>6</v>
      </c>
    </row>
    <row r="24" spans="1:9" ht="15" customHeight="1" x14ac:dyDescent="0.2">
      <c r="A24" s="112" t="s">
        <v>1130</v>
      </c>
      <c r="B24" s="113">
        <v>45008</v>
      </c>
      <c r="C24" s="129"/>
      <c r="D24" s="129" t="s">
        <v>1280</v>
      </c>
      <c r="E24" s="114" t="s">
        <v>1983</v>
      </c>
      <c r="F24" s="218" t="s">
        <v>1984</v>
      </c>
      <c r="G24" s="130">
        <v>2500</v>
      </c>
      <c r="H24" s="104">
        <v>6</v>
      </c>
      <c r="I24" s="185">
        <v>371</v>
      </c>
    </row>
    <row r="25" spans="1:9" ht="15" customHeight="1" x14ac:dyDescent="0.2">
      <c r="A25" s="112" t="s">
        <v>1150</v>
      </c>
      <c r="B25" s="113">
        <v>4500</v>
      </c>
      <c r="C25" s="129" t="s">
        <v>1502</v>
      </c>
      <c r="D25" s="129" t="s">
        <v>1080</v>
      </c>
      <c r="E25" s="114" t="s">
        <v>1466</v>
      </c>
      <c r="F25" s="218" t="s">
        <v>2002</v>
      </c>
      <c r="G25" s="130">
        <v>500</v>
      </c>
      <c r="H25" s="104">
        <v>6</v>
      </c>
      <c r="I25" s="185">
        <v>387</v>
      </c>
    </row>
    <row r="26" spans="1:9" ht="15" customHeight="1" x14ac:dyDescent="0.2">
      <c r="A26" s="112" t="s">
        <v>1320</v>
      </c>
      <c r="B26" s="113">
        <v>4500</v>
      </c>
      <c r="C26" s="129"/>
      <c r="D26" s="129" t="s">
        <v>1280</v>
      </c>
      <c r="E26" s="114" t="s">
        <v>1209</v>
      </c>
      <c r="F26" s="218" t="s">
        <v>2003</v>
      </c>
      <c r="G26" s="130">
        <v>210</v>
      </c>
      <c r="H26" s="104">
        <v>6</v>
      </c>
      <c r="I26" s="185">
        <v>387</v>
      </c>
    </row>
    <row r="27" spans="1:9" ht="15" customHeight="1" x14ac:dyDescent="0.2">
      <c r="A27" s="112" t="s">
        <v>1320</v>
      </c>
      <c r="B27" s="113">
        <v>5525</v>
      </c>
      <c r="C27" s="129" t="s">
        <v>141</v>
      </c>
      <c r="D27" s="129" t="s">
        <v>1280</v>
      </c>
      <c r="E27" s="114" t="s">
        <v>1209</v>
      </c>
      <c r="F27" s="218" t="s">
        <v>2004</v>
      </c>
      <c r="G27" s="130">
        <v>435</v>
      </c>
      <c r="H27" s="104">
        <v>6</v>
      </c>
      <c r="I27" s="185">
        <v>387</v>
      </c>
    </row>
    <row r="28" spans="1:9" ht="15" customHeight="1" x14ac:dyDescent="0.2">
      <c r="A28" s="112" t="s">
        <v>1150</v>
      </c>
      <c r="B28" s="113">
        <v>5515</v>
      </c>
      <c r="C28" s="129" t="s">
        <v>2006</v>
      </c>
      <c r="D28" s="129"/>
      <c r="E28" s="114"/>
      <c r="F28" s="218" t="s">
        <v>2005</v>
      </c>
      <c r="G28" s="130">
        <v>800</v>
      </c>
      <c r="H28" s="104">
        <v>6</v>
      </c>
      <c r="I28" s="185">
        <v>387</v>
      </c>
    </row>
    <row r="29" spans="1:9" ht="15" customHeight="1" x14ac:dyDescent="0.2">
      <c r="A29" s="112" t="s">
        <v>1320</v>
      </c>
      <c r="B29" s="113">
        <v>4500</v>
      </c>
      <c r="C29" s="129" t="s">
        <v>1502</v>
      </c>
      <c r="D29" s="129" t="s">
        <v>1280</v>
      </c>
      <c r="E29" s="114" t="s">
        <v>1209</v>
      </c>
      <c r="F29" s="218" t="s">
        <v>2009</v>
      </c>
      <c r="G29" s="130">
        <v>46</v>
      </c>
      <c r="H29" s="104">
        <v>6</v>
      </c>
      <c r="I29" s="185">
        <v>411</v>
      </c>
    </row>
    <row r="30" spans="1:9" ht="15" customHeight="1" x14ac:dyDescent="0.2">
      <c r="A30" s="112" t="s">
        <v>464</v>
      </c>
      <c r="B30" s="113">
        <v>5511</v>
      </c>
      <c r="C30" s="129"/>
      <c r="D30" s="129" t="s">
        <v>2019</v>
      </c>
      <c r="E30" s="114"/>
      <c r="F30" s="218" t="s">
        <v>2014</v>
      </c>
      <c r="G30" s="130">
        <v>518</v>
      </c>
      <c r="H30" s="104">
        <v>6</v>
      </c>
      <c r="I30" s="185">
        <v>411</v>
      </c>
    </row>
    <row r="31" spans="1:9" ht="15" customHeight="1" x14ac:dyDescent="0.2">
      <c r="A31" s="112" t="s">
        <v>1150</v>
      </c>
      <c r="B31" s="113">
        <v>5515</v>
      </c>
      <c r="C31" s="129"/>
      <c r="D31" s="129" t="s">
        <v>2018</v>
      </c>
      <c r="E31" s="114"/>
      <c r="F31" s="218" t="s">
        <v>2015</v>
      </c>
      <c r="G31" s="130">
        <v>700</v>
      </c>
      <c r="H31" s="104">
        <v>6</v>
      </c>
      <c r="I31" s="185">
        <v>411</v>
      </c>
    </row>
    <row r="32" spans="1:9" ht="15" customHeight="1" x14ac:dyDescent="0.2">
      <c r="A32" s="112" t="s">
        <v>1150</v>
      </c>
      <c r="B32" s="113">
        <v>5515</v>
      </c>
      <c r="C32" s="129"/>
      <c r="D32" s="129" t="s">
        <v>2018</v>
      </c>
      <c r="E32" s="114"/>
      <c r="F32" s="218" t="s">
        <v>2016</v>
      </c>
      <c r="G32" s="130">
        <v>2600</v>
      </c>
      <c r="H32" s="104">
        <v>6</v>
      </c>
      <c r="I32" s="185">
        <v>411</v>
      </c>
    </row>
    <row r="33" spans="1:9" ht="15" customHeight="1" x14ac:dyDescent="0.2">
      <c r="A33" s="112" t="s">
        <v>1320</v>
      </c>
      <c r="B33" s="113">
        <v>4500</v>
      </c>
      <c r="C33" s="129" t="s">
        <v>1502</v>
      </c>
      <c r="D33" s="129" t="s">
        <v>1280</v>
      </c>
      <c r="E33" s="114" t="s">
        <v>1209</v>
      </c>
      <c r="F33" s="218" t="s">
        <v>2017</v>
      </c>
      <c r="G33" s="130">
        <v>153</v>
      </c>
      <c r="H33" s="104">
        <v>6</v>
      </c>
      <c r="I33" s="185">
        <v>435</v>
      </c>
    </row>
    <row r="34" spans="1:9" ht="14.1" customHeight="1" x14ac:dyDescent="0.2">
      <c r="A34" s="132" t="s">
        <v>1136</v>
      </c>
      <c r="B34" s="133" t="s">
        <v>1137</v>
      </c>
      <c r="C34" s="129">
        <v>0</v>
      </c>
      <c r="D34" s="129"/>
      <c r="E34" s="114"/>
      <c r="F34" s="114" t="s">
        <v>944</v>
      </c>
      <c r="G34" s="130">
        <v>-38558</v>
      </c>
      <c r="H34" s="104">
        <v>7</v>
      </c>
    </row>
    <row r="35" spans="1:9" ht="15" customHeight="1" x14ac:dyDescent="0.2">
      <c r="A35" s="112" t="s">
        <v>1150</v>
      </c>
      <c r="B35" s="113">
        <v>4500</v>
      </c>
      <c r="C35" s="129" t="s">
        <v>1502</v>
      </c>
      <c r="D35" s="129" t="s">
        <v>1080</v>
      </c>
      <c r="E35" s="114" t="s">
        <v>1466</v>
      </c>
      <c r="F35" s="218" t="s">
        <v>2038</v>
      </c>
      <c r="G35" s="130">
        <v>2500</v>
      </c>
      <c r="H35" s="104">
        <v>7</v>
      </c>
      <c r="I35" s="185">
        <v>443</v>
      </c>
    </row>
    <row r="36" spans="1:9" ht="15" customHeight="1" x14ac:dyDescent="0.2">
      <c r="A36" s="112" t="s">
        <v>1150</v>
      </c>
      <c r="B36" s="113">
        <v>4500</v>
      </c>
      <c r="C36" s="129" t="s">
        <v>1502</v>
      </c>
      <c r="D36" s="129" t="s">
        <v>1080</v>
      </c>
      <c r="E36" s="114" t="s">
        <v>1466</v>
      </c>
      <c r="F36" s="218" t="s">
        <v>2039</v>
      </c>
      <c r="G36" s="130">
        <v>3500</v>
      </c>
      <c r="H36" s="104">
        <v>7</v>
      </c>
      <c r="I36" s="185">
        <v>443</v>
      </c>
    </row>
    <row r="37" spans="1:9" ht="15" customHeight="1" x14ac:dyDescent="0.2">
      <c r="A37" s="112" t="s">
        <v>1150</v>
      </c>
      <c r="B37" s="113">
        <v>4500</v>
      </c>
      <c r="C37" s="129" t="s">
        <v>1502</v>
      </c>
      <c r="D37" s="129" t="s">
        <v>1080</v>
      </c>
      <c r="E37" s="114" t="s">
        <v>1466</v>
      </c>
      <c r="F37" s="218" t="s">
        <v>2040</v>
      </c>
      <c r="G37" s="130">
        <v>240</v>
      </c>
      <c r="H37" s="104">
        <v>7</v>
      </c>
      <c r="I37" s="185">
        <v>443</v>
      </c>
    </row>
    <row r="38" spans="1:9" ht="15" customHeight="1" x14ac:dyDescent="0.2">
      <c r="A38" s="112" t="s">
        <v>408</v>
      </c>
      <c r="B38" s="113">
        <v>5512</v>
      </c>
      <c r="C38" s="129"/>
      <c r="D38" s="129" t="s">
        <v>90</v>
      </c>
      <c r="E38" s="114" t="s">
        <v>377</v>
      </c>
      <c r="F38" s="218" t="s">
        <v>2054</v>
      </c>
      <c r="G38" s="130">
        <v>2394</v>
      </c>
      <c r="H38" s="104">
        <v>7</v>
      </c>
      <c r="I38" s="185">
        <v>458</v>
      </c>
    </row>
    <row r="39" spans="1:9" ht="15" customHeight="1" x14ac:dyDescent="0.2">
      <c r="A39" s="112" t="s">
        <v>1514</v>
      </c>
      <c r="B39" s="113">
        <v>5515</v>
      </c>
      <c r="C39" s="129"/>
      <c r="D39" s="129" t="s">
        <v>90</v>
      </c>
      <c r="E39" s="114" t="s">
        <v>377</v>
      </c>
      <c r="F39" s="218" t="s">
        <v>2058</v>
      </c>
      <c r="G39" s="130">
        <v>1500</v>
      </c>
      <c r="H39" s="104">
        <v>7</v>
      </c>
      <c r="I39" s="185">
        <v>489</v>
      </c>
    </row>
    <row r="40" spans="1:9" ht="15" customHeight="1" x14ac:dyDescent="0.2">
      <c r="A40" s="112" t="s">
        <v>408</v>
      </c>
      <c r="B40" s="113">
        <v>5512</v>
      </c>
      <c r="C40" s="129"/>
      <c r="D40" s="129" t="s">
        <v>90</v>
      </c>
      <c r="E40" s="114" t="s">
        <v>377</v>
      </c>
      <c r="F40" s="218" t="s">
        <v>2059</v>
      </c>
      <c r="G40" s="130">
        <v>21008</v>
      </c>
      <c r="H40" s="104">
        <v>7</v>
      </c>
      <c r="I40" s="185">
        <v>489</v>
      </c>
    </row>
    <row r="41" spans="1:9" ht="15" customHeight="1" x14ac:dyDescent="0.2">
      <c r="A41" s="112" t="s">
        <v>1155</v>
      </c>
      <c r="B41" s="113">
        <v>5511</v>
      </c>
      <c r="C41" s="129"/>
      <c r="D41" s="129" t="s">
        <v>90</v>
      </c>
      <c r="E41" s="114" t="s">
        <v>377</v>
      </c>
      <c r="F41" s="218" t="s">
        <v>2060</v>
      </c>
      <c r="G41" s="130">
        <v>6240</v>
      </c>
      <c r="H41" s="104">
        <v>7</v>
      </c>
      <c r="I41" s="185">
        <v>489</v>
      </c>
    </row>
    <row r="42" spans="1:9" ht="15" customHeight="1" x14ac:dyDescent="0.2">
      <c r="A42" s="112" t="s">
        <v>1320</v>
      </c>
      <c r="B42" s="113">
        <v>4500</v>
      </c>
      <c r="C42" s="129"/>
      <c r="D42" s="129" t="s">
        <v>1280</v>
      </c>
      <c r="E42" s="114" t="s">
        <v>1209</v>
      </c>
      <c r="F42" s="218" t="s">
        <v>2061</v>
      </c>
      <c r="G42" s="130">
        <v>1176</v>
      </c>
      <c r="H42" s="104">
        <v>7</v>
      </c>
      <c r="I42" s="185">
        <v>489</v>
      </c>
    </row>
    <row r="43" spans="1:9" ht="14.1" customHeight="1" x14ac:dyDescent="0.2">
      <c r="A43" s="132" t="s">
        <v>1136</v>
      </c>
      <c r="B43" s="133" t="s">
        <v>1137</v>
      </c>
      <c r="C43" s="129">
        <v>0</v>
      </c>
      <c r="D43" s="129"/>
      <c r="E43" s="114"/>
      <c r="F43" s="114" t="s">
        <v>1468</v>
      </c>
      <c r="G43" s="130">
        <v>-11179</v>
      </c>
      <c r="H43" s="104">
        <v>8</v>
      </c>
    </row>
    <row r="44" spans="1:9" ht="15" customHeight="1" x14ac:dyDescent="0.2">
      <c r="A44" s="112" t="s">
        <v>1150</v>
      </c>
      <c r="B44" s="113">
        <v>4500</v>
      </c>
      <c r="C44" s="129" t="s">
        <v>1502</v>
      </c>
      <c r="D44" s="129" t="s">
        <v>1080</v>
      </c>
      <c r="E44" s="114" t="s">
        <v>1466</v>
      </c>
      <c r="F44" s="218" t="s">
        <v>2070</v>
      </c>
      <c r="G44" s="130">
        <v>600</v>
      </c>
      <c r="H44" s="104">
        <v>8</v>
      </c>
      <c r="I44" s="185">
        <v>517</v>
      </c>
    </row>
    <row r="45" spans="1:9" ht="15" customHeight="1" x14ac:dyDescent="0.2">
      <c r="A45" s="112" t="s">
        <v>1577</v>
      </c>
      <c r="B45" s="113">
        <v>5511</v>
      </c>
      <c r="C45" s="129" t="s">
        <v>791</v>
      </c>
      <c r="D45" s="129" t="s">
        <v>1679</v>
      </c>
      <c r="E45" s="114"/>
      <c r="F45" s="218" t="s">
        <v>2071</v>
      </c>
      <c r="G45" s="130">
        <v>1440</v>
      </c>
      <c r="H45" s="104">
        <v>8</v>
      </c>
      <c r="I45" s="185">
        <v>517</v>
      </c>
    </row>
    <row r="46" spans="1:9" ht="15" customHeight="1" x14ac:dyDescent="0.2">
      <c r="A46" s="112" t="s">
        <v>1577</v>
      </c>
      <c r="B46" s="113">
        <v>5511</v>
      </c>
      <c r="C46" s="129" t="s">
        <v>427</v>
      </c>
      <c r="D46" s="129" t="s">
        <v>90</v>
      </c>
      <c r="E46" s="114" t="s">
        <v>377</v>
      </c>
      <c r="F46" s="218" t="s">
        <v>2072</v>
      </c>
      <c r="G46" s="130">
        <v>7200</v>
      </c>
      <c r="H46" s="104">
        <v>8</v>
      </c>
      <c r="I46" s="185">
        <v>517</v>
      </c>
    </row>
    <row r="47" spans="1:9" ht="15" customHeight="1" x14ac:dyDescent="0.2">
      <c r="A47" s="112" t="s">
        <v>1150</v>
      </c>
      <c r="B47" s="113">
        <v>4500</v>
      </c>
      <c r="C47" s="129" t="s">
        <v>1502</v>
      </c>
      <c r="D47" s="129" t="s">
        <v>1080</v>
      </c>
      <c r="E47" s="114" t="s">
        <v>1466</v>
      </c>
      <c r="F47" s="218" t="s">
        <v>2084</v>
      </c>
      <c r="G47" s="130">
        <v>100</v>
      </c>
      <c r="H47" s="104">
        <v>8</v>
      </c>
      <c r="I47" s="185">
        <v>554</v>
      </c>
    </row>
    <row r="48" spans="1:9" ht="15" customHeight="1" x14ac:dyDescent="0.2">
      <c r="A48" s="112" t="s">
        <v>1150</v>
      </c>
      <c r="B48" s="113">
        <v>4500</v>
      </c>
      <c r="C48" s="129" t="s">
        <v>1502</v>
      </c>
      <c r="D48" s="129" t="s">
        <v>1080</v>
      </c>
      <c r="E48" s="114" t="s">
        <v>1466</v>
      </c>
      <c r="F48" s="218" t="s">
        <v>2085</v>
      </c>
      <c r="G48" s="130">
        <v>145</v>
      </c>
      <c r="H48" s="104">
        <v>8</v>
      </c>
      <c r="I48" s="185">
        <v>554</v>
      </c>
    </row>
    <row r="49" spans="1:9" ht="15" customHeight="1" x14ac:dyDescent="0.2">
      <c r="A49" s="112" t="s">
        <v>1150</v>
      </c>
      <c r="B49" s="113">
        <v>4500</v>
      </c>
      <c r="C49" s="129" t="s">
        <v>1502</v>
      </c>
      <c r="D49" s="129" t="s">
        <v>1080</v>
      </c>
      <c r="E49" s="114" t="s">
        <v>1466</v>
      </c>
      <c r="F49" s="218" t="s">
        <v>2086</v>
      </c>
      <c r="G49" s="130">
        <v>180</v>
      </c>
      <c r="H49" s="104">
        <v>8</v>
      </c>
      <c r="I49" s="185">
        <v>566</v>
      </c>
    </row>
    <row r="50" spans="1:9" ht="15" customHeight="1" x14ac:dyDescent="0.2">
      <c r="A50" s="112" t="s">
        <v>1150</v>
      </c>
      <c r="B50" s="113">
        <v>4500</v>
      </c>
      <c r="C50" s="129" t="s">
        <v>1502</v>
      </c>
      <c r="D50" s="129" t="s">
        <v>1080</v>
      </c>
      <c r="E50" s="114" t="s">
        <v>1466</v>
      </c>
      <c r="F50" s="218" t="s">
        <v>1706</v>
      </c>
      <c r="G50" s="130">
        <v>284</v>
      </c>
      <c r="H50" s="104">
        <v>8</v>
      </c>
      <c r="I50" s="185">
        <v>566</v>
      </c>
    </row>
    <row r="51" spans="1:9" ht="15" customHeight="1" x14ac:dyDescent="0.2">
      <c r="A51" s="112" t="s">
        <v>26</v>
      </c>
      <c r="B51" s="113">
        <v>4500</v>
      </c>
      <c r="C51" s="129" t="s">
        <v>1154</v>
      </c>
      <c r="D51" s="129" t="s">
        <v>1280</v>
      </c>
      <c r="E51" s="114" t="s">
        <v>1209</v>
      </c>
      <c r="F51" s="218" t="s">
        <v>2087</v>
      </c>
      <c r="G51" s="130">
        <v>1230</v>
      </c>
      <c r="H51" s="104">
        <v>8</v>
      </c>
      <c r="I51" s="185">
        <v>566</v>
      </c>
    </row>
    <row r="52" spans="1:9" ht="14.1" customHeight="1" x14ac:dyDescent="0.2">
      <c r="A52" s="132" t="s">
        <v>1136</v>
      </c>
      <c r="B52" s="133" t="s">
        <v>1137</v>
      </c>
      <c r="C52" s="129">
        <v>0</v>
      </c>
      <c r="D52" s="129"/>
      <c r="E52" s="114"/>
      <c r="F52" s="114" t="s">
        <v>1469</v>
      </c>
      <c r="G52" s="130">
        <v>-21552</v>
      </c>
      <c r="H52" s="104">
        <v>9</v>
      </c>
    </row>
    <row r="53" spans="1:9" ht="15" customHeight="1" x14ac:dyDescent="0.2">
      <c r="A53" s="112" t="s">
        <v>1322</v>
      </c>
      <c r="B53" s="113">
        <v>4500</v>
      </c>
      <c r="C53" s="129" t="s">
        <v>1502</v>
      </c>
      <c r="D53" s="129" t="s">
        <v>1339</v>
      </c>
      <c r="E53" s="114" t="s">
        <v>378</v>
      </c>
      <c r="F53" s="218" t="s">
        <v>2100</v>
      </c>
      <c r="G53" s="130">
        <v>115</v>
      </c>
      <c r="H53" s="104">
        <v>9</v>
      </c>
      <c r="I53" s="185">
        <v>585</v>
      </c>
    </row>
    <row r="54" spans="1:9" ht="15" customHeight="1" x14ac:dyDescent="0.2">
      <c r="A54" s="112" t="s">
        <v>1150</v>
      </c>
      <c r="B54" s="113">
        <v>5515</v>
      </c>
      <c r="C54" s="129"/>
      <c r="D54" s="129" t="s">
        <v>1271</v>
      </c>
      <c r="E54" s="114"/>
      <c r="F54" s="218" t="s">
        <v>2110</v>
      </c>
      <c r="G54" s="130">
        <v>8868</v>
      </c>
      <c r="H54" s="104">
        <v>9</v>
      </c>
      <c r="I54" s="185">
        <v>604</v>
      </c>
    </row>
    <row r="55" spans="1:9" ht="15" customHeight="1" x14ac:dyDescent="0.2">
      <c r="A55" s="112" t="s">
        <v>1077</v>
      </c>
      <c r="B55" s="113">
        <v>4500</v>
      </c>
      <c r="C55" s="129"/>
      <c r="D55" s="129" t="s">
        <v>1280</v>
      </c>
      <c r="E55" s="187" t="s">
        <v>1531</v>
      </c>
      <c r="F55" s="218" t="s">
        <v>2111</v>
      </c>
      <c r="G55" s="130">
        <v>200</v>
      </c>
      <c r="H55" s="104">
        <v>9</v>
      </c>
      <c r="I55" s="185">
        <v>604</v>
      </c>
    </row>
    <row r="56" spans="1:9" ht="15" customHeight="1" x14ac:dyDescent="0.2">
      <c r="A56" s="112" t="s">
        <v>464</v>
      </c>
      <c r="B56" s="113">
        <v>5515</v>
      </c>
      <c r="C56" s="129"/>
      <c r="D56" s="129" t="s">
        <v>2113</v>
      </c>
      <c r="E56" s="114"/>
      <c r="F56" s="218" t="s">
        <v>2112</v>
      </c>
      <c r="G56" s="130">
        <v>556</v>
      </c>
      <c r="H56" s="104">
        <v>9</v>
      </c>
      <c r="I56" s="185">
        <v>604</v>
      </c>
    </row>
    <row r="57" spans="1:9" ht="15" customHeight="1" x14ac:dyDescent="0.2">
      <c r="A57" s="112" t="s">
        <v>521</v>
      </c>
      <c r="B57" s="113">
        <v>5500</v>
      </c>
      <c r="C57" s="129" t="s">
        <v>636</v>
      </c>
      <c r="D57" s="129" t="s">
        <v>524</v>
      </c>
      <c r="E57" s="114" t="s">
        <v>177</v>
      </c>
      <c r="F57" s="218" t="s">
        <v>2126</v>
      </c>
      <c r="G57" s="130">
        <v>3000</v>
      </c>
      <c r="H57" s="104">
        <v>9</v>
      </c>
      <c r="I57" s="185">
        <v>616</v>
      </c>
    </row>
    <row r="58" spans="1:9" ht="15" customHeight="1" x14ac:dyDescent="0.2">
      <c r="A58" s="112" t="s">
        <v>1577</v>
      </c>
      <c r="B58" s="113">
        <v>5511</v>
      </c>
      <c r="C58" s="129"/>
      <c r="D58" s="129"/>
      <c r="E58" s="187"/>
      <c r="F58" s="218" t="s">
        <v>2133</v>
      </c>
      <c r="G58" s="130">
        <v>919</v>
      </c>
      <c r="H58" s="104">
        <v>9</v>
      </c>
      <c r="I58" s="185">
        <v>650</v>
      </c>
    </row>
    <row r="59" spans="1:9" ht="15" customHeight="1" x14ac:dyDescent="0.2">
      <c r="A59" s="112" t="s">
        <v>1077</v>
      </c>
      <c r="B59" s="113">
        <v>4500</v>
      </c>
      <c r="C59" s="129"/>
      <c r="D59" s="129" t="s">
        <v>1280</v>
      </c>
      <c r="E59" s="114" t="s">
        <v>1531</v>
      </c>
      <c r="F59" s="218" t="s">
        <v>2134</v>
      </c>
      <c r="G59" s="130">
        <v>500</v>
      </c>
      <c r="H59" s="104">
        <v>9</v>
      </c>
      <c r="I59" s="185">
        <v>650</v>
      </c>
    </row>
    <row r="60" spans="1:9" ht="15" customHeight="1" x14ac:dyDescent="0.2">
      <c r="A60" s="112" t="s">
        <v>1150</v>
      </c>
      <c r="B60" s="113">
        <v>5512</v>
      </c>
      <c r="C60" s="129"/>
      <c r="D60" s="129" t="s">
        <v>1271</v>
      </c>
      <c r="E60" s="114"/>
      <c r="F60" s="218" t="s">
        <v>2135</v>
      </c>
      <c r="G60" s="130">
        <v>5753</v>
      </c>
      <c r="H60" s="104">
        <v>9</v>
      </c>
      <c r="I60" s="185">
        <v>650</v>
      </c>
    </row>
    <row r="61" spans="1:9" ht="15" customHeight="1" x14ac:dyDescent="0.2">
      <c r="A61" s="112" t="s">
        <v>26</v>
      </c>
      <c r="B61" s="113">
        <v>4500</v>
      </c>
      <c r="C61" s="129"/>
      <c r="D61" s="129" t="s">
        <v>1280</v>
      </c>
      <c r="E61" s="114" t="s">
        <v>1209</v>
      </c>
      <c r="F61" s="218" t="s">
        <v>2147</v>
      </c>
      <c r="G61" s="130">
        <v>1500</v>
      </c>
      <c r="H61" s="104">
        <v>9</v>
      </c>
      <c r="I61" s="185">
        <v>661</v>
      </c>
    </row>
    <row r="62" spans="1:9" ht="15" customHeight="1" x14ac:dyDescent="0.2">
      <c r="A62" s="112" t="s">
        <v>1320</v>
      </c>
      <c r="B62" s="113" t="s">
        <v>1323</v>
      </c>
      <c r="C62" s="129"/>
      <c r="D62" s="129" t="s">
        <v>1280</v>
      </c>
      <c r="E62" s="114" t="s">
        <v>1209</v>
      </c>
      <c r="F62" s="218" t="s">
        <v>2148</v>
      </c>
      <c r="G62" s="130">
        <v>141</v>
      </c>
      <c r="H62" s="104">
        <v>9</v>
      </c>
      <c r="I62" s="185">
        <v>661</v>
      </c>
    </row>
    <row r="63" spans="1:9" ht="14.1" customHeight="1" x14ac:dyDescent="0.2">
      <c r="A63" s="132" t="s">
        <v>1136</v>
      </c>
      <c r="B63" s="133" t="s">
        <v>1137</v>
      </c>
      <c r="C63" s="129">
        <v>0</v>
      </c>
      <c r="D63" s="129"/>
      <c r="E63" s="114"/>
      <c r="F63" s="114" t="s">
        <v>1470</v>
      </c>
      <c r="G63" s="130">
        <v>-41742</v>
      </c>
      <c r="H63" s="104">
        <v>10</v>
      </c>
    </row>
    <row r="64" spans="1:9" ht="15" customHeight="1" x14ac:dyDescent="0.2">
      <c r="A64" s="112" t="s">
        <v>965</v>
      </c>
      <c r="B64" s="113">
        <v>4500</v>
      </c>
      <c r="C64" s="129"/>
      <c r="D64" s="129" t="s">
        <v>1280</v>
      </c>
      <c r="E64" s="114" t="s">
        <v>1583</v>
      </c>
      <c r="F64" s="218" t="s">
        <v>2156</v>
      </c>
      <c r="G64" s="130">
        <v>429</v>
      </c>
      <c r="H64" s="104">
        <v>10</v>
      </c>
      <c r="I64" s="185">
        <v>687</v>
      </c>
    </row>
    <row r="65" spans="1:9" ht="15" customHeight="1" x14ac:dyDescent="0.2">
      <c r="A65" s="112" t="s">
        <v>1150</v>
      </c>
      <c r="B65" s="113">
        <v>4500</v>
      </c>
      <c r="C65" s="129"/>
      <c r="D65" s="129" t="s">
        <v>1080</v>
      </c>
      <c r="E65" s="114" t="s">
        <v>1466</v>
      </c>
      <c r="F65" s="218" t="s">
        <v>2157</v>
      </c>
      <c r="G65" s="130">
        <v>50</v>
      </c>
      <c r="H65" s="104">
        <v>10</v>
      </c>
      <c r="I65" s="185">
        <v>687</v>
      </c>
    </row>
    <row r="66" spans="1:9" ht="15" customHeight="1" x14ac:dyDescent="0.2">
      <c r="A66" s="112" t="s">
        <v>1320</v>
      </c>
      <c r="B66" s="113">
        <v>4500</v>
      </c>
      <c r="C66" s="129" t="s">
        <v>1502</v>
      </c>
      <c r="D66" s="129" t="s">
        <v>1280</v>
      </c>
      <c r="E66" s="114" t="s">
        <v>1209</v>
      </c>
      <c r="F66" s="218" t="s">
        <v>2162</v>
      </c>
      <c r="G66" s="130">
        <v>1000</v>
      </c>
      <c r="H66" s="104">
        <v>10</v>
      </c>
      <c r="I66" s="185">
        <v>702</v>
      </c>
    </row>
    <row r="67" spans="1:9" ht="15" customHeight="1" x14ac:dyDescent="0.2">
      <c r="A67" s="112" t="s">
        <v>1320</v>
      </c>
      <c r="B67" s="113">
        <v>4500</v>
      </c>
      <c r="C67" s="129" t="s">
        <v>1502</v>
      </c>
      <c r="D67" s="129" t="s">
        <v>1280</v>
      </c>
      <c r="E67" s="114" t="s">
        <v>1209</v>
      </c>
      <c r="F67" s="218" t="s">
        <v>2163</v>
      </c>
      <c r="G67" s="130">
        <v>5000</v>
      </c>
      <c r="H67" s="104">
        <v>10</v>
      </c>
      <c r="I67" s="185">
        <v>702</v>
      </c>
    </row>
    <row r="68" spans="1:9" ht="15" customHeight="1" x14ac:dyDescent="0.2">
      <c r="A68" s="112" t="s">
        <v>473</v>
      </c>
      <c r="B68" s="113">
        <v>4500</v>
      </c>
      <c r="C68" s="129"/>
      <c r="D68" s="129" t="s">
        <v>90</v>
      </c>
      <c r="E68" s="114" t="s">
        <v>377</v>
      </c>
      <c r="F68" s="218" t="s">
        <v>2164</v>
      </c>
      <c r="G68" s="130">
        <v>15065</v>
      </c>
      <c r="H68" s="104">
        <v>10</v>
      </c>
      <c r="I68" s="185">
        <v>722</v>
      </c>
    </row>
    <row r="69" spans="1:9" ht="15" customHeight="1" x14ac:dyDescent="0.2">
      <c r="A69" s="112" t="s">
        <v>1514</v>
      </c>
      <c r="B69" s="113">
        <v>5515</v>
      </c>
      <c r="C69" s="129"/>
      <c r="D69" s="129" t="s">
        <v>90</v>
      </c>
      <c r="E69" s="187" t="s">
        <v>377</v>
      </c>
      <c r="F69" s="218" t="s">
        <v>2165</v>
      </c>
      <c r="G69" s="130">
        <v>6500</v>
      </c>
      <c r="H69" s="104">
        <v>10</v>
      </c>
      <c r="I69" s="185">
        <v>722</v>
      </c>
    </row>
    <row r="70" spans="1:9" ht="15" customHeight="1" x14ac:dyDescent="0.2">
      <c r="A70" s="112" t="s">
        <v>1320</v>
      </c>
      <c r="B70" s="113">
        <v>4500</v>
      </c>
      <c r="C70" s="129" t="s">
        <v>1502</v>
      </c>
      <c r="D70" s="129" t="s">
        <v>1280</v>
      </c>
      <c r="E70" s="114" t="s">
        <v>1209</v>
      </c>
      <c r="F70" s="218" t="s">
        <v>2166</v>
      </c>
      <c r="G70" s="130">
        <v>227</v>
      </c>
      <c r="H70" s="104">
        <v>10</v>
      </c>
      <c r="I70" s="185">
        <v>722</v>
      </c>
    </row>
    <row r="71" spans="1:9" ht="15" customHeight="1" x14ac:dyDescent="0.2">
      <c r="A71" s="112" t="s">
        <v>1305</v>
      </c>
      <c r="B71" s="113">
        <v>4500</v>
      </c>
      <c r="C71" s="129" t="s">
        <v>1154</v>
      </c>
      <c r="D71" s="129" t="s">
        <v>1339</v>
      </c>
      <c r="E71" s="114" t="s">
        <v>2167</v>
      </c>
      <c r="F71" s="218" t="s">
        <v>2168</v>
      </c>
      <c r="G71" s="130">
        <v>46</v>
      </c>
      <c r="H71" s="104">
        <v>10</v>
      </c>
      <c r="I71" s="185">
        <v>722</v>
      </c>
    </row>
    <row r="72" spans="1:9" ht="15" customHeight="1" x14ac:dyDescent="0.2">
      <c r="A72" s="112" t="s">
        <v>408</v>
      </c>
      <c r="B72" s="113">
        <v>5512</v>
      </c>
      <c r="C72" s="129"/>
      <c r="D72" s="129" t="s">
        <v>90</v>
      </c>
      <c r="E72" s="114" t="s">
        <v>377</v>
      </c>
      <c r="F72" s="218" t="s">
        <v>2169</v>
      </c>
      <c r="G72" s="130">
        <v>10925</v>
      </c>
      <c r="H72" s="104">
        <v>10</v>
      </c>
      <c r="I72" s="185">
        <v>751</v>
      </c>
    </row>
    <row r="73" spans="1:9" ht="15" customHeight="1" x14ac:dyDescent="0.2">
      <c r="A73" s="112" t="s">
        <v>1150</v>
      </c>
      <c r="B73" s="113">
        <v>5515</v>
      </c>
      <c r="C73" s="129"/>
      <c r="D73" s="129"/>
      <c r="E73" s="114"/>
      <c r="F73" s="218" t="s">
        <v>2175</v>
      </c>
      <c r="G73" s="130">
        <v>2500</v>
      </c>
      <c r="H73" s="104">
        <v>10</v>
      </c>
      <c r="I73" s="185">
        <v>751</v>
      </c>
    </row>
    <row r="74" spans="1:9" ht="14.1" customHeight="1" x14ac:dyDescent="0.2">
      <c r="A74" s="132" t="s">
        <v>1136</v>
      </c>
      <c r="B74" s="133" t="s">
        <v>1137</v>
      </c>
      <c r="C74" s="129">
        <v>0</v>
      </c>
      <c r="D74" s="129"/>
      <c r="E74" s="114"/>
      <c r="F74" s="114" t="s">
        <v>1471</v>
      </c>
      <c r="G74" s="130">
        <v>-4743</v>
      </c>
      <c r="H74" s="104">
        <v>11</v>
      </c>
    </row>
    <row r="75" spans="1:9" ht="15" customHeight="1" x14ac:dyDescent="0.2">
      <c r="A75" s="112" t="s">
        <v>1514</v>
      </c>
      <c r="B75" s="113">
        <v>5511</v>
      </c>
      <c r="C75" s="129"/>
      <c r="D75" s="129" t="s">
        <v>1273</v>
      </c>
      <c r="E75" s="114" t="s">
        <v>377</v>
      </c>
      <c r="F75" s="218" t="s">
        <v>2190</v>
      </c>
      <c r="G75" s="130">
        <v>1855</v>
      </c>
      <c r="H75" s="104">
        <v>11</v>
      </c>
      <c r="I75" s="185">
        <v>770</v>
      </c>
    </row>
    <row r="76" spans="1:9" ht="15" customHeight="1" x14ac:dyDescent="0.2">
      <c r="A76" s="112" t="s">
        <v>464</v>
      </c>
      <c r="B76" s="113">
        <v>5511</v>
      </c>
      <c r="C76" s="129"/>
      <c r="D76" s="129" t="s">
        <v>2113</v>
      </c>
      <c r="E76" s="114"/>
      <c r="F76" s="218" t="s">
        <v>2206</v>
      </c>
      <c r="G76" s="130">
        <v>2888</v>
      </c>
      <c r="H76" s="189">
        <v>11</v>
      </c>
      <c r="I76" s="185">
        <v>848</v>
      </c>
    </row>
    <row r="77" spans="1:9" ht="14.1" customHeight="1" x14ac:dyDescent="0.2">
      <c r="A77" s="132" t="s">
        <v>1136</v>
      </c>
      <c r="B77" s="133" t="s">
        <v>1137</v>
      </c>
      <c r="C77" s="129">
        <v>0</v>
      </c>
      <c r="D77" s="129"/>
      <c r="E77" s="114"/>
      <c r="F77" s="114" t="s">
        <v>1536</v>
      </c>
      <c r="G77" s="130">
        <v>-8220</v>
      </c>
      <c r="H77" s="104">
        <v>12</v>
      </c>
    </row>
    <row r="78" spans="1:9" ht="15" customHeight="1" x14ac:dyDescent="0.2">
      <c r="A78" s="112" t="s">
        <v>1150</v>
      </c>
      <c r="B78" s="113">
        <v>4500</v>
      </c>
      <c r="C78" s="129"/>
      <c r="D78" s="129" t="s">
        <v>1080</v>
      </c>
      <c r="E78" s="114" t="s">
        <v>1466</v>
      </c>
      <c r="F78" s="218" t="s">
        <v>2228</v>
      </c>
      <c r="G78" s="130">
        <v>1000</v>
      </c>
      <c r="H78" s="104">
        <v>12</v>
      </c>
      <c r="I78" s="185">
        <v>868</v>
      </c>
    </row>
    <row r="79" spans="1:9" ht="15" customHeight="1" x14ac:dyDescent="0.2">
      <c r="A79" s="112" t="s">
        <v>965</v>
      </c>
      <c r="B79" s="113">
        <v>4500</v>
      </c>
      <c r="C79" s="129"/>
      <c r="D79" s="129" t="s">
        <v>1280</v>
      </c>
      <c r="E79" s="114" t="s">
        <v>1583</v>
      </c>
      <c r="F79" s="218" t="s">
        <v>2230</v>
      </c>
      <c r="G79" s="130">
        <v>60</v>
      </c>
      <c r="H79" s="104">
        <v>12</v>
      </c>
      <c r="I79" s="185">
        <v>868</v>
      </c>
    </row>
    <row r="80" spans="1:9" ht="15" customHeight="1" x14ac:dyDescent="0.2">
      <c r="A80" s="112" t="s">
        <v>1150</v>
      </c>
      <c r="B80" s="113">
        <v>5511</v>
      </c>
      <c r="C80" s="129"/>
      <c r="D80" s="129" t="s">
        <v>1271</v>
      </c>
      <c r="E80" s="114"/>
      <c r="F80" s="218" t="s">
        <v>2229</v>
      </c>
      <c r="G80" s="130">
        <v>4674</v>
      </c>
      <c r="H80" s="104">
        <v>12</v>
      </c>
      <c r="I80" s="185">
        <v>868</v>
      </c>
    </row>
    <row r="81" spans="1:9" ht="15" customHeight="1" x14ac:dyDescent="0.2">
      <c r="A81" s="112" t="s">
        <v>1320</v>
      </c>
      <c r="B81" s="113" t="s">
        <v>1323</v>
      </c>
      <c r="C81" s="129"/>
      <c r="D81" s="129" t="s">
        <v>1280</v>
      </c>
      <c r="E81" s="114" t="s">
        <v>1209</v>
      </c>
      <c r="F81" s="218" t="s">
        <v>2234</v>
      </c>
      <c r="G81" s="130">
        <v>400</v>
      </c>
      <c r="H81" s="104">
        <v>12</v>
      </c>
      <c r="I81" s="185">
        <v>873</v>
      </c>
    </row>
    <row r="82" spans="1:9" ht="15" customHeight="1" x14ac:dyDescent="0.2">
      <c r="A82" s="112" t="s">
        <v>464</v>
      </c>
      <c r="B82" s="113">
        <v>5515</v>
      </c>
      <c r="C82" s="129"/>
      <c r="D82" s="129" t="s">
        <v>2113</v>
      </c>
      <c r="E82" s="114"/>
      <c r="F82" s="218" t="s">
        <v>2243</v>
      </c>
      <c r="G82" s="130">
        <v>476</v>
      </c>
      <c r="H82" s="104">
        <v>12</v>
      </c>
      <c r="I82" s="185">
        <v>886</v>
      </c>
    </row>
    <row r="83" spans="1:9" ht="15" customHeight="1" x14ac:dyDescent="0.2">
      <c r="A83" s="112" t="s">
        <v>464</v>
      </c>
      <c r="B83" s="113">
        <v>5515</v>
      </c>
      <c r="C83" s="129"/>
      <c r="D83" s="129" t="s">
        <v>2245</v>
      </c>
      <c r="E83" s="114"/>
      <c r="F83" s="218" t="s">
        <v>2244</v>
      </c>
      <c r="G83" s="130">
        <v>1610</v>
      </c>
      <c r="H83" s="104">
        <v>12</v>
      </c>
      <c r="I83" s="185">
        <v>886</v>
      </c>
    </row>
    <row r="84" spans="1:9" s="142" customFormat="1" ht="14.1" customHeight="1" x14ac:dyDescent="0.2">
      <c r="A84" s="136"/>
      <c r="B84" s="137"/>
      <c r="C84" s="138"/>
      <c r="D84" s="138"/>
      <c r="E84" s="139"/>
      <c r="F84" s="140"/>
      <c r="G84" s="141"/>
    </row>
    <row r="85" spans="1:9" s="142" customFormat="1" ht="14.1" customHeight="1" x14ac:dyDescent="0.2">
      <c r="A85" s="136"/>
      <c r="B85" s="137"/>
      <c r="C85" s="138"/>
      <c r="D85" s="138"/>
      <c r="E85" s="139"/>
      <c r="F85" s="140" t="s">
        <v>1506</v>
      </c>
      <c r="G85" s="141">
        <f>SUM(G2:G84)</f>
        <v>0</v>
      </c>
    </row>
    <row r="86" spans="1:9" ht="14.1" customHeight="1" x14ac:dyDescent="0.2">
      <c r="A86" s="115"/>
      <c r="B86" s="116"/>
    </row>
    <row r="87" spans="1:9" ht="14.1" customHeight="1" x14ac:dyDescent="0.2">
      <c r="A87" s="115"/>
      <c r="B87" s="116"/>
      <c r="F87" s="145"/>
    </row>
    <row r="88" spans="1:9" ht="14.1" customHeight="1" x14ac:dyDescent="0.2">
      <c r="A88" s="115"/>
      <c r="B88" s="116"/>
    </row>
    <row r="89" spans="1:9" ht="14.1" customHeight="1" x14ac:dyDescent="0.2">
      <c r="A89" s="115"/>
      <c r="B89" s="116"/>
    </row>
    <row r="90" spans="1:9" ht="14.1" customHeight="1" x14ac:dyDescent="0.2">
      <c r="A90" s="115"/>
      <c r="B90" s="116"/>
    </row>
  </sheetData>
  <pageMargins left="0.39370078740157483" right="0.75" top="0.98425196850393704" bottom="0" header="0.51181102362204722" footer="0"/>
  <pageSetup paperSize="9" orientation="portrait" horizontalDpi="150" verticalDpi="15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workbookViewId="0">
      <pane xSplit="7" ySplit="1" topLeftCell="H31" activePane="bottomRight" state="frozen"/>
      <selection activeCell="B3" sqref="B3:B9"/>
      <selection pane="topRight" activeCell="B3" sqref="B3:B9"/>
      <selection pane="bottomLeft" activeCell="B3" sqref="B3:B9"/>
      <selection pane="bottomRight" activeCell="G43" sqref="G43"/>
    </sheetView>
  </sheetViews>
  <sheetFormatPr defaultRowHeight="14.1" customHeight="1" x14ac:dyDescent="0.2"/>
  <cols>
    <col min="1" max="1" width="7.42578125" style="128" customWidth="1"/>
    <col min="2" max="2" width="7.85546875" style="146" customWidth="1"/>
    <col min="3" max="4" width="6.7109375" style="143" customWidth="1"/>
    <col min="5" max="5" width="6.5703125" style="127" bestFit="1" customWidth="1"/>
    <col min="6" max="6" width="22.85546875" style="105" customWidth="1"/>
    <col min="7" max="7" width="14.42578125" style="144" customWidth="1"/>
    <col min="8" max="16384" width="9.140625" style="103"/>
  </cols>
  <sheetData>
    <row r="1" spans="1:9" ht="33" customHeight="1" x14ac:dyDescent="0.2">
      <c r="A1" s="108" t="s">
        <v>438</v>
      </c>
      <c r="B1" s="109" t="s">
        <v>568</v>
      </c>
      <c r="C1" s="131" t="s">
        <v>1211</v>
      </c>
      <c r="D1" s="131" t="s">
        <v>379</v>
      </c>
      <c r="E1" s="108" t="s">
        <v>941</v>
      </c>
      <c r="F1" s="110" t="s">
        <v>942</v>
      </c>
      <c r="G1" s="111" t="s">
        <v>570</v>
      </c>
      <c r="H1" s="111" t="s">
        <v>543</v>
      </c>
      <c r="I1" s="111" t="s">
        <v>380</v>
      </c>
    </row>
    <row r="2" spans="1:9" ht="14.1" customHeight="1" x14ac:dyDescent="0.2">
      <c r="A2" s="132" t="s">
        <v>1136</v>
      </c>
      <c r="B2" s="133" t="s">
        <v>1137</v>
      </c>
      <c r="C2" s="129">
        <v>0</v>
      </c>
      <c r="D2" s="129"/>
      <c r="E2" s="114"/>
      <c r="F2" s="114" t="s">
        <v>1138</v>
      </c>
      <c r="G2" s="130">
        <v>-620</v>
      </c>
      <c r="H2" s="103">
        <v>1</v>
      </c>
    </row>
    <row r="3" spans="1:9" ht="14.1" customHeight="1" x14ac:dyDescent="0.2">
      <c r="A3" s="112" t="s">
        <v>1153</v>
      </c>
      <c r="B3" s="113">
        <v>5515</v>
      </c>
      <c r="C3" s="134"/>
      <c r="D3" s="114"/>
      <c r="E3" s="114"/>
      <c r="F3" s="135" t="s">
        <v>362</v>
      </c>
      <c r="G3" s="130">
        <v>620</v>
      </c>
      <c r="H3" s="104">
        <v>1</v>
      </c>
      <c r="I3" s="103">
        <v>21</v>
      </c>
    </row>
    <row r="4" spans="1:9" ht="15" customHeight="1" x14ac:dyDescent="0.2">
      <c r="A4" s="132" t="s">
        <v>1136</v>
      </c>
      <c r="B4" s="133" t="s">
        <v>1137</v>
      </c>
      <c r="C4" s="129">
        <v>0</v>
      </c>
      <c r="D4" s="129"/>
      <c r="E4" s="114"/>
      <c r="F4" s="114" t="s">
        <v>1139</v>
      </c>
      <c r="G4" s="130">
        <v>-1712</v>
      </c>
      <c r="H4" s="103">
        <v>2</v>
      </c>
    </row>
    <row r="5" spans="1:9" ht="14.1" customHeight="1" x14ac:dyDescent="0.2">
      <c r="A5" s="112" t="s">
        <v>521</v>
      </c>
      <c r="B5" s="113">
        <v>4500</v>
      </c>
      <c r="C5" s="134" t="s">
        <v>558</v>
      </c>
      <c r="D5" s="114" t="s">
        <v>524</v>
      </c>
      <c r="E5" s="114" t="s">
        <v>177</v>
      </c>
      <c r="F5" s="135" t="s">
        <v>1331</v>
      </c>
      <c r="G5" s="130">
        <v>1000</v>
      </c>
      <c r="H5" s="104">
        <v>2</v>
      </c>
      <c r="I5" s="103">
        <v>79</v>
      </c>
    </row>
    <row r="6" spans="1:9" ht="14.1" customHeight="1" x14ac:dyDescent="0.2">
      <c r="A6" s="112" t="s">
        <v>1153</v>
      </c>
      <c r="B6" s="113">
        <v>5515</v>
      </c>
      <c r="C6" s="134"/>
      <c r="D6" s="114"/>
      <c r="E6" s="114"/>
      <c r="F6" s="135" t="s">
        <v>363</v>
      </c>
      <c r="G6" s="130">
        <v>712</v>
      </c>
      <c r="H6" s="104">
        <v>2</v>
      </c>
      <c r="I6" s="103">
        <v>97</v>
      </c>
    </row>
    <row r="7" spans="1:9" ht="15" customHeight="1" x14ac:dyDescent="0.2">
      <c r="A7" s="132" t="s">
        <v>1136</v>
      </c>
      <c r="B7" s="133" t="s">
        <v>1137</v>
      </c>
      <c r="C7" s="129">
        <v>0</v>
      </c>
      <c r="D7" s="129"/>
      <c r="E7" s="114"/>
      <c r="F7" s="114" t="s">
        <v>1140</v>
      </c>
      <c r="G7" s="130"/>
      <c r="H7" s="103">
        <v>3</v>
      </c>
    </row>
    <row r="8" spans="1:9" ht="14.1" customHeight="1" x14ac:dyDescent="0.2">
      <c r="A8" s="132" t="s">
        <v>1136</v>
      </c>
      <c r="B8" s="133" t="s">
        <v>1137</v>
      </c>
      <c r="C8" s="129">
        <v>0</v>
      </c>
      <c r="D8" s="129"/>
      <c r="E8" s="114"/>
      <c r="F8" s="114" t="s">
        <v>1141</v>
      </c>
      <c r="G8" s="130">
        <v>-14571</v>
      </c>
      <c r="H8" s="104">
        <v>4</v>
      </c>
    </row>
    <row r="9" spans="1:9" ht="14.1" customHeight="1" x14ac:dyDescent="0.2">
      <c r="A9" s="112" t="s">
        <v>1130</v>
      </c>
      <c r="B9" s="113">
        <v>4500</v>
      </c>
      <c r="C9" s="134"/>
      <c r="D9" s="114" t="s">
        <v>1280</v>
      </c>
      <c r="E9" s="114" t="s">
        <v>1531</v>
      </c>
      <c r="F9" s="135" t="s">
        <v>1253</v>
      </c>
      <c r="G9" s="130">
        <v>200</v>
      </c>
      <c r="H9" s="104">
        <v>4</v>
      </c>
      <c r="I9" s="103">
        <v>278</v>
      </c>
    </row>
    <row r="10" spans="1:9" ht="14.1" customHeight="1" x14ac:dyDescent="0.2">
      <c r="A10" s="112" t="s">
        <v>1150</v>
      </c>
      <c r="B10" s="113">
        <v>4500</v>
      </c>
      <c r="C10" s="134"/>
      <c r="D10" s="114" t="s">
        <v>1080</v>
      </c>
      <c r="E10" s="114" t="s">
        <v>1466</v>
      </c>
      <c r="F10" s="135" t="s">
        <v>1252</v>
      </c>
      <c r="G10" s="130">
        <v>10000</v>
      </c>
      <c r="H10" s="104">
        <v>4</v>
      </c>
      <c r="I10" s="103">
        <v>278</v>
      </c>
    </row>
    <row r="11" spans="1:9" ht="14.1" customHeight="1" x14ac:dyDescent="0.2">
      <c r="A11" s="112" t="s">
        <v>1150</v>
      </c>
      <c r="B11" s="113">
        <v>4500</v>
      </c>
      <c r="C11" s="134"/>
      <c r="D11" s="114" t="s">
        <v>1080</v>
      </c>
      <c r="E11" s="114" t="s">
        <v>1466</v>
      </c>
      <c r="F11" s="135" t="s">
        <v>429</v>
      </c>
      <c r="G11" s="130">
        <v>1771</v>
      </c>
      <c r="H11" s="104">
        <v>4</v>
      </c>
      <c r="I11" s="103">
        <v>297</v>
      </c>
    </row>
    <row r="12" spans="1:9" ht="14.1" customHeight="1" x14ac:dyDescent="0.2">
      <c r="A12" s="112" t="s">
        <v>466</v>
      </c>
      <c r="B12" s="113">
        <v>5525</v>
      </c>
      <c r="C12" s="134"/>
      <c r="D12" s="114" t="s">
        <v>1596</v>
      </c>
      <c r="E12" s="114"/>
      <c r="F12" s="135" t="s">
        <v>430</v>
      </c>
      <c r="G12" s="130">
        <v>2600</v>
      </c>
      <c r="H12" s="104">
        <v>4</v>
      </c>
      <c r="I12" s="103">
        <v>297</v>
      </c>
    </row>
    <row r="13" spans="1:9" ht="14.1" customHeight="1" x14ac:dyDescent="0.2">
      <c r="A13" s="132" t="s">
        <v>1136</v>
      </c>
      <c r="B13" s="133" t="s">
        <v>1137</v>
      </c>
      <c r="C13" s="129">
        <v>0</v>
      </c>
      <c r="D13" s="129"/>
      <c r="E13" s="114"/>
      <c r="F13" s="114" t="s">
        <v>1142</v>
      </c>
      <c r="G13" s="130">
        <v>-4381</v>
      </c>
      <c r="H13" s="104">
        <v>5</v>
      </c>
    </row>
    <row r="14" spans="1:9" ht="14.1" customHeight="1" x14ac:dyDescent="0.2">
      <c r="A14" s="112" t="s">
        <v>464</v>
      </c>
      <c r="B14" s="113">
        <v>5511</v>
      </c>
      <c r="C14" s="134"/>
      <c r="D14" s="114"/>
      <c r="E14" s="114"/>
      <c r="F14" s="135" t="s">
        <v>1646</v>
      </c>
      <c r="G14" s="130">
        <v>481</v>
      </c>
      <c r="H14" s="104">
        <v>5</v>
      </c>
      <c r="I14" s="103">
        <v>369</v>
      </c>
    </row>
    <row r="15" spans="1:9" ht="14.1" customHeight="1" x14ac:dyDescent="0.2">
      <c r="A15" s="112" t="s">
        <v>521</v>
      </c>
      <c r="B15" s="113">
        <v>5500</v>
      </c>
      <c r="C15" s="134" t="s">
        <v>398</v>
      </c>
      <c r="D15" s="114" t="s">
        <v>524</v>
      </c>
      <c r="E15" s="114" t="s">
        <v>177</v>
      </c>
      <c r="F15" s="135" t="s">
        <v>1647</v>
      </c>
      <c r="G15" s="130">
        <v>1600</v>
      </c>
      <c r="H15" s="104">
        <v>5</v>
      </c>
      <c r="I15" s="103">
        <v>385</v>
      </c>
    </row>
    <row r="16" spans="1:9" ht="14.1" customHeight="1" x14ac:dyDescent="0.2">
      <c r="A16" s="112" t="s">
        <v>1577</v>
      </c>
      <c r="B16" s="113">
        <v>5511</v>
      </c>
      <c r="C16" s="134"/>
      <c r="D16" s="114"/>
      <c r="E16" s="114"/>
      <c r="F16" s="135" t="s">
        <v>1648</v>
      </c>
      <c r="G16" s="130">
        <v>2300</v>
      </c>
      <c r="H16" s="104">
        <v>5</v>
      </c>
      <c r="I16" s="103">
        <v>385</v>
      </c>
    </row>
    <row r="17" spans="1:9" ht="14.1" customHeight="1" x14ac:dyDescent="0.2">
      <c r="A17" s="132" t="s">
        <v>1136</v>
      </c>
      <c r="B17" s="133" t="s">
        <v>1137</v>
      </c>
      <c r="C17" s="129">
        <v>0</v>
      </c>
      <c r="D17" s="129"/>
      <c r="E17" s="114"/>
      <c r="F17" s="114" t="s">
        <v>1073</v>
      </c>
      <c r="G17" s="130">
        <v>-3346</v>
      </c>
      <c r="H17" s="104">
        <v>6</v>
      </c>
    </row>
    <row r="18" spans="1:9" ht="14.1" customHeight="1" x14ac:dyDescent="0.2">
      <c r="A18" s="112" t="s">
        <v>1324</v>
      </c>
      <c r="B18" s="113">
        <v>5526</v>
      </c>
      <c r="C18" s="134"/>
      <c r="D18" s="114" t="s">
        <v>1339</v>
      </c>
      <c r="E18" s="114" t="s">
        <v>378</v>
      </c>
      <c r="F18" s="135" t="s">
        <v>1652</v>
      </c>
      <c r="G18" s="130">
        <v>180</v>
      </c>
      <c r="H18" s="104">
        <v>6</v>
      </c>
      <c r="I18" s="103">
        <v>407</v>
      </c>
    </row>
    <row r="19" spans="1:9" ht="14.1" customHeight="1" x14ac:dyDescent="0.2">
      <c r="A19" s="112" t="s">
        <v>1076</v>
      </c>
      <c r="B19" s="113">
        <v>4500</v>
      </c>
      <c r="C19" s="134"/>
      <c r="D19" s="114" t="s">
        <v>1339</v>
      </c>
      <c r="E19" s="114" t="s">
        <v>378</v>
      </c>
      <c r="F19" s="135" t="s">
        <v>1653</v>
      </c>
      <c r="G19" s="130">
        <v>196</v>
      </c>
      <c r="H19" s="104">
        <v>6</v>
      </c>
      <c r="I19" s="103">
        <v>407</v>
      </c>
    </row>
    <row r="20" spans="1:9" ht="14.1" customHeight="1" x14ac:dyDescent="0.2">
      <c r="A20" s="112" t="s">
        <v>1150</v>
      </c>
      <c r="B20" s="113">
        <v>4500</v>
      </c>
      <c r="C20" s="134"/>
      <c r="D20" s="114" t="s">
        <v>1080</v>
      </c>
      <c r="E20" s="114" t="s">
        <v>1466</v>
      </c>
      <c r="F20" s="135" t="s">
        <v>1654</v>
      </c>
      <c r="G20" s="130">
        <v>400</v>
      </c>
      <c r="H20" s="104">
        <v>6</v>
      </c>
      <c r="I20" s="103">
        <v>407</v>
      </c>
    </row>
    <row r="21" spans="1:9" ht="14.1" customHeight="1" x14ac:dyDescent="0.2">
      <c r="A21" s="112" t="s">
        <v>1150</v>
      </c>
      <c r="B21" s="113">
        <v>4500</v>
      </c>
      <c r="C21" s="134"/>
      <c r="D21" s="114" t="s">
        <v>1080</v>
      </c>
      <c r="E21" s="114" t="s">
        <v>1466</v>
      </c>
      <c r="F21" s="135" t="s">
        <v>1658</v>
      </c>
      <c r="G21" s="130">
        <v>1500</v>
      </c>
      <c r="H21" s="104">
        <v>6</v>
      </c>
      <c r="I21" s="103">
        <v>437</v>
      </c>
    </row>
    <row r="22" spans="1:9" ht="14.1" customHeight="1" x14ac:dyDescent="0.2">
      <c r="A22" s="112" t="s">
        <v>1150</v>
      </c>
      <c r="B22" s="113">
        <v>4500</v>
      </c>
      <c r="C22" s="134"/>
      <c r="D22" s="114" t="s">
        <v>1080</v>
      </c>
      <c r="E22" s="114" t="s">
        <v>1466</v>
      </c>
      <c r="F22" s="135" t="s">
        <v>1660</v>
      </c>
      <c r="G22" s="130">
        <v>430</v>
      </c>
      <c r="H22" s="104">
        <v>6</v>
      </c>
      <c r="I22" s="103">
        <v>445</v>
      </c>
    </row>
    <row r="23" spans="1:9" ht="14.1" customHeight="1" x14ac:dyDescent="0.2">
      <c r="A23" s="112" t="s">
        <v>1577</v>
      </c>
      <c r="B23" s="113">
        <v>45008</v>
      </c>
      <c r="C23" s="134"/>
      <c r="D23" s="114" t="s">
        <v>1316</v>
      </c>
      <c r="E23" s="114" t="s">
        <v>1210</v>
      </c>
      <c r="F23" s="135" t="s">
        <v>1672</v>
      </c>
      <c r="G23" s="130">
        <v>640</v>
      </c>
      <c r="H23" s="104">
        <v>6</v>
      </c>
      <c r="I23" s="103">
        <v>459</v>
      </c>
    </row>
    <row r="24" spans="1:9" ht="14.1" customHeight="1" x14ac:dyDescent="0.2">
      <c r="A24" s="132" t="s">
        <v>1136</v>
      </c>
      <c r="B24" s="133" t="s">
        <v>1137</v>
      </c>
      <c r="C24" s="129">
        <v>0</v>
      </c>
      <c r="D24" s="129"/>
      <c r="E24" s="114"/>
      <c r="F24" s="114" t="s">
        <v>944</v>
      </c>
      <c r="G24" s="130">
        <v>-8341</v>
      </c>
      <c r="H24" s="104">
        <v>7</v>
      </c>
    </row>
    <row r="25" spans="1:9" ht="14.1" customHeight="1" x14ac:dyDescent="0.2">
      <c r="A25" s="112" t="s">
        <v>1155</v>
      </c>
      <c r="B25" s="113">
        <v>5511</v>
      </c>
      <c r="C25" s="134"/>
      <c r="D25" s="114" t="s">
        <v>90</v>
      </c>
      <c r="E25" s="114" t="s">
        <v>377</v>
      </c>
      <c r="F25" s="135" t="s">
        <v>1673</v>
      </c>
      <c r="G25" s="130">
        <v>689</v>
      </c>
      <c r="H25" s="104">
        <v>7</v>
      </c>
      <c r="I25" s="103">
        <v>489</v>
      </c>
    </row>
    <row r="26" spans="1:9" ht="14.1" customHeight="1" x14ac:dyDescent="0.2">
      <c r="A26" s="112" t="s">
        <v>1155</v>
      </c>
      <c r="B26" s="113">
        <v>5511</v>
      </c>
      <c r="C26" s="134"/>
      <c r="D26" s="114" t="s">
        <v>90</v>
      </c>
      <c r="E26" s="114" t="s">
        <v>377</v>
      </c>
      <c r="F26" s="135" t="s">
        <v>1674</v>
      </c>
      <c r="G26" s="130">
        <v>739</v>
      </c>
      <c r="H26" s="104">
        <v>7</v>
      </c>
      <c r="I26" s="103">
        <v>489</v>
      </c>
    </row>
    <row r="27" spans="1:9" ht="14.1" customHeight="1" x14ac:dyDescent="0.2">
      <c r="A27" s="112" t="s">
        <v>1125</v>
      </c>
      <c r="B27" s="113">
        <v>5515</v>
      </c>
      <c r="C27" s="134"/>
      <c r="D27" s="114"/>
      <c r="E27" s="114"/>
      <c r="F27" s="135" t="s">
        <v>1675</v>
      </c>
      <c r="G27" s="130">
        <v>1123</v>
      </c>
      <c r="H27" s="104">
        <v>7</v>
      </c>
      <c r="I27" s="103">
        <v>489</v>
      </c>
    </row>
    <row r="28" spans="1:9" ht="14.1" customHeight="1" x14ac:dyDescent="0.2">
      <c r="A28" s="112" t="s">
        <v>1150</v>
      </c>
      <c r="B28" s="113">
        <v>4500</v>
      </c>
      <c r="C28" s="134" t="s">
        <v>1502</v>
      </c>
      <c r="D28" s="114" t="s">
        <v>1080</v>
      </c>
      <c r="E28" s="114" t="s">
        <v>1466</v>
      </c>
      <c r="F28" s="135" t="s">
        <v>1676</v>
      </c>
      <c r="G28" s="130">
        <v>2500</v>
      </c>
      <c r="H28" s="104">
        <v>7</v>
      </c>
      <c r="I28" s="103">
        <v>489</v>
      </c>
    </row>
    <row r="29" spans="1:9" ht="14.1" customHeight="1" x14ac:dyDescent="0.2">
      <c r="A29" s="112" t="s">
        <v>1320</v>
      </c>
      <c r="B29" s="113">
        <v>5515</v>
      </c>
      <c r="C29" s="134"/>
      <c r="D29" s="114"/>
      <c r="E29" s="114"/>
      <c r="F29" s="135" t="s">
        <v>1682</v>
      </c>
      <c r="G29" s="130">
        <v>1890</v>
      </c>
      <c r="H29" s="104">
        <v>7</v>
      </c>
      <c r="I29" s="103">
        <v>519</v>
      </c>
    </row>
    <row r="30" spans="1:9" ht="14.1" customHeight="1" x14ac:dyDescent="0.2">
      <c r="A30" s="112" t="s">
        <v>1150</v>
      </c>
      <c r="B30" s="113">
        <v>4500</v>
      </c>
      <c r="C30" s="134"/>
      <c r="D30" s="114" t="s">
        <v>1080</v>
      </c>
      <c r="E30" s="114" t="s">
        <v>1466</v>
      </c>
      <c r="F30" s="135" t="s">
        <v>1683</v>
      </c>
      <c r="G30" s="130">
        <v>800</v>
      </c>
      <c r="H30" s="104">
        <v>7</v>
      </c>
      <c r="I30" s="103">
        <v>519</v>
      </c>
    </row>
    <row r="31" spans="1:9" ht="14.1" customHeight="1" x14ac:dyDescent="0.2">
      <c r="A31" s="112" t="s">
        <v>1150</v>
      </c>
      <c r="B31" s="113">
        <v>4500</v>
      </c>
      <c r="C31" s="134"/>
      <c r="D31" s="114" t="s">
        <v>1080</v>
      </c>
      <c r="E31" s="114" t="s">
        <v>1466</v>
      </c>
      <c r="F31" s="135" t="s">
        <v>1684</v>
      </c>
      <c r="G31" s="130">
        <v>600</v>
      </c>
      <c r="H31" s="104">
        <v>7</v>
      </c>
      <c r="I31" s="103">
        <v>519</v>
      </c>
    </row>
    <row r="32" spans="1:9" ht="14.1" customHeight="1" x14ac:dyDescent="0.2">
      <c r="A32" s="132" t="s">
        <v>1136</v>
      </c>
      <c r="B32" s="133" t="s">
        <v>1137</v>
      </c>
      <c r="C32" s="129">
        <v>0</v>
      </c>
      <c r="D32" s="129"/>
      <c r="E32" s="114"/>
      <c r="F32" s="114" t="s">
        <v>1468</v>
      </c>
      <c r="G32" s="130">
        <v>-24129</v>
      </c>
      <c r="H32" s="104">
        <v>8</v>
      </c>
    </row>
    <row r="33" spans="1:9" ht="14.1" customHeight="1" x14ac:dyDescent="0.2">
      <c r="A33" s="186" t="s">
        <v>1526</v>
      </c>
      <c r="B33" s="113">
        <v>5511</v>
      </c>
      <c r="C33" s="134"/>
      <c r="D33" s="114"/>
      <c r="E33" s="114"/>
      <c r="F33" s="135" t="s">
        <v>1749</v>
      </c>
      <c r="G33" s="130">
        <v>2760</v>
      </c>
      <c r="H33" s="189">
        <v>8</v>
      </c>
      <c r="I33" s="185">
        <v>559</v>
      </c>
    </row>
    <row r="34" spans="1:9" ht="14.1" customHeight="1" x14ac:dyDescent="0.2">
      <c r="A34" s="186" t="s">
        <v>1526</v>
      </c>
      <c r="B34" s="113">
        <v>5515</v>
      </c>
      <c r="C34" s="134"/>
      <c r="D34" s="114"/>
      <c r="E34" s="114"/>
      <c r="F34" s="135" t="s">
        <v>1750</v>
      </c>
      <c r="G34" s="130">
        <v>1200</v>
      </c>
      <c r="H34" s="189">
        <v>8</v>
      </c>
      <c r="I34" s="185">
        <v>559</v>
      </c>
    </row>
    <row r="35" spans="1:9" ht="14.1" customHeight="1" x14ac:dyDescent="0.2">
      <c r="A35" s="186" t="s">
        <v>830</v>
      </c>
      <c r="B35" s="113">
        <v>5515</v>
      </c>
      <c r="C35" s="134"/>
      <c r="D35" s="114"/>
      <c r="E35" s="114"/>
      <c r="F35" s="135" t="s">
        <v>1691</v>
      </c>
      <c r="G35" s="130">
        <v>506</v>
      </c>
      <c r="H35" s="189">
        <v>8</v>
      </c>
      <c r="I35" s="185">
        <v>587</v>
      </c>
    </row>
    <row r="36" spans="1:9" ht="14.1" customHeight="1" x14ac:dyDescent="0.2">
      <c r="A36" s="186" t="s">
        <v>830</v>
      </c>
      <c r="B36" s="113">
        <v>5515</v>
      </c>
      <c r="C36" s="134"/>
      <c r="D36" s="114"/>
      <c r="E36" s="114"/>
      <c r="F36" s="135" t="s">
        <v>1691</v>
      </c>
      <c r="G36" s="130">
        <v>9499</v>
      </c>
      <c r="H36" s="189">
        <v>8</v>
      </c>
      <c r="I36" s="185">
        <v>587</v>
      </c>
    </row>
    <row r="37" spans="1:9" ht="14.1" customHeight="1" x14ac:dyDescent="0.2">
      <c r="A37" s="112" t="s">
        <v>1320</v>
      </c>
      <c r="B37" s="113">
        <v>4500</v>
      </c>
      <c r="C37" s="134"/>
      <c r="D37" s="187" t="s">
        <v>1280</v>
      </c>
      <c r="E37" s="114" t="s">
        <v>1209</v>
      </c>
      <c r="F37" s="135" t="s">
        <v>1692</v>
      </c>
      <c r="G37" s="130">
        <v>192</v>
      </c>
      <c r="H37" s="189">
        <v>8</v>
      </c>
      <c r="I37" s="185">
        <v>587</v>
      </c>
    </row>
    <row r="38" spans="1:9" ht="14.1" customHeight="1" x14ac:dyDescent="0.2">
      <c r="A38" s="112" t="s">
        <v>1514</v>
      </c>
      <c r="B38" s="113">
        <v>5512</v>
      </c>
      <c r="C38" s="134"/>
      <c r="D38" s="114" t="s">
        <v>1269</v>
      </c>
      <c r="E38" s="114" t="s">
        <v>825</v>
      </c>
      <c r="F38" s="135" t="s">
        <v>1693</v>
      </c>
      <c r="G38" s="130">
        <v>9222</v>
      </c>
      <c r="H38" s="189">
        <v>8</v>
      </c>
      <c r="I38" s="185">
        <v>611</v>
      </c>
    </row>
    <row r="39" spans="1:9" ht="14.1" customHeight="1" x14ac:dyDescent="0.2">
      <c r="A39" s="112" t="s">
        <v>1322</v>
      </c>
      <c r="B39" s="113">
        <v>4500</v>
      </c>
      <c r="C39" s="134"/>
      <c r="D39" s="114" t="s">
        <v>1339</v>
      </c>
      <c r="E39" s="114" t="s">
        <v>378</v>
      </c>
      <c r="F39" s="135" t="s">
        <v>1694</v>
      </c>
      <c r="G39" s="130">
        <v>750</v>
      </c>
      <c r="H39" s="189">
        <v>8</v>
      </c>
      <c r="I39" s="185">
        <v>611</v>
      </c>
    </row>
    <row r="40" spans="1:9" ht="14.1" customHeight="1" x14ac:dyDescent="0.2">
      <c r="A40" s="132" t="s">
        <v>1136</v>
      </c>
      <c r="B40" s="133" t="s">
        <v>1137</v>
      </c>
      <c r="C40" s="129">
        <v>0</v>
      </c>
      <c r="D40" s="129"/>
      <c r="E40" s="114"/>
      <c r="F40" s="114" t="s">
        <v>1469</v>
      </c>
      <c r="G40" s="130">
        <v>-21104</v>
      </c>
      <c r="H40" s="104">
        <v>9</v>
      </c>
    </row>
    <row r="41" spans="1:9" ht="14.1" customHeight="1" x14ac:dyDescent="0.2">
      <c r="A41" s="112" t="s">
        <v>1320</v>
      </c>
      <c r="B41" s="113">
        <v>4500</v>
      </c>
      <c r="C41" s="134"/>
      <c r="D41" s="114" t="s">
        <v>1280</v>
      </c>
      <c r="E41" s="114" t="s">
        <v>1209</v>
      </c>
      <c r="F41" s="135" t="s">
        <v>1490</v>
      </c>
      <c r="G41" s="130">
        <v>1500</v>
      </c>
      <c r="H41" s="189">
        <v>9</v>
      </c>
      <c r="I41" s="185">
        <v>619</v>
      </c>
    </row>
    <row r="42" spans="1:9" ht="14.1" customHeight="1" x14ac:dyDescent="0.2">
      <c r="A42" s="112" t="s">
        <v>1155</v>
      </c>
      <c r="B42" s="113">
        <v>5511</v>
      </c>
      <c r="C42" s="134"/>
      <c r="D42" s="114" t="s">
        <v>90</v>
      </c>
      <c r="E42" s="114" t="s">
        <v>377</v>
      </c>
      <c r="F42" s="135" t="s">
        <v>1698</v>
      </c>
      <c r="G42" s="130">
        <v>2840</v>
      </c>
      <c r="H42" s="189">
        <v>9</v>
      </c>
      <c r="I42" s="185">
        <v>619</v>
      </c>
    </row>
    <row r="43" spans="1:9" ht="14.1" customHeight="1" x14ac:dyDescent="0.2">
      <c r="A43" s="112" t="s">
        <v>1320</v>
      </c>
      <c r="B43" s="113">
        <v>4500</v>
      </c>
      <c r="C43" s="134"/>
      <c r="D43" s="114" t="s">
        <v>1280</v>
      </c>
      <c r="E43" s="114" t="s">
        <v>1209</v>
      </c>
      <c r="F43" s="135" t="s">
        <v>1699</v>
      </c>
      <c r="G43" s="130">
        <v>108</v>
      </c>
      <c r="H43" s="189">
        <v>9</v>
      </c>
      <c r="I43" s="185">
        <v>628</v>
      </c>
    </row>
    <row r="44" spans="1:9" ht="14.1" customHeight="1" x14ac:dyDescent="0.2">
      <c r="A44" s="112" t="s">
        <v>1320</v>
      </c>
      <c r="B44" s="113">
        <v>4500</v>
      </c>
      <c r="C44" s="134"/>
      <c r="D44" s="114" t="s">
        <v>1280</v>
      </c>
      <c r="E44" s="114" t="s">
        <v>1209</v>
      </c>
      <c r="F44" s="135" t="s">
        <v>1702</v>
      </c>
      <c r="G44" s="130">
        <v>150</v>
      </c>
      <c r="H44" s="189">
        <v>9</v>
      </c>
      <c r="I44" s="103">
        <v>645</v>
      </c>
    </row>
    <row r="45" spans="1:9" ht="14.1" customHeight="1" x14ac:dyDescent="0.2">
      <c r="A45" s="112" t="s">
        <v>464</v>
      </c>
      <c r="B45" s="113">
        <v>5515</v>
      </c>
      <c r="C45" s="134"/>
      <c r="D45" s="114"/>
      <c r="E45" s="114"/>
      <c r="F45" s="135" t="s">
        <v>1703</v>
      </c>
      <c r="G45" s="130">
        <v>215</v>
      </c>
      <c r="H45" s="189">
        <v>9</v>
      </c>
      <c r="I45" s="103">
        <v>645</v>
      </c>
    </row>
    <row r="46" spans="1:9" ht="14.1" customHeight="1" x14ac:dyDescent="0.2">
      <c r="A46" s="112" t="s">
        <v>1150</v>
      </c>
      <c r="B46" s="113">
        <v>4500</v>
      </c>
      <c r="C46" s="134"/>
      <c r="D46" s="114" t="s">
        <v>1080</v>
      </c>
      <c r="E46" s="114" t="s">
        <v>1466</v>
      </c>
      <c r="F46" s="135" t="s">
        <v>1706</v>
      </c>
      <c r="G46" s="130">
        <v>291</v>
      </c>
      <c r="H46" s="189">
        <v>9</v>
      </c>
      <c r="I46" s="103">
        <v>645</v>
      </c>
    </row>
    <row r="47" spans="1:9" ht="14.1" customHeight="1" x14ac:dyDescent="0.2">
      <c r="A47" s="186" t="s">
        <v>26</v>
      </c>
      <c r="B47" s="113">
        <v>4500</v>
      </c>
      <c r="C47" s="134"/>
      <c r="D47" s="114" t="s">
        <v>1280</v>
      </c>
      <c r="E47" s="114" t="s">
        <v>1209</v>
      </c>
      <c r="F47" s="135" t="s">
        <v>1704</v>
      </c>
      <c r="G47" s="130">
        <v>2000</v>
      </c>
      <c r="H47" s="189">
        <v>9</v>
      </c>
      <c r="I47" s="103">
        <v>645</v>
      </c>
    </row>
    <row r="48" spans="1:9" ht="14.1" customHeight="1" x14ac:dyDescent="0.2">
      <c r="A48" s="112" t="s">
        <v>1150</v>
      </c>
      <c r="B48" s="113">
        <v>4500</v>
      </c>
      <c r="C48" s="134"/>
      <c r="D48" s="114" t="s">
        <v>1080</v>
      </c>
      <c r="E48" s="114" t="s">
        <v>1466</v>
      </c>
      <c r="F48" s="135" t="s">
        <v>1705</v>
      </c>
      <c r="G48" s="130">
        <v>5000</v>
      </c>
      <c r="H48" s="189">
        <v>9</v>
      </c>
      <c r="I48" s="103">
        <v>645</v>
      </c>
    </row>
    <row r="49" spans="1:9" ht="14.1" customHeight="1" x14ac:dyDescent="0.2">
      <c r="A49" s="112" t="s">
        <v>1155</v>
      </c>
      <c r="B49" s="113">
        <v>4500</v>
      </c>
      <c r="C49" s="134"/>
      <c r="D49" s="114" t="s">
        <v>90</v>
      </c>
      <c r="E49" s="114" t="s">
        <v>377</v>
      </c>
      <c r="F49" s="135" t="s">
        <v>1714</v>
      </c>
      <c r="G49" s="130">
        <v>5000</v>
      </c>
      <c r="H49" s="189">
        <v>9</v>
      </c>
      <c r="I49" s="103">
        <v>671</v>
      </c>
    </row>
    <row r="50" spans="1:9" ht="14.1" customHeight="1" x14ac:dyDescent="0.2">
      <c r="A50" s="186" t="s">
        <v>1514</v>
      </c>
      <c r="B50" s="113" t="s">
        <v>1079</v>
      </c>
      <c r="C50" s="134"/>
      <c r="D50" s="114" t="s">
        <v>90</v>
      </c>
      <c r="E50" s="114" t="s">
        <v>377</v>
      </c>
      <c r="F50" s="135" t="s">
        <v>1715</v>
      </c>
      <c r="G50" s="130">
        <v>4000</v>
      </c>
      <c r="H50" s="189">
        <v>9</v>
      </c>
      <c r="I50" s="103">
        <v>671</v>
      </c>
    </row>
    <row r="51" spans="1:9" ht="14.1" customHeight="1" x14ac:dyDescent="0.2">
      <c r="A51" s="132" t="s">
        <v>1136</v>
      </c>
      <c r="B51" s="133" t="s">
        <v>1137</v>
      </c>
      <c r="C51" s="129">
        <v>0</v>
      </c>
      <c r="D51" s="129"/>
      <c r="E51" s="114"/>
      <c r="F51" s="114" t="s">
        <v>1470</v>
      </c>
      <c r="G51" s="130">
        <v>-10871</v>
      </c>
      <c r="H51" s="104">
        <v>10</v>
      </c>
    </row>
    <row r="52" spans="1:9" ht="14.1" customHeight="1" x14ac:dyDescent="0.2">
      <c r="A52" s="186" t="s">
        <v>464</v>
      </c>
      <c r="B52" s="113">
        <v>5511</v>
      </c>
      <c r="C52" s="134"/>
      <c r="D52" s="114"/>
      <c r="E52" s="114"/>
      <c r="F52" s="135" t="s">
        <v>1748</v>
      </c>
      <c r="G52" s="130">
        <v>81</v>
      </c>
      <c r="H52" s="189">
        <v>10</v>
      </c>
      <c r="I52" s="103">
        <v>676</v>
      </c>
    </row>
    <row r="53" spans="1:9" ht="14.1" customHeight="1" x14ac:dyDescent="0.2">
      <c r="A53" s="186" t="s">
        <v>464</v>
      </c>
      <c r="B53" s="113">
        <v>5515</v>
      </c>
      <c r="C53" s="134"/>
      <c r="D53" s="114"/>
      <c r="E53" s="114"/>
      <c r="F53" s="135" t="s">
        <v>1720</v>
      </c>
      <c r="G53" s="130">
        <v>136</v>
      </c>
      <c r="H53" s="189">
        <v>10</v>
      </c>
      <c r="I53" s="103">
        <v>686</v>
      </c>
    </row>
    <row r="54" spans="1:9" ht="14.1" customHeight="1" x14ac:dyDescent="0.2">
      <c r="A54" s="112" t="s">
        <v>1150</v>
      </c>
      <c r="B54" s="113">
        <v>4500</v>
      </c>
      <c r="C54" s="134" t="s">
        <v>1502</v>
      </c>
      <c r="D54" s="114" t="s">
        <v>1080</v>
      </c>
      <c r="E54" s="114" t="s">
        <v>1466</v>
      </c>
      <c r="F54" s="135" t="s">
        <v>1721</v>
      </c>
      <c r="G54" s="130">
        <v>92</v>
      </c>
      <c r="H54" s="189">
        <v>10</v>
      </c>
      <c r="I54" s="103">
        <v>686</v>
      </c>
    </row>
    <row r="55" spans="1:9" ht="14.1" customHeight="1" x14ac:dyDescent="0.2">
      <c r="A55" s="186" t="s">
        <v>464</v>
      </c>
      <c r="B55" s="113">
        <v>5511</v>
      </c>
      <c r="C55" s="134"/>
      <c r="D55" s="114"/>
      <c r="E55" s="114"/>
      <c r="F55" s="135" t="s">
        <v>1726</v>
      </c>
      <c r="G55" s="130">
        <v>478</v>
      </c>
      <c r="H55" s="189">
        <v>10</v>
      </c>
      <c r="I55" s="103">
        <v>701</v>
      </c>
    </row>
    <row r="56" spans="1:9" ht="14.1" customHeight="1" x14ac:dyDescent="0.2">
      <c r="A56" s="112" t="s">
        <v>1319</v>
      </c>
      <c r="B56" s="113">
        <v>4500</v>
      </c>
      <c r="C56" s="134"/>
      <c r="D56" s="114" t="s">
        <v>1339</v>
      </c>
      <c r="E56" s="114" t="s">
        <v>378</v>
      </c>
      <c r="F56" s="135" t="s">
        <v>1727</v>
      </c>
      <c r="G56" s="130">
        <v>560</v>
      </c>
      <c r="H56" s="189">
        <v>10</v>
      </c>
      <c r="I56" s="103">
        <v>701</v>
      </c>
    </row>
    <row r="57" spans="1:9" ht="14.1" customHeight="1" x14ac:dyDescent="0.2">
      <c r="A57" s="186" t="s">
        <v>26</v>
      </c>
      <c r="B57" s="113">
        <v>5511</v>
      </c>
      <c r="C57" s="134"/>
      <c r="D57" s="114" t="s">
        <v>90</v>
      </c>
      <c r="E57" s="114" t="s">
        <v>377</v>
      </c>
      <c r="F57" s="135" t="s">
        <v>1730</v>
      </c>
      <c r="G57" s="130">
        <v>4480</v>
      </c>
      <c r="H57" s="189">
        <v>10</v>
      </c>
      <c r="I57" s="103">
        <v>720</v>
      </c>
    </row>
    <row r="58" spans="1:9" ht="14.1" customHeight="1" x14ac:dyDescent="0.2">
      <c r="A58" s="112" t="s">
        <v>1577</v>
      </c>
      <c r="B58" s="113">
        <v>5511</v>
      </c>
      <c r="C58" s="134"/>
      <c r="D58" s="114" t="s">
        <v>90</v>
      </c>
      <c r="E58" s="114" t="s">
        <v>377</v>
      </c>
      <c r="F58" s="135" t="s">
        <v>1731</v>
      </c>
      <c r="G58" s="130">
        <v>4044</v>
      </c>
      <c r="H58" s="189">
        <v>10</v>
      </c>
      <c r="I58" s="103">
        <v>720</v>
      </c>
    </row>
    <row r="59" spans="1:9" ht="14.1" customHeight="1" x14ac:dyDescent="0.2">
      <c r="A59" s="112" t="s">
        <v>1320</v>
      </c>
      <c r="B59" s="113">
        <v>4500</v>
      </c>
      <c r="C59" s="134"/>
      <c r="D59" s="114" t="s">
        <v>1280</v>
      </c>
      <c r="E59" s="114" t="s">
        <v>1209</v>
      </c>
      <c r="F59" s="135" t="s">
        <v>1321</v>
      </c>
      <c r="G59" s="130">
        <v>1000</v>
      </c>
      <c r="H59" s="189">
        <v>10</v>
      </c>
      <c r="I59" s="103">
        <v>742</v>
      </c>
    </row>
    <row r="60" spans="1:9" ht="14.1" customHeight="1" x14ac:dyDescent="0.2">
      <c r="A60" s="132" t="s">
        <v>1136</v>
      </c>
      <c r="B60" s="133" t="s">
        <v>1137</v>
      </c>
      <c r="C60" s="129">
        <v>0</v>
      </c>
      <c r="D60" s="129"/>
      <c r="E60" s="114"/>
      <c r="F60" s="114" t="s">
        <v>1471</v>
      </c>
      <c r="G60" s="130">
        <v>-9706</v>
      </c>
      <c r="H60" s="104">
        <v>11</v>
      </c>
    </row>
    <row r="61" spans="1:9" ht="14.1" customHeight="1" x14ac:dyDescent="0.2">
      <c r="A61" s="112" t="s">
        <v>464</v>
      </c>
      <c r="B61" s="113">
        <v>5515</v>
      </c>
      <c r="C61" s="134"/>
      <c r="D61" s="114"/>
      <c r="E61" s="114"/>
      <c r="F61" s="135" t="s">
        <v>1751</v>
      </c>
      <c r="G61" s="130">
        <v>999</v>
      </c>
      <c r="H61" s="189">
        <v>11</v>
      </c>
      <c r="I61" s="103">
        <v>747</v>
      </c>
    </row>
    <row r="62" spans="1:9" ht="14.1" customHeight="1" x14ac:dyDescent="0.2">
      <c r="A62" s="186" t="s">
        <v>830</v>
      </c>
      <c r="B62" s="113">
        <v>5511</v>
      </c>
      <c r="C62" s="134"/>
      <c r="D62" s="114"/>
      <c r="E62" s="114"/>
      <c r="F62" s="135" t="s">
        <v>1752</v>
      </c>
      <c r="G62" s="130">
        <v>588</v>
      </c>
      <c r="H62" s="189">
        <v>11</v>
      </c>
      <c r="I62" s="103">
        <v>747</v>
      </c>
    </row>
    <row r="63" spans="1:9" ht="14.1" customHeight="1" x14ac:dyDescent="0.2">
      <c r="A63" s="186" t="s">
        <v>830</v>
      </c>
      <c r="B63" s="113">
        <v>5511</v>
      </c>
      <c r="C63" s="134"/>
      <c r="D63" s="114"/>
      <c r="E63" s="114"/>
      <c r="F63" s="135" t="s">
        <v>1760</v>
      </c>
      <c r="G63" s="130">
        <v>8119</v>
      </c>
      <c r="H63" s="189">
        <v>11</v>
      </c>
      <c r="I63" s="103">
        <v>788</v>
      </c>
    </row>
    <row r="64" spans="1:9" ht="14.1" customHeight="1" x14ac:dyDescent="0.2">
      <c r="A64" s="132" t="s">
        <v>1136</v>
      </c>
      <c r="B64" s="133" t="s">
        <v>1137</v>
      </c>
      <c r="C64" s="129">
        <v>0</v>
      </c>
      <c r="D64" s="129"/>
      <c r="E64" s="114"/>
      <c r="F64" s="114" t="s">
        <v>1536</v>
      </c>
      <c r="G64" s="130">
        <v>-4663</v>
      </c>
      <c r="H64" s="104">
        <v>12</v>
      </c>
    </row>
    <row r="65" spans="1:9" ht="14.1" customHeight="1" x14ac:dyDescent="0.2">
      <c r="A65" s="112" t="s">
        <v>1150</v>
      </c>
      <c r="B65" s="113">
        <v>4139</v>
      </c>
      <c r="C65" s="134"/>
      <c r="D65" s="114" t="s">
        <v>1080</v>
      </c>
      <c r="E65" s="114" t="s">
        <v>1466</v>
      </c>
      <c r="F65" s="135" t="s">
        <v>1770</v>
      </c>
      <c r="G65" s="130">
        <v>400</v>
      </c>
      <c r="H65" s="104">
        <v>12</v>
      </c>
      <c r="I65" s="103">
        <v>821</v>
      </c>
    </row>
    <row r="66" spans="1:9" ht="14.1" customHeight="1" x14ac:dyDescent="0.2">
      <c r="A66" s="186" t="s">
        <v>1319</v>
      </c>
      <c r="B66" s="113">
        <v>4139</v>
      </c>
      <c r="C66" s="134"/>
      <c r="D66" s="114" t="s">
        <v>1339</v>
      </c>
      <c r="E66" s="114" t="s">
        <v>378</v>
      </c>
      <c r="F66" s="135" t="s">
        <v>1769</v>
      </c>
      <c r="G66" s="130">
        <v>2263</v>
      </c>
      <c r="H66" s="104">
        <v>12</v>
      </c>
      <c r="I66" s="103">
        <v>821</v>
      </c>
    </row>
    <row r="67" spans="1:9" ht="14.1" customHeight="1" x14ac:dyDescent="0.2">
      <c r="A67" s="112" t="s">
        <v>965</v>
      </c>
      <c r="B67" s="113" t="s">
        <v>1323</v>
      </c>
      <c r="C67" s="134"/>
      <c r="D67" s="114" t="s">
        <v>1280</v>
      </c>
      <c r="E67" s="114" t="s">
        <v>1583</v>
      </c>
      <c r="F67" s="135" t="s">
        <v>1774</v>
      </c>
      <c r="G67" s="130">
        <v>1000</v>
      </c>
      <c r="H67" s="104">
        <v>12</v>
      </c>
      <c r="I67" s="103">
        <v>843</v>
      </c>
    </row>
    <row r="68" spans="1:9" ht="14.1" customHeight="1" x14ac:dyDescent="0.2">
      <c r="A68" s="186" t="s">
        <v>1130</v>
      </c>
      <c r="B68" s="113">
        <v>5525</v>
      </c>
      <c r="C68" s="134"/>
      <c r="D68" s="114" t="s">
        <v>1280</v>
      </c>
      <c r="E68" s="114" t="s">
        <v>1531</v>
      </c>
      <c r="F68" s="135" t="s">
        <v>1775</v>
      </c>
      <c r="G68" s="130">
        <v>1000</v>
      </c>
      <c r="H68" s="104">
        <v>12</v>
      </c>
      <c r="I68" s="103">
        <v>843</v>
      </c>
    </row>
    <row r="69" spans="1:9" s="142" customFormat="1" ht="14.1" customHeight="1" x14ac:dyDescent="0.2">
      <c r="A69" s="136"/>
      <c r="B69" s="137"/>
      <c r="C69" s="138"/>
      <c r="D69" s="138"/>
      <c r="E69" s="139"/>
      <c r="F69" s="140"/>
      <c r="G69" s="141"/>
    </row>
    <row r="70" spans="1:9" s="142" customFormat="1" ht="14.1" customHeight="1" x14ac:dyDescent="0.2">
      <c r="A70" s="136"/>
      <c r="B70" s="137"/>
      <c r="C70" s="138"/>
      <c r="D70" s="138"/>
      <c r="E70" s="139"/>
      <c r="F70" s="140" t="s">
        <v>1506</v>
      </c>
      <c r="G70" s="141">
        <f>SUM(G2:G69)</f>
        <v>0</v>
      </c>
    </row>
    <row r="71" spans="1:9" ht="14.1" customHeight="1" x14ac:dyDescent="0.2">
      <c r="A71" s="115"/>
      <c r="B71" s="116"/>
    </row>
    <row r="72" spans="1:9" ht="14.1" customHeight="1" x14ac:dyDescent="0.2">
      <c r="A72" s="115"/>
      <c r="B72" s="116"/>
      <c r="F72" s="145"/>
    </row>
    <row r="73" spans="1:9" ht="14.1" customHeight="1" x14ac:dyDescent="0.2">
      <c r="A73" s="115"/>
      <c r="B73" s="116"/>
    </row>
    <row r="74" spans="1:9" ht="14.1" customHeight="1" x14ac:dyDescent="0.2">
      <c r="A74" s="115"/>
      <c r="B74" s="116"/>
    </row>
    <row r="75" spans="1:9" ht="14.1" customHeight="1" x14ac:dyDescent="0.2">
      <c r="A75" s="115"/>
      <c r="B75" s="116"/>
    </row>
  </sheetData>
  <phoneticPr fontId="0" type="noConversion"/>
  <pageMargins left="0.39370078740157483" right="0.75" top="0.98425196850393704" bottom="0" header="0.51181102362204722" footer="0"/>
  <pageSetup paperSize="9" orientation="portrait" horizontalDpi="150" verticalDpi="15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H72" sqref="H72"/>
    </sheetView>
  </sheetViews>
  <sheetFormatPr defaultRowHeight="12.75" x14ac:dyDescent="0.2"/>
  <cols>
    <col min="1" max="1" width="7.7109375" style="122" customWidth="1"/>
    <col min="2" max="2" width="29" style="122" customWidth="1"/>
    <col min="3" max="3" width="16.5703125" style="125" customWidth="1"/>
    <col min="4" max="4" width="22.140625" style="122" customWidth="1"/>
    <col min="5" max="16384" width="9.140625" style="122"/>
  </cols>
  <sheetData>
    <row r="1" spans="1:4" x14ac:dyDescent="0.2">
      <c r="A1" s="147" t="s">
        <v>1916</v>
      </c>
    </row>
    <row r="2" spans="1:4" x14ac:dyDescent="0.2">
      <c r="A2" s="118" t="s">
        <v>67</v>
      </c>
      <c r="B2" s="118" t="s">
        <v>551</v>
      </c>
      <c r="C2" s="119" t="s">
        <v>108</v>
      </c>
      <c r="D2" s="120" t="s">
        <v>68</v>
      </c>
    </row>
    <row r="3" spans="1:4" x14ac:dyDescent="0.2">
      <c r="A3" s="207" t="s">
        <v>1115</v>
      </c>
      <c r="B3" s="123" t="s">
        <v>1912</v>
      </c>
      <c r="C3" s="124">
        <v>7450</v>
      </c>
      <c r="D3" s="118"/>
    </row>
    <row r="4" spans="1:4" x14ac:dyDescent="0.2">
      <c r="A4" s="207" t="s">
        <v>1116</v>
      </c>
      <c r="B4" s="208" t="s">
        <v>1913</v>
      </c>
      <c r="C4" s="124">
        <v>5225</v>
      </c>
      <c r="D4" s="123"/>
    </row>
    <row r="5" spans="1:4" x14ac:dyDescent="0.2">
      <c r="A5" s="207" t="s">
        <v>1116</v>
      </c>
      <c r="B5" s="208" t="s">
        <v>1914</v>
      </c>
      <c r="C5" s="124">
        <v>1000</v>
      </c>
      <c r="D5" s="123"/>
    </row>
    <row r="6" spans="1:4" x14ac:dyDescent="0.2">
      <c r="A6" s="207" t="s">
        <v>1117</v>
      </c>
      <c r="B6" s="208" t="s">
        <v>1915</v>
      </c>
      <c r="C6" s="124">
        <v>950</v>
      </c>
      <c r="D6" s="123"/>
    </row>
    <row r="7" spans="1:4" x14ac:dyDescent="0.2">
      <c r="A7" s="207" t="s">
        <v>1118</v>
      </c>
      <c r="B7" s="123" t="s">
        <v>1226</v>
      </c>
      <c r="C7" s="124">
        <v>44481.26</v>
      </c>
      <c r="D7" s="123"/>
    </row>
    <row r="8" spans="1:4" x14ac:dyDescent="0.2">
      <c r="A8" s="207" t="s">
        <v>1119</v>
      </c>
      <c r="B8" s="208" t="s">
        <v>1114</v>
      </c>
      <c r="C8" s="124">
        <v>5500</v>
      </c>
      <c r="D8" s="118"/>
    </row>
    <row r="9" spans="1:4" x14ac:dyDescent="0.2">
      <c r="A9" s="126" t="s">
        <v>1063</v>
      </c>
      <c r="B9" s="208" t="s">
        <v>1724</v>
      </c>
      <c r="C9" s="124">
        <v>26508.65</v>
      </c>
      <c r="D9" s="123"/>
    </row>
    <row r="10" spans="1:4" ht="26.25" customHeight="1" x14ac:dyDescent="0.2">
      <c r="A10" s="126" t="s">
        <v>1052</v>
      </c>
      <c r="B10" s="150" t="s">
        <v>1732</v>
      </c>
      <c r="C10" s="124">
        <v>58754.21</v>
      </c>
      <c r="D10" s="118"/>
    </row>
    <row r="11" spans="1:4" x14ac:dyDescent="0.2">
      <c r="A11" s="126" t="s">
        <v>1227</v>
      </c>
      <c r="B11" s="123" t="s">
        <v>1228</v>
      </c>
      <c r="C11" s="124">
        <v>8947.6299999999992</v>
      </c>
      <c r="D11" s="118"/>
    </row>
    <row r="12" spans="1:4" x14ac:dyDescent="0.2">
      <c r="A12" s="126" t="s">
        <v>1229</v>
      </c>
      <c r="B12" s="123" t="s">
        <v>1007</v>
      </c>
      <c r="C12" s="124">
        <v>4122.3</v>
      </c>
      <c r="D12" s="118"/>
    </row>
    <row r="13" spans="1:4" x14ac:dyDescent="0.2">
      <c r="A13" s="126" t="s">
        <v>1008</v>
      </c>
      <c r="B13" s="123" t="s">
        <v>950</v>
      </c>
      <c r="C13" s="124">
        <v>3515.14</v>
      </c>
      <c r="D13" s="118"/>
    </row>
    <row r="14" spans="1:4" x14ac:dyDescent="0.2">
      <c r="A14" s="126" t="s">
        <v>1071</v>
      </c>
      <c r="B14" s="123" t="s">
        <v>1072</v>
      </c>
      <c r="C14" s="124">
        <v>7349.84</v>
      </c>
      <c r="D14" s="118"/>
    </row>
    <row r="15" spans="1:4" x14ac:dyDescent="0.2">
      <c r="A15" s="207" t="s">
        <v>1725</v>
      </c>
      <c r="B15" s="123" t="s">
        <v>1723</v>
      </c>
      <c r="C15" s="124">
        <v>1325</v>
      </c>
      <c r="D15" s="118"/>
    </row>
    <row r="16" spans="1:4" x14ac:dyDescent="0.2">
      <c r="A16" s="208"/>
      <c r="B16" s="208" t="s">
        <v>99</v>
      </c>
      <c r="C16" s="124">
        <v>-7.75</v>
      </c>
      <c r="D16" s="118"/>
    </row>
    <row r="17" spans="1:4" x14ac:dyDescent="0.2">
      <c r="A17" s="118"/>
      <c r="B17" s="118"/>
      <c r="C17" s="119"/>
      <c r="D17" s="118"/>
    </row>
    <row r="18" spans="1:4" x14ac:dyDescent="0.2">
      <c r="A18" s="118"/>
      <c r="B18" s="210" t="s">
        <v>437</v>
      </c>
      <c r="C18" s="211">
        <f>SUM(C3:C17)</f>
        <v>175121.28</v>
      </c>
      <c r="D18" s="118"/>
    </row>
    <row r="21" spans="1:4" x14ac:dyDescent="0.2">
      <c r="A21" s="208"/>
      <c r="B21" s="123"/>
      <c r="C21" s="124"/>
      <c r="D21" s="118"/>
    </row>
    <row r="22" spans="1:4" hidden="1" x14ac:dyDescent="0.2">
      <c r="A22" s="208"/>
      <c r="B22" s="208"/>
      <c r="C22" s="124"/>
      <c r="D22" s="118"/>
    </row>
    <row r="23" spans="1:4" hidden="1" x14ac:dyDescent="0.2">
      <c r="A23" s="207"/>
      <c r="B23" s="208"/>
      <c r="C23" s="124"/>
      <c r="D23" s="123"/>
    </row>
    <row r="24" spans="1:4" hidden="1" x14ac:dyDescent="0.2">
      <c r="A24" s="207"/>
      <c r="B24" s="123"/>
      <c r="C24" s="124"/>
      <c r="D24" s="118"/>
    </row>
    <row r="25" spans="1:4" hidden="1" x14ac:dyDescent="0.2">
      <c r="A25" s="207"/>
      <c r="B25" s="123"/>
      <c r="C25" s="124"/>
      <c r="D25" s="118"/>
    </row>
    <row r="26" spans="1:4" hidden="1" x14ac:dyDescent="0.2">
      <c r="A26" s="207"/>
      <c r="B26" s="208"/>
      <c r="C26" s="124"/>
      <c r="D26" s="212"/>
    </row>
    <row r="27" spans="1:4" hidden="1" x14ac:dyDescent="0.2">
      <c r="A27" s="207"/>
      <c r="B27" s="208"/>
      <c r="C27" s="124"/>
      <c r="D27" s="126"/>
    </row>
    <row r="28" spans="1:4" hidden="1" x14ac:dyDescent="0.2">
      <c r="A28" s="207"/>
      <c r="B28" s="208"/>
      <c r="C28" s="124"/>
      <c r="D28" s="123"/>
    </row>
    <row r="29" spans="1:4" hidden="1" x14ac:dyDescent="0.2">
      <c r="A29" s="207"/>
      <c r="B29" s="208"/>
      <c r="C29" s="124"/>
      <c r="D29" s="123"/>
    </row>
    <row r="30" spans="1:4" hidden="1" x14ac:dyDescent="0.2">
      <c r="A30" s="207"/>
      <c r="B30" s="123"/>
      <c r="C30" s="124"/>
      <c r="D30" s="123"/>
    </row>
    <row r="31" spans="1:4" hidden="1" x14ac:dyDescent="0.2">
      <c r="A31" s="207"/>
      <c r="B31" s="208"/>
      <c r="C31" s="124"/>
      <c r="D31" s="118"/>
    </row>
    <row r="32" spans="1:4" hidden="1" x14ac:dyDescent="0.2">
      <c r="A32" s="126"/>
      <c r="B32" s="123"/>
      <c r="C32" s="124"/>
      <c r="D32" s="118"/>
    </row>
    <row r="33" spans="1:4" hidden="1" x14ac:dyDescent="0.2">
      <c r="A33" s="126"/>
      <c r="B33" s="123"/>
      <c r="C33" s="124"/>
      <c r="D33" s="118"/>
    </row>
    <row r="34" spans="1:4" hidden="1" x14ac:dyDescent="0.2">
      <c r="A34" s="126"/>
      <c r="B34" s="208"/>
      <c r="C34" s="124"/>
      <c r="D34" s="118"/>
    </row>
    <row r="35" spans="1:4" hidden="1" x14ac:dyDescent="0.2">
      <c r="A35" s="126"/>
      <c r="B35" s="208"/>
      <c r="C35" s="124"/>
      <c r="D35" s="118"/>
    </row>
    <row r="36" spans="1:4" hidden="1" x14ac:dyDescent="0.2">
      <c r="A36" s="126"/>
      <c r="B36" s="208"/>
      <c r="C36" s="124"/>
      <c r="D36" s="123"/>
    </row>
    <row r="37" spans="1:4" hidden="1" x14ac:dyDescent="0.2">
      <c r="A37" s="126"/>
      <c r="B37" s="123"/>
      <c r="C37" s="124"/>
      <c r="D37" s="118"/>
    </row>
    <row r="38" spans="1:4" hidden="1" x14ac:dyDescent="0.2">
      <c r="A38" s="207"/>
      <c r="B38" s="123"/>
      <c r="C38" s="124"/>
      <c r="D38" s="118"/>
    </row>
    <row r="39" spans="1:4" hidden="1" x14ac:dyDescent="0.2">
      <c r="A39" s="207"/>
      <c r="B39" s="123"/>
      <c r="C39" s="124"/>
      <c r="D39" s="118"/>
    </row>
    <row r="40" spans="1:4" hidden="1" x14ac:dyDescent="0.2">
      <c r="A40" s="207"/>
      <c r="B40" s="123"/>
      <c r="C40" s="124"/>
      <c r="D40" s="118"/>
    </row>
    <row r="41" spans="1:4" hidden="1" x14ac:dyDescent="0.2">
      <c r="A41" s="126"/>
      <c r="B41" s="123"/>
      <c r="C41" s="124"/>
      <c r="D41" s="118"/>
    </row>
    <row r="42" spans="1:4" hidden="1" x14ac:dyDescent="0.2">
      <c r="A42" s="207"/>
      <c r="B42" s="208"/>
      <c r="C42" s="124"/>
      <c r="D42" s="123"/>
    </row>
    <row r="43" spans="1:4" hidden="1" x14ac:dyDescent="0.2">
      <c r="A43" s="126"/>
      <c r="B43" s="123"/>
      <c r="C43" s="124"/>
      <c r="D43" s="118"/>
    </row>
    <row r="44" spans="1:4" hidden="1" x14ac:dyDescent="0.2">
      <c r="A44" s="126"/>
      <c r="B44" s="123"/>
      <c r="C44" s="124"/>
      <c r="D44" s="118"/>
    </row>
    <row r="45" spans="1:4" hidden="1" x14ac:dyDescent="0.2">
      <c r="A45" s="207"/>
      <c r="B45" s="208"/>
      <c r="C45" s="124"/>
      <c r="D45" s="123"/>
    </row>
    <row r="46" spans="1:4" hidden="1" x14ac:dyDescent="0.2">
      <c r="A46" s="207"/>
      <c r="B46" s="208"/>
      <c r="C46" s="124"/>
      <c r="D46" s="123"/>
    </row>
    <row r="47" spans="1:4" hidden="1" x14ac:dyDescent="0.2">
      <c r="A47" s="207"/>
      <c r="B47" s="208"/>
      <c r="C47" s="124"/>
      <c r="D47" s="123"/>
    </row>
    <row r="48" spans="1:4" hidden="1" x14ac:dyDescent="0.2">
      <c r="A48" s="207"/>
      <c r="B48" s="208"/>
      <c r="C48" s="124"/>
      <c r="D48" s="123"/>
    </row>
    <row r="49" spans="1:4" hidden="1" x14ac:dyDescent="0.2">
      <c r="A49" s="207"/>
      <c r="B49" s="208"/>
      <c r="C49" s="124"/>
      <c r="D49" s="123"/>
    </row>
    <row r="50" spans="1:4" hidden="1" x14ac:dyDescent="0.2">
      <c r="A50" s="207"/>
      <c r="B50" s="208"/>
      <c r="C50" s="124"/>
      <c r="D50" s="123"/>
    </row>
    <row r="51" spans="1:4" hidden="1" x14ac:dyDescent="0.2">
      <c r="A51" s="207"/>
      <c r="B51" s="208"/>
      <c r="C51" s="124"/>
      <c r="D51" s="123"/>
    </row>
    <row r="52" spans="1:4" x14ac:dyDescent="0.2">
      <c r="A52" s="126"/>
      <c r="B52" s="123"/>
      <c r="C52" s="124"/>
      <c r="D52" s="118"/>
    </row>
    <row r="53" spans="1:4" x14ac:dyDescent="0.2">
      <c r="A53" s="207" t="s">
        <v>2118</v>
      </c>
      <c r="B53" s="123" t="s">
        <v>2119</v>
      </c>
      <c r="C53" s="124">
        <v>24651</v>
      </c>
      <c r="D53" s="118"/>
    </row>
    <row r="54" spans="1:4" x14ac:dyDescent="0.2">
      <c r="A54" s="207" t="s">
        <v>1115</v>
      </c>
      <c r="B54" s="123" t="s">
        <v>1912</v>
      </c>
      <c r="C54" s="124">
        <v>1157413.19</v>
      </c>
      <c r="D54" s="118"/>
    </row>
    <row r="55" spans="1:4" x14ac:dyDescent="0.2">
      <c r="A55" s="207" t="s">
        <v>1116</v>
      </c>
      <c r="B55" s="208" t="s">
        <v>1913</v>
      </c>
      <c r="C55" s="124">
        <v>2112</v>
      </c>
      <c r="D55" s="123"/>
    </row>
    <row r="56" spans="1:4" x14ac:dyDescent="0.2">
      <c r="A56" s="207" t="s">
        <v>1118</v>
      </c>
      <c r="B56" s="123" t="s">
        <v>1226</v>
      </c>
      <c r="C56" s="124">
        <v>1199407.75</v>
      </c>
      <c r="D56" s="123"/>
    </row>
    <row r="57" spans="1:4" x14ac:dyDescent="0.2">
      <c r="A57" s="207" t="s">
        <v>2114</v>
      </c>
      <c r="B57" s="123" t="s">
        <v>2115</v>
      </c>
      <c r="C57" s="124">
        <v>5371.38</v>
      </c>
      <c r="D57" s="118"/>
    </row>
    <row r="58" spans="1:4" x14ac:dyDescent="0.2">
      <c r="A58" s="207" t="s">
        <v>1119</v>
      </c>
      <c r="B58" s="208" t="s">
        <v>2210</v>
      </c>
      <c r="C58" s="124">
        <v>21604.6</v>
      </c>
      <c r="D58" s="118"/>
    </row>
    <row r="59" spans="1:4" x14ac:dyDescent="0.2">
      <c r="A59" s="207" t="s">
        <v>2116</v>
      </c>
      <c r="B59" s="123" t="s">
        <v>2117</v>
      </c>
      <c r="C59" s="124">
        <v>6373</v>
      </c>
      <c r="D59" s="118"/>
    </row>
    <row r="60" spans="1:4" x14ac:dyDescent="0.2">
      <c r="A60" s="207" t="s">
        <v>2120</v>
      </c>
      <c r="B60" s="123" t="s">
        <v>2123</v>
      </c>
      <c r="C60" s="124">
        <v>16661.580000000002</v>
      </c>
      <c r="D60" s="118"/>
    </row>
    <row r="61" spans="1:4" x14ac:dyDescent="0.2">
      <c r="A61" s="207" t="s">
        <v>2120</v>
      </c>
      <c r="B61" s="123" t="s">
        <v>2121</v>
      </c>
      <c r="C61" s="124">
        <v>856.85</v>
      </c>
      <c r="D61" s="118"/>
    </row>
    <row r="62" spans="1:4" x14ac:dyDescent="0.2">
      <c r="A62" s="207" t="s">
        <v>2120</v>
      </c>
      <c r="B62" s="123" t="s">
        <v>2122</v>
      </c>
      <c r="C62" s="124">
        <v>106</v>
      </c>
      <c r="D62" s="118"/>
    </row>
    <row r="63" spans="1:4" x14ac:dyDescent="0.2">
      <c r="A63" s="207" t="s">
        <v>2127</v>
      </c>
      <c r="B63" s="123" t="s">
        <v>2128</v>
      </c>
      <c r="C63" s="124">
        <v>3275</v>
      </c>
      <c r="D63" s="118"/>
    </row>
    <row r="64" spans="1:4" x14ac:dyDescent="0.2">
      <c r="A64" s="207" t="s">
        <v>2129</v>
      </c>
      <c r="B64" s="123" t="s">
        <v>2130</v>
      </c>
      <c r="C64" s="124">
        <v>4623.6499999999996</v>
      </c>
      <c r="D64" s="118"/>
    </row>
    <row r="65" spans="1:4" x14ac:dyDescent="0.2">
      <c r="A65" s="207" t="s">
        <v>2131</v>
      </c>
      <c r="B65" s="208" t="s">
        <v>2124</v>
      </c>
      <c r="C65" s="124">
        <v>6765.8</v>
      </c>
      <c r="D65" s="118"/>
    </row>
    <row r="66" spans="1:4" x14ac:dyDescent="0.2">
      <c r="A66" s="207" t="s">
        <v>2195</v>
      </c>
      <c r="B66" s="208" t="s">
        <v>2045</v>
      </c>
      <c r="C66" s="124">
        <v>24015.81</v>
      </c>
      <c r="D66" s="118"/>
    </row>
    <row r="67" spans="1:4" x14ac:dyDescent="0.2">
      <c r="A67" s="207" t="s">
        <v>2196</v>
      </c>
      <c r="B67" s="208" t="s">
        <v>2197</v>
      </c>
      <c r="C67" s="124">
        <v>22697.81</v>
      </c>
      <c r="D67" s="118"/>
    </row>
    <row r="68" spans="1:4" x14ac:dyDescent="0.2">
      <c r="A68" s="207" t="s">
        <v>2196</v>
      </c>
      <c r="B68" s="208" t="s">
        <v>2050</v>
      </c>
      <c r="C68" s="124">
        <v>4194.1099999999997</v>
      </c>
      <c r="D68" s="118"/>
    </row>
    <row r="69" spans="1:4" x14ac:dyDescent="0.2">
      <c r="A69" s="207" t="s">
        <v>2196</v>
      </c>
      <c r="B69" s="208" t="s">
        <v>2211</v>
      </c>
      <c r="C69" s="124">
        <v>3106.06</v>
      </c>
      <c r="D69" s="118"/>
    </row>
    <row r="70" spans="1:4" x14ac:dyDescent="0.2">
      <c r="A70" s="207" t="s">
        <v>2198</v>
      </c>
      <c r="B70" s="208" t="s">
        <v>2199</v>
      </c>
      <c r="C70" s="124">
        <v>8850</v>
      </c>
      <c r="D70" s="118"/>
    </row>
    <row r="71" spans="1:4" x14ac:dyDescent="0.2">
      <c r="A71" s="207" t="s">
        <v>2200</v>
      </c>
      <c r="B71" s="208" t="s">
        <v>2201</v>
      </c>
      <c r="C71" s="124">
        <v>1000</v>
      </c>
      <c r="D71" s="118"/>
    </row>
    <row r="72" spans="1:4" x14ac:dyDescent="0.2">
      <c r="A72" s="207" t="s">
        <v>2202</v>
      </c>
      <c r="B72" s="208" t="s">
        <v>2203</v>
      </c>
      <c r="C72" s="124">
        <v>1800</v>
      </c>
      <c r="D72" s="118"/>
    </row>
    <row r="73" spans="1:4" x14ac:dyDescent="0.2">
      <c r="A73" s="207" t="s">
        <v>2204</v>
      </c>
      <c r="B73" s="208" t="s">
        <v>2205</v>
      </c>
      <c r="C73" s="124">
        <v>3940</v>
      </c>
      <c r="D73" s="118"/>
    </row>
    <row r="74" spans="1:4" x14ac:dyDescent="0.2">
      <c r="A74" s="207" t="s">
        <v>2208</v>
      </c>
      <c r="B74" s="208" t="s">
        <v>2209</v>
      </c>
      <c r="C74" s="124">
        <v>4346</v>
      </c>
      <c r="D74" s="118"/>
    </row>
    <row r="75" spans="1:4" x14ac:dyDescent="0.2">
      <c r="A75" s="207" t="s">
        <v>2249</v>
      </c>
      <c r="B75" s="208" t="s">
        <v>2250</v>
      </c>
      <c r="C75" s="124">
        <v>8000</v>
      </c>
      <c r="D75" s="118"/>
    </row>
    <row r="76" spans="1:4" x14ac:dyDescent="0.2">
      <c r="A76" s="208"/>
      <c r="B76" s="208" t="s">
        <v>99</v>
      </c>
      <c r="C76" s="124">
        <v>0</v>
      </c>
      <c r="D76" s="118"/>
    </row>
    <row r="77" spans="1:4" s="209" customFormat="1" x14ac:dyDescent="0.2">
      <c r="A77" s="123"/>
      <c r="B77" s="123"/>
      <c r="C77" s="124"/>
      <c r="D77" s="123"/>
    </row>
    <row r="79" spans="1:4" x14ac:dyDescent="0.2">
      <c r="B79" s="121" t="s">
        <v>2212</v>
      </c>
      <c r="C79" s="125">
        <f>SUM(C18:C76)</f>
        <v>2706292.8699999996</v>
      </c>
    </row>
    <row r="81" spans="2:4" x14ac:dyDescent="0.2">
      <c r="B81" s="213" t="s">
        <v>2248</v>
      </c>
      <c r="C81" s="125">
        <v>2706292.87</v>
      </c>
      <c r="D81" s="121"/>
    </row>
    <row r="82" spans="2:4" x14ac:dyDescent="0.2">
      <c r="B82" s="213" t="s">
        <v>2125</v>
      </c>
      <c r="C82" s="214"/>
    </row>
    <row r="84" spans="2:4" x14ac:dyDescent="0.2">
      <c r="B84" s="121" t="s">
        <v>100</v>
      </c>
      <c r="C84" s="125">
        <f>C79-C81-C82</f>
        <v>-4.6566128730773926E-10</v>
      </c>
    </row>
  </sheetData>
  <pageMargins left="1.5748031496062993" right="0.75" top="0.78740157480314965" bottom="0.19685039370078741" header="0" footer="0"/>
  <pageSetup paperSize="9" orientation="portrait" r:id="rId1"/>
  <headerFooter alignWithMargins="0">
    <oddFooter>Lk &amp;P &amp;N-st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sots</vt:lpstr>
      <vt:lpstr>Mallele</vt:lpstr>
      <vt:lpstr>tulud</vt:lpstr>
      <vt:lpstr>kulud</vt:lpstr>
      <vt:lpstr>hoonestus</vt:lpstr>
      <vt:lpstr>resfond 2013</vt:lpstr>
      <vt:lpstr>resfond 2012</vt:lpstr>
      <vt:lpstr>pooleli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</dc:creator>
  <cp:lastModifiedBy>Anneli Rähn</cp:lastModifiedBy>
  <cp:lastPrinted>2014-01-08T08:39:41Z</cp:lastPrinted>
  <dcterms:created xsi:type="dcterms:W3CDTF">2011-01-03T07:38:55Z</dcterms:created>
  <dcterms:modified xsi:type="dcterms:W3CDTF">2014-03-04T13:55:12Z</dcterms:modified>
</cp:coreProperties>
</file>