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Sellest_töövihikust"/>
  <bookViews>
    <workbookView xWindow="0" yWindow="165" windowWidth="24285" windowHeight="12195" firstSheet="1" activeTab="1"/>
  </bookViews>
  <sheets>
    <sheet name="Mallele" sheetId="31" r:id="rId1"/>
    <sheet name="tulud" sheetId="1" r:id="rId2"/>
    <sheet name="kulud" sheetId="2" r:id="rId3"/>
    <sheet name="resfond 2012" sheetId="30" r:id="rId4"/>
    <sheet name="hoonestus" sheetId="4" r:id="rId5"/>
  </sheets>
  <externalReferences>
    <externalReference r:id="rId6"/>
    <externalReference r:id="rId7"/>
  </externalReferences>
  <definedNames>
    <definedName name="haridteenused">'[1]Allasutuste tulud arvele võetud'!#REF!</definedName>
    <definedName name="Hariduse_teenused">'[2]Allasutuste tulud arvele võetud'!#REF!</definedName>
    <definedName name="harteen">'[1]Allasutuste tulud arvele võetud'!#REF!</definedName>
    <definedName name="harteenused">'[1]Allasutuste tulud arvele võetud'!#REF!</definedName>
    <definedName name="hh">'[1]Allasutuste tulud arvele võetud'!#REF!</definedName>
  </definedNames>
  <calcPr calcId="145621"/>
</workbook>
</file>

<file path=xl/calcChain.xml><?xml version="1.0" encoding="utf-8"?>
<calcChain xmlns="http://schemas.openxmlformats.org/spreadsheetml/2006/main">
  <c r="N243" i="1" l="1"/>
  <c r="L243" i="1"/>
  <c r="I243" i="1"/>
  <c r="K243" i="1" s="1"/>
  <c r="F243" i="1"/>
  <c r="J243" i="1" l="1"/>
  <c r="N126" i="1"/>
  <c r="L126" i="1"/>
  <c r="I126" i="1"/>
  <c r="J126" i="1" s="1"/>
  <c r="F126" i="1"/>
  <c r="N120" i="1"/>
  <c r="L120" i="1"/>
  <c r="I120" i="1"/>
  <c r="K120" i="1" s="1"/>
  <c r="F120" i="1"/>
  <c r="N123" i="1"/>
  <c r="L123" i="1"/>
  <c r="I123" i="1"/>
  <c r="J123" i="1" s="1"/>
  <c r="F123" i="1"/>
  <c r="N122" i="1"/>
  <c r="L122" i="1"/>
  <c r="I122" i="1"/>
  <c r="K122" i="1" s="1"/>
  <c r="F122" i="1"/>
  <c r="N196" i="1"/>
  <c r="L196" i="1"/>
  <c r="I196" i="1"/>
  <c r="J196" i="1" s="1"/>
  <c r="F196" i="1"/>
  <c r="N124" i="1"/>
  <c r="L124" i="1"/>
  <c r="I124" i="1"/>
  <c r="K124" i="1" s="1"/>
  <c r="F124" i="1"/>
  <c r="N59" i="1"/>
  <c r="L59" i="1"/>
  <c r="I59" i="1"/>
  <c r="K59" i="1" s="1"/>
  <c r="F59" i="1"/>
  <c r="N45" i="1"/>
  <c r="L45" i="1"/>
  <c r="I45" i="1"/>
  <c r="K45" i="1" s="1"/>
  <c r="F45" i="1"/>
  <c r="I70" i="1"/>
  <c r="J120" i="1" l="1"/>
  <c r="J122" i="1"/>
  <c r="K126" i="1"/>
  <c r="K123" i="1"/>
  <c r="J124" i="1"/>
  <c r="K196" i="1"/>
  <c r="J59" i="1"/>
  <c r="J45" i="1"/>
  <c r="W752" i="2"/>
  <c r="V752" i="2"/>
  <c r="O752" i="2"/>
  <c r="L752" i="2"/>
  <c r="S752" i="2" s="1"/>
  <c r="I752" i="2"/>
  <c r="M752" i="2" l="1"/>
  <c r="U752" i="2"/>
  <c r="T752" i="2"/>
  <c r="N752" i="2"/>
  <c r="N231" i="1"/>
  <c r="L231" i="1"/>
  <c r="I231" i="1"/>
  <c r="K231" i="1" s="1"/>
  <c r="F231" i="1"/>
  <c r="J231" i="1" l="1"/>
  <c r="O876" i="2"/>
  <c r="Q655" i="2" l="1"/>
  <c r="R89" i="2"/>
  <c r="R14" i="2" l="1"/>
  <c r="R84" i="2"/>
  <c r="R47" i="2"/>
  <c r="R27" i="2"/>
  <c r="N93" i="1" l="1"/>
  <c r="L93" i="1"/>
  <c r="I93" i="1"/>
  <c r="J93" i="1" s="1"/>
  <c r="F93" i="1"/>
  <c r="K93" i="1" l="1"/>
  <c r="N164" i="1"/>
  <c r="L164" i="1"/>
  <c r="I164" i="1"/>
  <c r="K164" i="1" s="1"/>
  <c r="F164" i="1"/>
  <c r="J164" i="1" l="1"/>
  <c r="W804" i="2"/>
  <c r="V804" i="2"/>
  <c r="O804" i="2"/>
  <c r="L804" i="2"/>
  <c r="S804" i="2" s="1"/>
  <c r="I804" i="2"/>
  <c r="M804" i="2" l="1"/>
  <c r="U804" i="2"/>
  <c r="T804" i="2"/>
  <c r="N804" i="2"/>
  <c r="R868" i="2"/>
  <c r="W295" i="2"/>
  <c r="V295" i="2"/>
  <c r="O295" i="2"/>
  <c r="L295" i="2"/>
  <c r="S295" i="2" s="1"/>
  <c r="I295" i="2"/>
  <c r="M295" i="2" l="1"/>
  <c r="U295" i="2"/>
  <c r="T295" i="2"/>
  <c r="N295" i="2"/>
  <c r="W805" i="2"/>
  <c r="V805" i="2"/>
  <c r="O805" i="2"/>
  <c r="L805" i="2"/>
  <c r="N805" i="2" s="1"/>
  <c r="I805" i="2"/>
  <c r="I807" i="2"/>
  <c r="L807" i="2"/>
  <c r="M807" i="2" s="1"/>
  <c r="O807" i="2"/>
  <c r="V807" i="2"/>
  <c r="W807" i="2"/>
  <c r="W294" i="2"/>
  <c r="V294" i="2"/>
  <c r="O294" i="2"/>
  <c r="L294" i="2"/>
  <c r="M294" i="2" s="1"/>
  <c r="I294" i="2"/>
  <c r="L417" i="2"/>
  <c r="S807" i="2" l="1"/>
  <c r="T807" i="2" s="1"/>
  <c r="N807" i="2"/>
  <c r="S805" i="2"/>
  <c r="M805" i="2"/>
  <c r="N294" i="2"/>
  <c r="S294" i="2"/>
  <c r="R664" i="2"/>
  <c r="R646" i="2"/>
  <c r="R644" i="2"/>
  <c r="R97" i="2"/>
  <c r="R240" i="2"/>
  <c r="W806" i="2"/>
  <c r="V806" i="2"/>
  <c r="O806" i="2"/>
  <c r="L806" i="2"/>
  <c r="M806" i="2" s="1"/>
  <c r="I806" i="2"/>
  <c r="U807" i="2" l="1"/>
  <c r="U805" i="2"/>
  <c r="T805" i="2"/>
  <c r="T294" i="2"/>
  <c r="U294" i="2"/>
  <c r="N806" i="2"/>
  <c r="S806" i="2"/>
  <c r="T806" i="2" l="1"/>
  <c r="U806" i="2"/>
  <c r="R662" i="2"/>
  <c r="R661" i="2"/>
  <c r="R442" i="2"/>
  <c r="R398" i="2"/>
  <c r="W856" i="2"/>
  <c r="V856" i="2"/>
  <c r="O856" i="2"/>
  <c r="M856" i="2"/>
  <c r="L856" i="2"/>
  <c r="S856" i="2" s="1"/>
  <c r="I856" i="2"/>
  <c r="U856" i="2" l="1"/>
  <c r="T856" i="2"/>
  <c r="N856" i="2"/>
  <c r="R394" i="2" l="1"/>
  <c r="W789" i="2" l="1"/>
  <c r="V789" i="2"/>
  <c r="O789" i="2"/>
  <c r="L789" i="2"/>
  <c r="M789" i="2" s="1"/>
  <c r="I789" i="2"/>
  <c r="W790" i="2"/>
  <c r="V790" i="2"/>
  <c r="O790" i="2"/>
  <c r="L790" i="2"/>
  <c r="S790" i="2" s="1"/>
  <c r="I790" i="2"/>
  <c r="W791" i="2"/>
  <c r="V791" i="2"/>
  <c r="O791" i="2"/>
  <c r="L791" i="2"/>
  <c r="S791" i="2" s="1"/>
  <c r="I791" i="2"/>
  <c r="N47" i="1"/>
  <c r="L47" i="1"/>
  <c r="I47" i="1"/>
  <c r="J47" i="1" s="1"/>
  <c r="F47" i="1"/>
  <c r="N789" i="2" l="1"/>
  <c r="S789" i="2"/>
  <c r="M790" i="2"/>
  <c r="U790" i="2"/>
  <c r="T790" i="2"/>
  <c r="N790" i="2"/>
  <c r="M791" i="2"/>
  <c r="U791" i="2"/>
  <c r="T791" i="2"/>
  <c r="N791" i="2"/>
  <c r="K47" i="1"/>
  <c r="N239" i="1"/>
  <c r="L239" i="1"/>
  <c r="I239" i="1"/>
  <c r="T789" i="2" l="1"/>
  <c r="U789" i="2"/>
  <c r="W293" i="2"/>
  <c r="V293" i="2"/>
  <c r="O293" i="2"/>
  <c r="L293" i="2"/>
  <c r="M293" i="2" s="1"/>
  <c r="I293" i="2"/>
  <c r="N293" i="2" l="1"/>
  <c r="S293" i="2"/>
  <c r="N162" i="1"/>
  <c r="L162" i="1"/>
  <c r="I162" i="1"/>
  <c r="K162" i="1" s="1"/>
  <c r="F162" i="1"/>
  <c r="N135" i="1"/>
  <c r="L135" i="1"/>
  <c r="I135" i="1"/>
  <c r="J135" i="1" s="1"/>
  <c r="F135" i="1"/>
  <c r="N31" i="1"/>
  <c r="L31" i="1"/>
  <c r="I31" i="1"/>
  <c r="K31" i="1" s="1"/>
  <c r="F31" i="1"/>
  <c r="N156" i="1"/>
  <c r="L156" i="1"/>
  <c r="I156" i="1"/>
  <c r="K156" i="1" s="1"/>
  <c r="F156" i="1"/>
  <c r="R399" i="2"/>
  <c r="J162" i="1" l="1"/>
  <c r="J156" i="1"/>
  <c r="J31" i="1"/>
  <c r="T293" i="2"/>
  <c r="U293" i="2"/>
  <c r="K135" i="1"/>
  <c r="W852" i="2"/>
  <c r="V852" i="2"/>
  <c r="O852" i="2"/>
  <c r="L852" i="2"/>
  <c r="S852" i="2" s="1"/>
  <c r="I852" i="2"/>
  <c r="W296" i="2"/>
  <c r="V296" i="2"/>
  <c r="O296" i="2"/>
  <c r="L296" i="2"/>
  <c r="M296" i="2" s="1"/>
  <c r="I296" i="2"/>
  <c r="M852" i="2" l="1"/>
  <c r="U852" i="2"/>
  <c r="T852" i="2"/>
  <c r="N852" i="2"/>
  <c r="N296" i="2"/>
  <c r="S296" i="2"/>
  <c r="N65" i="1"/>
  <c r="L65" i="1"/>
  <c r="I65" i="1"/>
  <c r="J65" i="1" s="1"/>
  <c r="F65" i="1"/>
  <c r="T296" i="2" l="1"/>
  <c r="U296" i="2"/>
  <c r="K65" i="1"/>
  <c r="N134" i="1" l="1"/>
  <c r="L134" i="1"/>
  <c r="I134" i="1"/>
  <c r="K134" i="1" s="1"/>
  <c r="F134" i="1"/>
  <c r="R69" i="2"/>
  <c r="N230" i="1"/>
  <c r="L230" i="1"/>
  <c r="I230" i="1"/>
  <c r="K230" i="1" s="1"/>
  <c r="F230" i="1"/>
  <c r="N229" i="1"/>
  <c r="L229" i="1"/>
  <c r="I229" i="1"/>
  <c r="K229" i="1" s="1"/>
  <c r="F229" i="1"/>
  <c r="J134" i="1" l="1"/>
  <c r="J230" i="1"/>
  <c r="J229" i="1"/>
  <c r="W292" i="2" l="1"/>
  <c r="V292" i="2"/>
  <c r="O292" i="2"/>
  <c r="L292" i="2"/>
  <c r="M292" i="2" s="1"/>
  <c r="I292" i="2"/>
  <c r="W291" i="2"/>
  <c r="V291" i="2"/>
  <c r="O291" i="2"/>
  <c r="L291" i="2"/>
  <c r="S291" i="2" s="1"/>
  <c r="I291" i="2"/>
  <c r="W259" i="2"/>
  <c r="V259" i="2"/>
  <c r="O259" i="2"/>
  <c r="L259" i="2"/>
  <c r="S259" i="2" s="1"/>
  <c r="I259" i="2"/>
  <c r="W260" i="2"/>
  <c r="V260" i="2"/>
  <c r="O260" i="2"/>
  <c r="L260" i="2"/>
  <c r="S260" i="2" s="1"/>
  <c r="I260" i="2"/>
  <c r="W258" i="2"/>
  <c r="V258" i="2"/>
  <c r="O258" i="2"/>
  <c r="L258" i="2"/>
  <c r="S258" i="2" s="1"/>
  <c r="I258" i="2"/>
  <c r="W257" i="2"/>
  <c r="V257" i="2"/>
  <c r="O257" i="2"/>
  <c r="L257" i="2"/>
  <c r="S257" i="2" s="1"/>
  <c r="I257" i="2"/>
  <c r="N81" i="1"/>
  <c r="L81" i="1"/>
  <c r="I81" i="1"/>
  <c r="J81" i="1" s="1"/>
  <c r="F81" i="1"/>
  <c r="N48" i="1"/>
  <c r="L48" i="1"/>
  <c r="I48" i="1"/>
  <c r="K48" i="1" s="1"/>
  <c r="F48" i="1"/>
  <c r="J48" i="1" l="1"/>
  <c r="N292" i="2"/>
  <c r="S292" i="2"/>
  <c r="M259" i="2"/>
  <c r="M291" i="2"/>
  <c r="U291" i="2"/>
  <c r="T291" i="2"/>
  <c r="N291" i="2"/>
  <c r="U259" i="2"/>
  <c r="T259" i="2"/>
  <c r="N259" i="2"/>
  <c r="M257" i="2"/>
  <c r="U257" i="2"/>
  <c r="T257" i="2"/>
  <c r="U258" i="2"/>
  <c r="T258" i="2"/>
  <c r="U260" i="2"/>
  <c r="T260" i="2"/>
  <c r="M258" i="2"/>
  <c r="M260" i="2"/>
  <c r="N257" i="2"/>
  <c r="N258" i="2"/>
  <c r="N260" i="2"/>
  <c r="K81" i="1"/>
  <c r="T292" i="2" l="1"/>
  <c r="U292" i="2"/>
  <c r="W720" i="2" l="1"/>
  <c r="V720" i="2"/>
  <c r="O720" i="2"/>
  <c r="L720" i="2"/>
  <c r="M720" i="2" s="1"/>
  <c r="I720" i="2"/>
  <c r="W413" i="2"/>
  <c r="V413" i="2"/>
  <c r="O413" i="2"/>
  <c r="L413" i="2"/>
  <c r="M413" i="2" s="1"/>
  <c r="I413" i="2"/>
  <c r="W414" i="2"/>
  <c r="V414" i="2"/>
  <c r="O414" i="2"/>
  <c r="L414" i="2"/>
  <c r="M414" i="2" s="1"/>
  <c r="I414" i="2"/>
  <c r="W412" i="2"/>
  <c r="V412" i="2"/>
  <c r="O412" i="2"/>
  <c r="L412" i="2"/>
  <c r="S412" i="2" s="1"/>
  <c r="I412" i="2"/>
  <c r="N720" i="2" l="1"/>
  <c r="S720" i="2"/>
  <c r="M412" i="2"/>
  <c r="N413" i="2"/>
  <c r="S413" i="2"/>
  <c r="N414" i="2"/>
  <c r="S414" i="2"/>
  <c r="U412" i="2"/>
  <c r="T412" i="2"/>
  <c r="N412" i="2"/>
  <c r="W253" i="2"/>
  <c r="V253" i="2"/>
  <c r="O253" i="2"/>
  <c r="L253" i="2"/>
  <c r="S253" i="2" s="1"/>
  <c r="I253" i="2"/>
  <c r="T720" i="2" l="1"/>
  <c r="U720" i="2"/>
  <c r="T413" i="2"/>
  <c r="U413" i="2"/>
  <c r="T414" i="2"/>
  <c r="U414" i="2"/>
  <c r="M253" i="2"/>
  <c r="U253" i="2"/>
  <c r="T253" i="2"/>
  <c r="N253" i="2"/>
  <c r="W908" i="2"/>
  <c r="V908" i="2"/>
  <c r="O908" i="2"/>
  <c r="L908" i="2"/>
  <c r="S908" i="2" s="1"/>
  <c r="I908" i="2"/>
  <c r="W270" i="2"/>
  <c r="V270" i="2"/>
  <c r="O270" i="2"/>
  <c r="L270" i="2"/>
  <c r="S270" i="2" s="1"/>
  <c r="I270" i="2"/>
  <c r="N117" i="1"/>
  <c r="L117" i="1"/>
  <c r="I117" i="1"/>
  <c r="J117" i="1" s="1"/>
  <c r="F117" i="1"/>
  <c r="N228" i="1"/>
  <c r="L228" i="1"/>
  <c r="I228" i="1"/>
  <c r="K228" i="1" s="1"/>
  <c r="F228" i="1"/>
  <c r="J228" i="1" l="1"/>
  <c r="M908" i="2"/>
  <c r="U908" i="2"/>
  <c r="T908" i="2"/>
  <c r="N908" i="2"/>
  <c r="T270" i="2"/>
  <c r="U270" i="2"/>
  <c r="N270" i="2"/>
  <c r="M270" i="2"/>
  <c r="K117" i="1"/>
  <c r="N232" i="1" l="1"/>
  <c r="L232" i="1"/>
  <c r="I232" i="1"/>
  <c r="J232" i="1" s="1"/>
  <c r="F232" i="1"/>
  <c r="K232" i="1" l="1"/>
  <c r="W48" i="2"/>
  <c r="V48" i="2"/>
  <c r="O48" i="2"/>
  <c r="L48" i="2"/>
  <c r="S48" i="2" s="1"/>
  <c r="I48" i="2"/>
  <c r="M48" i="2" l="1"/>
  <c r="U48" i="2"/>
  <c r="T48" i="2"/>
  <c r="N48" i="2"/>
  <c r="W795" i="2" l="1"/>
  <c r="V795" i="2"/>
  <c r="O795" i="2"/>
  <c r="L795" i="2"/>
  <c r="M795" i="2" s="1"/>
  <c r="I795" i="2"/>
  <c r="W796" i="2"/>
  <c r="V796" i="2"/>
  <c r="O796" i="2"/>
  <c r="L796" i="2"/>
  <c r="M796" i="2" s="1"/>
  <c r="I796" i="2"/>
  <c r="W797" i="2"/>
  <c r="V797" i="2"/>
  <c r="O797" i="2"/>
  <c r="L797" i="2"/>
  <c r="M797" i="2" s="1"/>
  <c r="I797" i="2"/>
  <c r="W846" i="2"/>
  <c r="V846" i="2"/>
  <c r="O846" i="2"/>
  <c r="L846" i="2"/>
  <c r="M846" i="2" s="1"/>
  <c r="I846" i="2"/>
  <c r="W847" i="2"/>
  <c r="V847" i="2"/>
  <c r="O847" i="2"/>
  <c r="L847" i="2"/>
  <c r="M847" i="2" s="1"/>
  <c r="I847" i="2"/>
  <c r="W848" i="2"/>
  <c r="V848" i="2"/>
  <c r="O848" i="2"/>
  <c r="L848" i="2"/>
  <c r="S848" i="2" s="1"/>
  <c r="I848" i="2"/>
  <c r="N795" i="2" l="1"/>
  <c r="S795" i="2"/>
  <c r="N796" i="2"/>
  <c r="S796" i="2"/>
  <c r="N797" i="2"/>
  <c r="S797" i="2"/>
  <c r="N846" i="2"/>
  <c r="S846" i="2"/>
  <c r="N847" i="2"/>
  <c r="S847" i="2"/>
  <c r="U848" i="2"/>
  <c r="T848" i="2"/>
  <c r="M848" i="2"/>
  <c r="N848" i="2"/>
  <c r="T795" i="2" l="1"/>
  <c r="U795" i="2"/>
  <c r="T796" i="2"/>
  <c r="U796" i="2"/>
  <c r="T797" i="2"/>
  <c r="U797" i="2"/>
  <c r="T846" i="2"/>
  <c r="U846" i="2"/>
  <c r="T847" i="2"/>
  <c r="U847" i="2"/>
  <c r="W242" i="2"/>
  <c r="V242" i="2"/>
  <c r="O242" i="2"/>
  <c r="L242" i="2"/>
  <c r="M242" i="2" s="1"/>
  <c r="I242" i="2"/>
  <c r="W243" i="2"/>
  <c r="V243" i="2"/>
  <c r="O243" i="2"/>
  <c r="L243" i="2"/>
  <c r="M243" i="2" s="1"/>
  <c r="I243" i="2"/>
  <c r="W244" i="2"/>
  <c r="V244" i="2"/>
  <c r="O244" i="2"/>
  <c r="L244" i="2"/>
  <c r="M244" i="2" s="1"/>
  <c r="I244" i="2"/>
  <c r="N242" i="2" l="1"/>
  <c r="S242" i="2"/>
  <c r="N243" i="2"/>
  <c r="S243" i="2"/>
  <c r="N244" i="2"/>
  <c r="S244" i="2"/>
  <c r="T242" i="2" l="1"/>
  <c r="U242" i="2"/>
  <c r="T243" i="2"/>
  <c r="U243" i="2"/>
  <c r="T244" i="2"/>
  <c r="U244" i="2"/>
  <c r="N86" i="1"/>
  <c r="L86" i="1"/>
  <c r="I86" i="1"/>
  <c r="J86" i="1" s="1"/>
  <c r="F86" i="1"/>
  <c r="N19" i="1"/>
  <c r="L19" i="1"/>
  <c r="I19" i="1"/>
  <c r="J19" i="1" s="1"/>
  <c r="F19" i="1"/>
  <c r="N60" i="1"/>
  <c r="L60" i="1"/>
  <c r="I60" i="1"/>
  <c r="K60" i="1" s="1"/>
  <c r="F60" i="1"/>
  <c r="N58" i="1"/>
  <c r="L58" i="1"/>
  <c r="I58" i="1"/>
  <c r="K58" i="1" s="1"/>
  <c r="F58" i="1"/>
  <c r="N57" i="1"/>
  <c r="L57" i="1"/>
  <c r="I57" i="1"/>
  <c r="K57" i="1" s="1"/>
  <c r="F57" i="1"/>
  <c r="W901" i="2"/>
  <c r="V901" i="2"/>
  <c r="O901" i="2"/>
  <c r="L901" i="2"/>
  <c r="S901" i="2" s="1"/>
  <c r="I901" i="2"/>
  <c r="K86" i="1" l="1"/>
  <c r="K19" i="1"/>
  <c r="J60" i="1"/>
  <c r="J57" i="1"/>
  <c r="J58" i="1"/>
  <c r="U901" i="2"/>
  <c r="T901" i="2"/>
  <c r="M901" i="2"/>
  <c r="N901" i="2"/>
  <c r="W887" i="2"/>
  <c r="V887" i="2"/>
  <c r="O887" i="2"/>
  <c r="L887" i="2"/>
  <c r="M887" i="2" s="1"/>
  <c r="I887" i="2"/>
  <c r="W157" i="2"/>
  <c r="V157" i="2"/>
  <c r="O157" i="2"/>
  <c r="L157" i="2"/>
  <c r="M157" i="2" s="1"/>
  <c r="I157" i="2"/>
  <c r="W156" i="2"/>
  <c r="V156" i="2"/>
  <c r="O156" i="2"/>
  <c r="L156" i="2"/>
  <c r="M156" i="2" s="1"/>
  <c r="I156" i="2"/>
  <c r="N887" i="2" l="1"/>
  <c r="S887" i="2"/>
  <c r="N156" i="2"/>
  <c r="S156" i="2"/>
  <c r="N157" i="2"/>
  <c r="S157" i="2"/>
  <c r="T887" i="2" l="1"/>
  <c r="U887" i="2"/>
  <c r="T156" i="2"/>
  <c r="U156" i="2"/>
  <c r="T157" i="2"/>
  <c r="U157" i="2"/>
  <c r="W731" i="2" l="1"/>
  <c r="V731" i="2"/>
  <c r="O731" i="2"/>
  <c r="L731" i="2"/>
  <c r="M731" i="2" s="1"/>
  <c r="I731" i="2"/>
  <c r="N731" i="2" l="1"/>
  <c r="S731" i="2"/>
  <c r="G919" i="2"/>
  <c r="T731" i="2" l="1"/>
  <c r="U731" i="2"/>
  <c r="D252" i="1"/>
  <c r="W857" i="2" l="1"/>
  <c r="V857" i="2"/>
  <c r="O857" i="2"/>
  <c r="L857" i="2"/>
  <c r="M857" i="2" s="1"/>
  <c r="I857" i="2"/>
  <c r="W733" i="2"/>
  <c r="V733" i="2"/>
  <c r="O733" i="2"/>
  <c r="L733" i="2"/>
  <c r="M733" i="2" s="1"/>
  <c r="I733" i="2"/>
  <c r="W732" i="2"/>
  <c r="V732" i="2"/>
  <c r="O732" i="2"/>
  <c r="L732" i="2"/>
  <c r="M732" i="2" s="1"/>
  <c r="I732" i="2"/>
  <c r="W490" i="2"/>
  <c r="V490" i="2"/>
  <c r="O490" i="2"/>
  <c r="L490" i="2"/>
  <c r="S490" i="2" s="1"/>
  <c r="I490" i="2"/>
  <c r="N857" i="2" l="1"/>
  <c r="S857" i="2"/>
  <c r="N733" i="2"/>
  <c r="S733" i="2"/>
  <c r="N732" i="2"/>
  <c r="S732" i="2"/>
  <c r="U490" i="2"/>
  <c r="T490" i="2"/>
  <c r="M490" i="2"/>
  <c r="N490" i="2"/>
  <c r="N128" i="1"/>
  <c r="L128" i="1"/>
  <c r="I128" i="1"/>
  <c r="J128" i="1" s="1"/>
  <c r="F128" i="1"/>
  <c r="T857" i="2" l="1"/>
  <c r="U857" i="2"/>
  <c r="T733" i="2"/>
  <c r="U733" i="2"/>
  <c r="T732" i="2"/>
  <c r="U732" i="2"/>
  <c r="K128" i="1"/>
  <c r="W533" i="2"/>
  <c r="V533" i="2"/>
  <c r="O533" i="2"/>
  <c r="L533" i="2"/>
  <c r="S533" i="2" s="1"/>
  <c r="I533" i="2"/>
  <c r="M533" i="2" l="1"/>
  <c r="U533" i="2"/>
  <c r="T533" i="2"/>
  <c r="N533" i="2"/>
  <c r="W635" i="2"/>
  <c r="V635" i="2"/>
  <c r="O635" i="2"/>
  <c r="L635" i="2"/>
  <c r="S635" i="2" s="1"/>
  <c r="I635" i="2"/>
  <c r="T635" i="2" l="1"/>
  <c r="U635" i="2"/>
  <c r="N635" i="2"/>
  <c r="M635" i="2"/>
  <c r="N205" i="1" l="1"/>
  <c r="L205" i="1"/>
  <c r="I205" i="1"/>
  <c r="K205" i="1" s="1"/>
  <c r="F205" i="1"/>
  <c r="J205" i="1" l="1"/>
  <c r="W634" i="2" l="1"/>
  <c r="V634" i="2"/>
  <c r="O634" i="2"/>
  <c r="L634" i="2"/>
  <c r="S634" i="2" s="1"/>
  <c r="I634" i="2"/>
  <c r="U634" i="2" l="1"/>
  <c r="T634" i="2"/>
  <c r="M634" i="2"/>
  <c r="N634" i="2"/>
  <c r="W72" i="2" l="1"/>
  <c r="V72" i="2"/>
  <c r="O72" i="2"/>
  <c r="L72" i="2"/>
  <c r="S72" i="2" s="1"/>
  <c r="I72" i="2"/>
  <c r="U72" i="2" l="1"/>
  <c r="T72" i="2"/>
  <c r="M72" i="2"/>
  <c r="N72" i="2"/>
  <c r="W155" i="2" l="1"/>
  <c r="V155" i="2"/>
  <c r="O155" i="2"/>
  <c r="L155" i="2"/>
  <c r="S155" i="2" s="1"/>
  <c r="I155" i="2"/>
  <c r="W154" i="2"/>
  <c r="V154" i="2"/>
  <c r="O154" i="2"/>
  <c r="L154" i="2"/>
  <c r="S154" i="2" s="1"/>
  <c r="I154" i="2"/>
  <c r="W909" i="2"/>
  <c r="V909" i="2"/>
  <c r="O909" i="2"/>
  <c r="L909" i="2"/>
  <c r="S909" i="2" s="1"/>
  <c r="I909" i="2"/>
  <c r="W886" i="2"/>
  <c r="V886" i="2"/>
  <c r="O886" i="2"/>
  <c r="L886" i="2"/>
  <c r="S886" i="2" s="1"/>
  <c r="I886" i="2"/>
  <c r="W861" i="2"/>
  <c r="V861" i="2"/>
  <c r="O861" i="2"/>
  <c r="L861" i="2"/>
  <c r="M861" i="2" s="1"/>
  <c r="I861" i="2"/>
  <c r="M886" i="2" l="1"/>
  <c r="M909" i="2"/>
  <c r="M154" i="2"/>
  <c r="U154" i="2"/>
  <c r="T154" i="2"/>
  <c r="U886" i="2"/>
  <c r="T886" i="2"/>
  <c r="U909" i="2"/>
  <c r="T909" i="2"/>
  <c r="U155" i="2"/>
  <c r="T155" i="2"/>
  <c r="M155" i="2"/>
  <c r="N886" i="2"/>
  <c r="N909" i="2"/>
  <c r="N154" i="2"/>
  <c r="N155" i="2"/>
  <c r="N861" i="2"/>
  <c r="S861" i="2"/>
  <c r="T861" i="2" l="1"/>
  <c r="U861" i="2"/>
  <c r="R183" i="2" l="1"/>
  <c r="W851" i="2" l="1"/>
  <c r="V851" i="2"/>
  <c r="O851" i="2"/>
  <c r="L851" i="2"/>
  <c r="S851" i="2" s="1"/>
  <c r="I851" i="2"/>
  <c r="U851" i="2" l="1"/>
  <c r="T851" i="2"/>
  <c r="M851" i="2"/>
  <c r="N851" i="2"/>
  <c r="W853" i="2" l="1"/>
  <c r="V853" i="2"/>
  <c r="O853" i="2"/>
  <c r="L853" i="2"/>
  <c r="S853" i="2" s="1"/>
  <c r="I853" i="2"/>
  <c r="U853" i="2" l="1"/>
  <c r="T853" i="2"/>
  <c r="M853" i="2"/>
  <c r="N853" i="2"/>
  <c r="W290" i="2" l="1"/>
  <c r="V290" i="2"/>
  <c r="O290" i="2"/>
  <c r="L290" i="2"/>
  <c r="S290" i="2" s="1"/>
  <c r="I290" i="2"/>
  <c r="U290" i="2" l="1"/>
  <c r="T290" i="2"/>
  <c r="M290" i="2"/>
  <c r="N290" i="2"/>
  <c r="W289" i="2" l="1"/>
  <c r="V289" i="2"/>
  <c r="O289" i="2"/>
  <c r="L289" i="2"/>
  <c r="S289" i="2" s="1"/>
  <c r="I289" i="2"/>
  <c r="U289" i="2" l="1"/>
  <c r="T289" i="2"/>
  <c r="M289" i="2"/>
  <c r="N289" i="2"/>
  <c r="W897" i="2"/>
  <c r="V897" i="2"/>
  <c r="O897" i="2"/>
  <c r="L897" i="2"/>
  <c r="S897" i="2" s="1"/>
  <c r="I897" i="2"/>
  <c r="W896" i="2"/>
  <c r="V896" i="2"/>
  <c r="O896" i="2"/>
  <c r="L896" i="2"/>
  <c r="S896" i="2" s="1"/>
  <c r="I896" i="2"/>
  <c r="W891" i="2"/>
  <c r="V891" i="2"/>
  <c r="O891" i="2"/>
  <c r="L891" i="2"/>
  <c r="S891" i="2" s="1"/>
  <c r="I891" i="2"/>
  <c r="W890" i="2"/>
  <c r="V890" i="2"/>
  <c r="O890" i="2"/>
  <c r="L890" i="2"/>
  <c r="S890" i="2" s="1"/>
  <c r="I890" i="2"/>
  <c r="U897" i="2" l="1"/>
  <c r="T897" i="2"/>
  <c r="U896" i="2"/>
  <c r="T896" i="2"/>
  <c r="M896" i="2"/>
  <c r="M897" i="2"/>
  <c r="N896" i="2"/>
  <c r="N897" i="2"/>
  <c r="U891" i="2"/>
  <c r="T891" i="2"/>
  <c r="M890" i="2"/>
  <c r="M891" i="2"/>
  <c r="N891" i="2"/>
  <c r="U890" i="2"/>
  <c r="T890" i="2"/>
  <c r="N890" i="2"/>
  <c r="N133" i="1"/>
  <c r="L133" i="1"/>
  <c r="I133" i="1"/>
  <c r="K133" i="1" s="1"/>
  <c r="F133" i="1"/>
  <c r="J133" i="1" l="1"/>
  <c r="W888" i="2"/>
  <c r="V888" i="2"/>
  <c r="O888" i="2"/>
  <c r="L888" i="2"/>
  <c r="S888" i="2" s="1"/>
  <c r="I888" i="2"/>
  <c r="W153" i="2"/>
  <c r="V153" i="2"/>
  <c r="O153" i="2"/>
  <c r="L153" i="2"/>
  <c r="S153" i="2" s="1"/>
  <c r="I153" i="2"/>
  <c r="W152" i="2"/>
  <c r="V152" i="2"/>
  <c r="O152" i="2"/>
  <c r="L152" i="2"/>
  <c r="S152" i="2" s="1"/>
  <c r="I152" i="2"/>
  <c r="W151" i="2"/>
  <c r="V151" i="2"/>
  <c r="O151" i="2"/>
  <c r="L151" i="2"/>
  <c r="S151" i="2" s="1"/>
  <c r="I151" i="2"/>
  <c r="W150" i="2"/>
  <c r="V150" i="2"/>
  <c r="O150" i="2"/>
  <c r="L150" i="2"/>
  <c r="S150" i="2" s="1"/>
  <c r="I150" i="2"/>
  <c r="W885" i="2"/>
  <c r="V885" i="2"/>
  <c r="O885" i="2"/>
  <c r="L885" i="2"/>
  <c r="S885" i="2" s="1"/>
  <c r="I885" i="2"/>
  <c r="M151" i="2" l="1"/>
  <c r="M152" i="2"/>
  <c r="M153" i="2"/>
  <c r="U152" i="2"/>
  <c r="T152" i="2"/>
  <c r="U888" i="2"/>
  <c r="T888" i="2"/>
  <c r="U151" i="2"/>
  <c r="T151" i="2"/>
  <c r="U153" i="2"/>
  <c r="T153" i="2"/>
  <c r="M888" i="2"/>
  <c r="M885" i="2"/>
  <c r="N151" i="2"/>
  <c r="N152" i="2"/>
  <c r="N153" i="2"/>
  <c r="N888" i="2"/>
  <c r="U885" i="2"/>
  <c r="T885" i="2"/>
  <c r="U150" i="2"/>
  <c r="T150" i="2"/>
  <c r="M150" i="2"/>
  <c r="N885" i="2"/>
  <c r="N150" i="2"/>
  <c r="N149" i="1"/>
  <c r="L149" i="1"/>
  <c r="I149" i="1"/>
  <c r="K149" i="1" s="1"/>
  <c r="F149" i="1"/>
  <c r="J149" i="1" l="1"/>
  <c r="W709" i="2"/>
  <c r="V709" i="2"/>
  <c r="O709" i="2"/>
  <c r="L709" i="2"/>
  <c r="S709" i="2" s="1"/>
  <c r="I709" i="2"/>
  <c r="W710" i="2"/>
  <c r="V710" i="2"/>
  <c r="O710" i="2"/>
  <c r="L710" i="2"/>
  <c r="S710" i="2" s="1"/>
  <c r="I710" i="2"/>
  <c r="W707" i="2"/>
  <c r="V707" i="2"/>
  <c r="O707" i="2"/>
  <c r="L707" i="2"/>
  <c r="S707" i="2" s="1"/>
  <c r="I707" i="2"/>
  <c r="U709" i="2" l="1"/>
  <c r="T709" i="2"/>
  <c r="M709" i="2"/>
  <c r="N709" i="2"/>
  <c r="U710" i="2"/>
  <c r="T710" i="2"/>
  <c r="M710" i="2"/>
  <c r="N710" i="2"/>
  <c r="U707" i="2"/>
  <c r="T707" i="2"/>
  <c r="M707" i="2"/>
  <c r="N707" i="2"/>
  <c r="W278" i="2"/>
  <c r="V278" i="2"/>
  <c r="O278" i="2"/>
  <c r="L278" i="2"/>
  <c r="S278" i="2" s="1"/>
  <c r="I278" i="2"/>
  <c r="U278" i="2" l="1"/>
  <c r="T278" i="2"/>
  <c r="M278" i="2"/>
  <c r="N278" i="2"/>
  <c r="W288" i="2"/>
  <c r="V288" i="2"/>
  <c r="O288" i="2"/>
  <c r="L288" i="2"/>
  <c r="S288" i="2" s="1"/>
  <c r="I288" i="2"/>
  <c r="U288" i="2" l="1"/>
  <c r="T288" i="2"/>
  <c r="M288" i="2"/>
  <c r="N288" i="2"/>
  <c r="W654" i="2"/>
  <c r="V654" i="2"/>
  <c r="O654" i="2"/>
  <c r="L654" i="2"/>
  <c r="S654" i="2" s="1"/>
  <c r="I654" i="2"/>
  <c r="U654" i="2" l="1"/>
  <c r="T654" i="2"/>
  <c r="M654" i="2"/>
  <c r="N654" i="2"/>
  <c r="W734" i="2"/>
  <c r="V734" i="2"/>
  <c r="O734" i="2"/>
  <c r="L734" i="2"/>
  <c r="S734" i="2" s="1"/>
  <c r="I734" i="2"/>
  <c r="U734" i="2" l="1"/>
  <c r="T734" i="2"/>
  <c r="M734" i="2"/>
  <c r="N734" i="2"/>
  <c r="R869" i="2"/>
  <c r="L88" i="1" l="1"/>
  <c r="L89" i="1"/>
  <c r="L90" i="1"/>
  <c r="L91" i="1"/>
  <c r="L92" i="1"/>
  <c r="L94" i="1"/>
  <c r="L95" i="1"/>
  <c r="L96" i="1"/>
  <c r="L97" i="1"/>
  <c r="L98" i="1"/>
  <c r="L99" i="1"/>
  <c r="L100" i="1"/>
  <c r="L101" i="1"/>
  <c r="L102" i="1"/>
  <c r="L103" i="1"/>
  <c r="L104" i="1"/>
  <c r="W76" i="2" l="1"/>
  <c r="V76" i="2"/>
  <c r="O76" i="2"/>
  <c r="L76" i="2"/>
  <c r="S76" i="2" s="1"/>
  <c r="I76" i="2"/>
  <c r="U76" i="2" l="1"/>
  <c r="T76" i="2"/>
  <c r="M76" i="2"/>
  <c r="N76" i="2"/>
  <c r="N32" i="1" l="1"/>
  <c r="L32" i="1"/>
  <c r="I32" i="1"/>
  <c r="K32" i="1" s="1"/>
  <c r="F32" i="1"/>
  <c r="J32" i="1" l="1"/>
  <c r="W149" i="2" l="1"/>
  <c r="V149" i="2"/>
  <c r="O149" i="2"/>
  <c r="L149" i="2"/>
  <c r="S149" i="2" s="1"/>
  <c r="I149" i="2"/>
  <c r="W884" i="2"/>
  <c r="V884" i="2"/>
  <c r="O884" i="2"/>
  <c r="L884" i="2"/>
  <c r="S884" i="2" s="1"/>
  <c r="I884" i="2"/>
  <c r="W883" i="2"/>
  <c r="V883" i="2"/>
  <c r="O883" i="2"/>
  <c r="L883" i="2"/>
  <c r="S883" i="2" s="1"/>
  <c r="I883" i="2"/>
  <c r="W148" i="2"/>
  <c r="V148" i="2"/>
  <c r="O148" i="2"/>
  <c r="L148" i="2"/>
  <c r="S148" i="2" s="1"/>
  <c r="I148" i="2"/>
  <c r="W147" i="2"/>
  <c r="V147" i="2"/>
  <c r="O147" i="2"/>
  <c r="L147" i="2"/>
  <c r="S147" i="2" s="1"/>
  <c r="I147" i="2"/>
  <c r="M148" i="2" l="1"/>
  <c r="M883" i="2"/>
  <c r="M147" i="2"/>
  <c r="M884" i="2"/>
  <c r="U147" i="2"/>
  <c r="T147" i="2"/>
  <c r="U883" i="2"/>
  <c r="T883" i="2"/>
  <c r="U884" i="2"/>
  <c r="T884" i="2"/>
  <c r="U148" i="2"/>
  <c r="T148" i="2"/>
  <c r="U149" i="2"/>
  <c r="T149" i="2"/>
  <c r="M149" i="2"/>
  <c r="N147" i="2"/>
  <c r="N148" i="2"/>
  <c r="N883" i="2"/>
  <c r="N884" i="2"/>
  <c r="N149" i="2"/>
  <c r="W334" i="2"/>
  <c r="V334" i="2"/>
  <c r="O334" i="2"/>
  <c r="L334" i="2"/>
  <c r="S334" i="2" s="1"/>
  <c r="I334" i="2"/>
  <c r="U334" i="2" l="1"/>
  <c r="T334" i="2"/>
  <c r="M334" i="2"/>
  <c r="N334" i="2"/>
  <c r="W287" i="2"/>
  <c r="V287" i="2"/>
  <c r="O287" i="2"/>
  <c r="L287" i="2"/>
  <c r="S287" i="2" s="1"/>
  <c r="I287" i="2"/>
  <c r="U287" i="2" l="1"/>
  <c r="T287" i="2"/>
  <c r="M287" i="2"/>
  <c r="N287" i="2"/>
  <c r="W146" i="2" l="1"/>
  <c r="V146" i="2"/>
  <c r="O146" i="2"/>
  <c r="L146" i="2"/>
  <c r="S146" i="2" s="1"/>
  <c r="I146" i="2"/>
  <c r="W145" i="2"/>
  <c r="V145" i="2"/>
  <c r="O145" i="2"/>
  <c r="L145" i="2"/>
  <c r="S145" i="2" s="1"/>
  <c r="I145" i="2"/>
  <c r="W144" i="2"/>
  <c r="V144" i="2"/>
  <c r="O144" i="2"/>
  <c r="L144" i="2"/>
  <c r="S144" i="2" s="1"/>
  <c r="I144" i="2"/>
  <c r="R454" i="2"/>
  <c r="M145" i="2" l="1"/>
  <c r="U146" i="2"/>
  <c r="T146" i="2"/>
  <c r="U145" i="2"/>
  <c r="T145" i="2"/>
  <c r="U144" i="2"/>
  <c r="T144" i="2"/>
  <c r="M144" i="2"/>
  <c r="M146" i="2"/>
  <c r="N144" i="2"/>
  <c r="N145" i="2"/>
  <c r="N146" i="2"/>
  <c r="N50" i="1"/>
  <c r="L50" i="1"/>
  <c r="I50" i="1"/>
  <c r="K50" i="1" s="1"/>
  <c r="F50" i="1"/>
  <c r="W286" i="2"/>
  <c r="V286" i="2"/>
  <c r="O286" i="2"/>
  <c r="L286" i="2"/>
  <c r="S286" i="2" s="1"/>
  <c r="I286" i="2"/>
  <c r="W363" i="2"/>
  <c r="V363" i="2"/>
  <c r="O363" i="2"/>
  <c r="L363" i="2"/>
  <c r="S363" i="2" s="1"/>
  <c r="I363" i="2"/>
  <c r="J50" i="1" l="1"/>
  <c r="U286" i="2"/>
  <c r="T286" i="2"/>
  <c r="M286" i="2"/>
  <c r="N286" i="2"/>
  <c r="U363" i="2"/>
  <c r="T363" i="2"/>
  <c r="M363" i="2"/>
  <c r="N363" i="2"/>
  <c r="N136" i="1" l="1"/>
  <c r="L136" i="1"/>
  <c r="I136" i="1"/>
  <c r="K136" i="1" s="1"/>
  <c r="F136" i="1"/>
  <c r="N29" i="1"/>
  <c r="L29" i="1"/>
  <c r="I29" i="1"/>
  <c r="K29" i="1" s="1"/>
  <c r="F29" i="1"/>
  <c r="J136" i="1" l="1"/>
  <c r="J29" i="1"/>
  <c r="N51" i="1" l="1"/>
  <c r="L51" i="1"/>
  <c r="I51" i="1"/>
  <c r="K51" i="1" s="1"/>
  <c r="F51" i="1"/>
  <c r="J51" i="1" l="1"/>
  <c r="N155" i="1"/>
  <c r="L155" i="1"/>
  <c r="I155" i="1"/>
  <c r="K155" i="1" s="1"/>
  <c r="F155" i="1"/>
  <c r="N105" i="1"/>
  <c r="L105" i="1"/>
  <c r="I105" i="1"/>
  <c r="K105" i="1" s="1"/>
  <c r="F105" i="1"/>
  <c r="W882" i="2"/>
  <c r="V882" i="2"/>
  <c r="O882" i="2"/>
  <c r="L882" i="2"/>
  <c r="S882" i="2" s="1"/>
  <c r="I882" i="2"/>
  <c r="W143" i="2"/>
  <c r="V143" i="2"/>
  <c r="O143" i="2"/>
  <c r="L143" i="2"/>
  <c r="S143" i="2" s="1"/>
  <c r="I143" i="2"/>
  <c r="W142" i="2"/>
  <c r="V142" i="2"/>
  <c r="O142" i="2"/>
  <c r="L142" i="2"/>
  <c r="S142" i="2" s="1"/>
  <c r="I142" i="2"/>
  <c r="W141" i="2"/>
  <c r="V141" i="2"/>
  <c r="O141" i="2"/>
  <c r="L141" i="2"/>
  <c r="S141" i="2" s="1"/>
  <c r="I141" i="2"/>
  <c r="W906" i="2"/>
  <c r="V906" i="2"/>
  <c r="O906" i="2"/>
  <c r="L906" i="2"/>
  <c r="I906" i="2"/>
  <c r="M906" i="2" l="1"/>
  <c r="S906" i="2"/>
  <c r="J155" i="1"/>
  <c r="J105" i="1"/>
  <c r="M143" i="2"/>
  <c r="M141" i="2"/>
  <c r="M142" i="2"/>
  <c r="U143" i="2"/>
  <c r="T143" i="2"/>
  <c r="U141" i="2"/>
  <c r="T141" i="2"/>
  <c r="U142" i="2"/>
  <c r="T142" i="2"/>
  <c r="U882" i="2"/>
  <c r="T882" i="2"/>
  <c r="M882" i="2"/>
  <c r="N141" i="2"/>
  <c r="N142" i="2"/>
  <c r="N143" i="2"/>
  <c r="N882" i="2"/>
  <c r="N906" i="2"/>
  <c r="T906" i="2" l="1"/>
  <c r="U906" i="2"/>
  <c r="N179" i="1" l="1"/>
  <c r="L179" i="1"/>
  <c r="I179" i="1"/>
  <c r="K179" i="1" s="1"/>
  <c r="F179" i="1"/>
  <c r="N166" i="1"/>
  <c r="L166" i="1"/>
  <c r="I166" i="1"/>
  <c r="K166" i="1" s="1"/>
  <c r="F166" i="1"/>
  <c r="W889" i="2"/>
  <c r="V889" i="2"/>
  <c r="O889" i="2"/>
  <c r="L889" i="2"/>
  <c r="S889" i="2" s="1"/>
  <c r="I889" i="2"/>
  <c r="W893" i="2"/>
  <c r="V893" i="2"/>
  <c r="O893" i="2"/>
  <c r="L893" i="2"/>
  <c r="S893" i="2" s="1"/>
  <c r="I893" i="2"/>
  <c r="W898" i="2"/>
  <c r="V898" i="2"/>
  <c r="O898" i="2"/>
  <c r="L898" i="2"/>
  <c r="S898" i="2" s="1"/>
  <c r="I898" i="2"/>
  <c r="N172" i="1"/>
  <c r="L172" i="1"/>
  <c r="I172" i="1"/>
  <c r="K172" i="1" s="1"/>
  <c r="F172" i="1"/>
  <c r="N56" i="1"/>
  <c r="L56" i="1"/>
  <c r="I56" i="1"/>
  <c r="K56" i="1" s="1"/>
  <c r="F56" i="1"/>
  <c r="J179" i="1" l="1"/>
  <c r="J166" i="1"/>
  <c r="U889" i="2"/>
  <c r="T889" i="2"/>
  <c r="M889" i="2"/>
  <c r="N889" i="2"/>
  <c r="U893" i="2"/>
  <c r="T893" i="2"/>
  <c r="M893" i="2"/>
  <c r="N893" i="2"/>
  <c r="U898" i="2"/>
  <c r="T898" i="2"/>
  <c r="M898" i="2"/>
  <c r="N898" i="2"/>
  <c r="J172" i="1"/>
  <c r="J56" i="1"/>
  <c r="W246" i="2"/>
  <c r="V246" i="2"/>
  <c r="O246" i="2"/>
  <c r="L246" i="2"/>
  <c r="S246" i="2" s="1"/>
  <c r="I246" i="2"/>
  <c r="U246" i="2" l="1"/>
  <c r="T246" i="2"/>
  <c r="M246" i="2"/>
  <c r="N246" i="2"/>
  <c r="W261" i="2" l="1"/>
  <c r="V261" i="2"/>
  <c r="O261" i="2"/>
  <c r="L261" i="2"/>
  <c r="S261" i="2" s="1"/>
  <c r="I261" i="2"/>
  <c r="W336" i="2"/>
  <c r="V336" i="2"/>
  <c r="O336" i="2"/>
  <c r="L336" i="2"/>
  <c r="S336" i="2" s="1"/>
  <c r="I336" i="2"/>
  <c r="W327" i="2"/>
  <c r="V327" i="2"/>
  <c r="O327" i="2"/>
  <c r="L327" i="2"/>
  <c r="S327" i="2" s="1"/>
  <c r="I327" i="2"/>
  <c r="W181" i="2"/>
  <c r="V181" i="2"/>
  <c r="O181" i="2"/>
  <c r="L181" i="2"/>
  <c r="S181" i="2" s="1"/>
  <c r="I181" i="2"/>
  <c r="M261" i="2" l="1"/>
  <c r="U261" i="2"/>
  <c r="T261" i="2"/>
  <c r="N261" i="2"/>
  <c r="U336" i="2"/>
  <c r="T336" i="2"/>
  <c r="M336" i="2"/>
  <c r="N336" i="2"/>
  <c r="U327" i="2"/>
  <c r="T327" i="2"/>
  <c r="M327" i="2"/>
  <c r="N327" i="2"/>
  <c r="U181" i="2"/>
  <c r="T181" i="2"/>
  <c r="M181" i="2"/>
  <c r="N181" i="2"/>
  <c r="R655" i="2" l="1"/>
  <c r="W140" i="2"/>
  <c r="V140" i="2"/>
  <c r="O140" i="2"/>
  <c r="L140" i="2"/>
  <c r="S140" i="2" s="1"/>
  <c r="I140" i="2"/>
  <c r="W139" i="2"/>
  <c r="V139" i="2"/>
  <c r="O139" i="2"/>
  <c r="L139" i="2"/>
  <c r="S139" i="2" s="1"/>
  <c r="I139" i="2"/>
  <c r="W138" i="2"/>
  <c r="V138" i="2"/>
  <c r="O138" i="2"/>
  <c r="L138" i="2"/>
  <c r="S138" i="2" s="1"/>
  <c r="I138" i="2"/>
  <c r="W137" i="2"/>
  <c r="V137" i="2"/>
  <c r="O137" i="2"/>
  <c r="L137" i="2"/>
  <c r="S137" i="2" s="1"/>
  <c r="I137" i="2"/>
  <c r="W135" i="2"/>
  <c r="V135" i="2"/>
  <c r="O135" i="2"/>
  <c r="L135" i="2"/>
  <c r="S135" i="2" s="1"/>
  <c r="I135" i="2"/>
  <c r="W905" i="2"/>
  <c r="V905" i="2"/>
  <c r="O905" i="2"/>
  <c r="L905" i="2"/>
  <c r="S905" i="2" s="1"/>
  <c r="I905" i="2"/>
  <c r="L233" i="1"/>
  <c r="L234" i="1"/>
  <c r="L235" i="1"/>
  <c r="M236" i="1"/>
  <c r="L240" i="1"/>
  <c r="L241" i="1"/>
  <c r="L242" i="1"/>
  <c r="L244" i="1"/>
  <c r="L245" i="1"/>
  <c r="L246" i="1"/>
  <c r="L247" i="1"/>
  <c r="L248" i="1"/>
  <c r="L249" i="1"/>
  <c r="M250" i="1"/>
  <c r="W285" i="2"/>
  <c r="V285" i="2"/>
  <c r="O285" i="2"/>
  <c r="L285" i="2"/>
  <c r="S285" i="2" s="1"/>
  <c r="I285" i="2"/>
  <c r="N108" i="1"/>
  <c r="L108" i="1"/>
  <c r="I108" i="1"/>
  <c r="K108" i="1" s="1"/>
  <c r="F108" i="1"/>
  <c r="R632" i="2"/>
  <c r="R631" i="2"/>
  <c r="L250" i="1" l="1"/>
  <c r="M137" i="2"/>
  <c r="M138" i="2"/>
  <c r="M139" i="2"/>
  <c r="U140" i="2"/>
  <c r="T140" i="2"/>
  <c r="U137" i="2"/>
  <c r="T137" i="2"/>
  <c r="U138" i="2"/>
  <c r="T138" i="2"/>
  <c r="U139" i="2"/>
  <c r="T139" i="2"/>
  <c r="M140" i="2"/>
  <c r="M905" i="2"/>
  <c r="N137" i="2"/>
  <c r="N138" i="2"/>
  <c r="N139" i="2"/>
  <c r="N140" i="2"/>
  <c r="U135" i="2"/>
  <c r="T135" i="2"/>
  <c r="U905" i="2"/>
  <c r="T905" i="2"/>
  <c r="M135" i="2"/>
  <c r="N905" i="2"/>
  <c r="N135" i="2"/>
  <c r="U285" i="2"/>
  <c r="T285" i="2"/>
  <c r="M285" i="2"/>
  <c r="N285" i="2"/>
  <c r="J108" i="1"/>
  <c r="N83" i="1"/>
  <c r="L83" i="1"/>
  <c r="I83" i="1"/>
  <c r="K83" i="1" s="1"/>
  <c r="F83" i="1"/>
  <c r="W284" i="2"/>
  <c r="V284" i="2"/>
  <c r="O284" i="2"/>
  <c r="L284" i="2"/>
  <c r="S284" i="2" s="1"/>
  <c r="I284" i="2"/>
  <c r="W297" i="2"/>
  <c r="V297" i="2"/>
  <c r="O297" i="2"/>
  <c r="L297" i="2"/>
  <c r="S297" i="2" s="1"/>
  <c r="I297" i="2"/>
  <c r="W907" i="2"/>
  <c r="V907" i="2"/>
  <c r="O907" i="2"/>
  <c r="L907" i="2"/>
  <c r="S907" i="2" s="1"/>
  <c r="I907" i="2"/>
  <c r="W136" i="2"/>
  <c r="V136" i="2"/>
  <c r="O136" i="2"/>
  <c r="L136" i="2"/>
  <c r="S136" i="2" s="1"/>
  <c r="I136" i="2"/>
  <c r="W134" i="2"/>
  <c r="V134" i="2"/>
  <c r="O134" i="2"/>
  <c r="L134" i="2"/>
  <c r="S134" i="2" s="1"/>
  <c r="I134" i="2"/>
  <c r="N227" i="1"/>
  <c r="L227" i="1"/>
  <c r="I227" i="1"/>
  <c r="K227" i="1" s="1"/>
  <c r="F227" i="1"/>
  <c r="R799" i="2"/>
  <c r="R783" i="2"/>
  <c r="R761" i="2"/>
  <c r="R782" i="2"/>
  <c r="R756" i="2"/>
  <c r="R609" i="2"/>
  <c r="R435" i="2"/>
  <c r="J83" i="1" l="1"/>
  <c r="U284" i="2"/>
  <c r="T284" i="2"/>
  <c r="M284" i="2"/>
  <c r="N284" i="2"/>
  <c r="U297" i="2"/>
  <c r="T297" i="2"/>
  <c r="M297" i="2"/>
  <c r="N297" i="2"/>
  <c r="M136" i="2"/>
  <c r="M134" i="2"/>
  <c r="U134" i="2"/>
  <c r="T134" i="2"/>
  <c r="U136" i="2"/>
  <c r="T136" i="2"/>
  <c r="U907" i="2"/>
  <c r="T907" i="2"/>
  <c r="M907" i="2"/>
  <c r="N134" i="2"/>
  <c r="N136" i="2"/>
  <c r="N907" i="2"/>
  <c r="J227" i="1"/>
  <c r="N225" i="1" l="1"/>
  <c r="L225" i="1"/>
  <c r="I225" i="1"/>
  <c r="K225" i="1" s="1"/>
  <c r="F225" i="1"/>
  <c r="N224" i="1"/>
  <c r="L224" i="1"/>
  <c r="I224" i="1"/>
  <c r="K224" i="1" s="1"/>
  <c r="F224" i="1"/>
  <c r="N39" i="1"/>
  <c r="L39" i="1"/>
  <c r="I39" i="1"/>
  <c r="K39" i="1" s="1"/>
  <c r="F39" i="1"/>
  <c r="N180" i="1"/>
  <c r="L180" i="1"/>
  <c r="I180" i="1"/>
  <c r="K180" i="1" s="1"/>
  <c r="F180" i="1"/>
  <c r="N175" i="1"/>
  <c r="L175" i="1"/>
  <c r="I175" i="1"/>
  <c r="K175" i="1" s="1"/>
  <c r="F175" i="1"/>
  <c r="N150" i="1"/>
  <c r="L150" i="1"/>
  <c r="I150" i="1"/>
  <c r="K150" i="1" s="1"/>
  <c r="F150" i="1"/>
  <c r="N147" i="1"/>
  <c r="L147" i="1"/>
  <c r="I147" i="1"/>
  <c r="K147" i="1" s="1"/>
  <c r="F147" i="1"/>
  <c r="N148" i="1"/>
  <c r="L148" i="1"/>
  <c r="I148" i="1"/>
  <c r="K148" i="1" s="1"/>
  <c r="F148" i="1"/>
  <c r="N154" i="1"/>
  <c r="L154" i="1"/>
  <c r="I154" i="1"/>
  <c r="K154" i="1" s="1"/>
  <c r="F154" i="1"/>
  <c r="N55" i="1"/>
  <c r="L55" i="1"/>
  <c r="I55" i="1"/>
  <c r="K55" i="1" s="1"/>
  <c r="F55" i="1"/>
  <c r="W633" i="2"/>
  <c r="V633" i="2"/>
  <c r="O633" i="2"/>
  <c r="L633" i="2"/>
  <c r="S633" i="2" s="1"/>
  <c r="I633" i="2"/>
  <c r="W335" i="2"/>
  <c r="V335" i="2"/>
  <c r="O335" i="2"/>
  <c r="L335" i="2"/>
  <c r="S335" i="2" s="1"/>
  <c r="I335" i="2"/>
  <c r="W333" i="2"/>
  <c r="V333" i="2"/>
  <c r="O333" i="2"/>
  <c r="L333" i="2"/>
  <c r="S333" i="2" s="1"/>
  <c r="I333" i="2"/>
  <c r="W332" i="2"/>
  <c r="V332" i="2"/>
  <c r="O332" i="2"/>
  <c r="L332" i="2"/>
  <c r="S332" i="2" s="1"/>
  <c r="I332" i="2"/>
  <c r="W337" i="2"/>
  <c r="V337" i="2"/>
  <c r="O337" i="2"/>
  <c r="L337" i="2"/>
  <c r="S337" i="2" s="1"/>
  <c r="I337" i="2"/>
  <c r="N159" i="1"/>
  <c r="L159" i="1"/>
  <c r="I159" i="1"/>
  <c r="K159" i="1" s="1"/>
  <c r="F159" i="1"/>
  <c r="N177" i="1"/>
  <c r="L177" i="1"/>
  <c r="I177" i="1"/>
  <c r="K177" i="1" s="1"/>
  <c r="F177" i="1"/>
  <c r="N214" i="1"/>
  <c r="L214" i="1"/>
  <c r="I214" i="1"/>
  <c r="K214" i="1" s="1"/>
  <c r="F214" i="1"/>
  <c r="N213" i="1"/>
  <c r="L213" i="1"/>
  <c r="I213" i="1"/>
  <c r="K213" i="1" s="1"/>
  <c r="F213" i="1"/>
  <c r="N210" i="1"/>
  <c r="L210" i="1"/>
  <c r="I210" i="1"/>
  <c r="K210" i="1" s="1"/>
  <c r="F210" i="1"/>
  <c r="N209" i="1"/>
  <c r="L209" i="1"/>
  <c r="I209" i="1"/>
  <c r="K209" i="1" s="1"/>
  <c r="F209" i="1"/>
  <c r="N208" i="1"/>
  <c r="L208" i="1"/>
  <c r="I208" i="1"/>
  <c r="K208" i="1" s="1"/>
  <c r="F208" i="1"/>
  <c r="N211" i="1"/>
  <c r="L211" i="1"/>
  <c r="I211" i="1"/>
  <c r="K211" i="1" s="1"/>
  <c r="F211" i="1"/>
  <c r="J225" i="1" l="1"/>
  <c r="J224" i="1"/>
  <c r="J39" i="1"/>
  <c r="J180" i="1"/>
  <c r="J175" i="1"/>
  <c r="J150" i="1"/>
  <c r="J147" i="1"/>
  <c r="J148" i="1"/>
  <c r="J154" i="1"/>
  <c r="J55" i="1"/>
  <c r="U633" i="2"/>
  <c r="T633" i="2"/>
  <c r="M633" i="2"/>
  <c r="N633" i="2"/>
  <c r="M335" i="2"/>
  <c r="M337" i="2"/>
  <c r="M332" i="2"/>
  <c r="M333" i="2"/>
  <c r="U337" i="2"/>
  <c r="T337" i="2"/>
  <c r="U332" i="2"/>
  <c r="T332" i="2"/>
  <c r="U333" i="2"/>
  <c r="T333" i="2"/>
  <c r="U335" i="2"/>
  <c r="T335" i="2"/>
  <c r="N337" i="2"/>
  <c r="N332" i="2"/>
  <c r="N333" i="2"/>
  <c r="N335" i="2"/>
  <c r="J159" i="1"/>
  <c r="J177" i="1"/>
  <c r="J213" i="1"/>
  <c r="J214" i="1"/>
  <c r="J210" i="1"/>
  <c r="J209" i="1"/>
  <c r="J208" i="1"/>
  <c r="J211" i="1"/>
  <c r="N6" i="1" l="1"/>
  <c r="L6" i="1"/>
  <c r="I6" i="1"/>
  <c r="K6" i="1" s="1"/>
  <c r="F6" i="1"/>
  <c r="N206" i="1"/>
  <c r="L206" i="1"/>
  <c r="I206" i="1"/>
  <c r="K206" i="1" s="1"/>
  <c r="F206" i="1"/>
  <c r="W849" i="2"/>
  <c r="V849" i="2"/>
  <c r="O849" i="2"/>
  <c r="L849" i="2"/>
  <c r="S849" i="2" s="1"/>
  <c r="I849" i="2"/>
  <c r="N223" i="1"/>
  <c r="L223" i="1"/>
  <c r="I223" i="1"/>
  <c r="K223" i="1" s="1"/>
  <c r="F223" i="1"/>
  <c r="N153" i="1"/>
  <c r="L153" i="1"/>
  <c r="I153" i="1"/>
  <c r="K153" i="1" s="1"/>
  <c r="F153" i="1"/>
  <c r="O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3" i="2"/>
  <c r="O74" i="2"/>
  <c r="O75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881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5" i="2"/>
  <c r="O247" i="2"/>
  <c r="O248" i="2"/>
  <c r="O249" i="2"/>
  <c r="O250" i="2"/>
  <c r="O251" i="2"/>
  <c r="O252" i="2"/>
  <c r="O254" i="2"/>
  <c r="O255" i="2"/>
  <c r="O256" i="2"/>
  <c r="O262" i="2"/>
  <c r="O263" i="2"/>
  <c r="O264" i="2"/>
  <c r="O265" i="2"/>
  <c r="O266" i="2"/>
  <c r="O267" i="2"/>
  <c r="O268" i="2"/>
  <c r="O269" i="2"/>
  <c r="O271" i="2"/>
  <c r="O272" i="2"/>
  <c r="O273" i="2"/>
  <c r="O274" i="2"/>
  <c r="O275" i="2"/>
  <c r="O276" i="2"/>
  <c r="O277" i="2"/>
  <c r="O279" i="2"/>
  <c r="O280" i="2"/>
  <c r="O281" i="2"/>
  <c r="O282" i="2"/>
  <c r="O283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8" i="2"/>
  <c r="O329" i="2"/>
  <c r="O330" i="2"/>
  <c r="O331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6" i="2"/>
  <c r="O637" i="2"/>
  <c r="O638" i="2"/>
  <c r="O639" i="2"/>
  <c r="O640" i="2"/>
  <c r="O641" i="2"/>
  <c r="O675" i="2"/>
  <c r="O642" i="2"/>
  <c r="O643" i="2"/>
  <c r="O644" i="2"/>
  <c r="O645" i="2"/>
  <c r="O646" i="2"/>
  <c r="O647" i="2"/>
  <c r="O648" i="2"/>
  <c r="O649" i="2"/>
  <c r="O650" i="2"/>
  <c r="O651" i="2"/>
  <c r="O652" i="2"/>
  <c r="O653" i="2"/>
  <c r="O655" i="2"/>
  <c r="O656" i="2"/>
  <c r="O657" i="2"/>
  <c r="O658" i="2"/>
  <c r="O659" i="2"/>
  <c r="O660" i="2"/>
  <c r="O661" i="2"/>
  <c r="O662" i="2"/>
  <c r="O663" i="2"/>
  <c r="O664" i="2"/>
  <c r="O665" i="2"/>
  <c r="O666" i="2"/>
  <c r="O667" i="2"/>
  <c r="O668" i="2"/>
  <c r="O669" i="2"/>
  <c r="O670" i="2"/>
  <c r="O671" i="2"/>
  <c r="O672" i="2"/>
  <c r="O673" i="2"/>
  <c r="O674" i="2"/>
  <c r="O676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4" i="2"/>
  <c r="O695" i="2"/>
  <c r="O696" i="2"/>
  <c r="O697" i="2"/>
  <c r="O698" i="2"/>
  <c r="O699" i="2"/>
  <c r="O700" i="2"/>
  <c r="O701" i="2"/>
  <c r="O702" i="2"/>
  <c r="O703" i="2"/>
  <c r="O704" i="2"/>
  <c r="O705" i="2"/>
  <c r="O706" i="2"/>
  <c r="O711" i="2"/>
  <c r="O708" i="2"/>
  <c r="O712" i="2"/>
  <c r="O713" i="2"/>
  <c r="O714" i="2"/>
  <c r="O715" i="2"/>
  <c r="O716" i="2"/>
  <c r="O717" i="2"/>
  <c r="O718" i="2"/>
  <c r="O719" i="2"/>
  <c r="O721" i="2"/>
  <c r="O722" i="2"/>
  <c r="O723" i="2"/>
  <c r="O724" i="2"/>
  <c r="O725" i="2"/>
  <c r="O726" i="2"/>
  <c r="O727" i="2"/>
  <c r="O728" i="2"/>
  <c r="O729" i="2"/>
  <c r="O730" i="2"/>
  <c r="O735" i="2"/>
  <c r="O736" i="2"/>
  <c r="O737" i="2"/>
  <c r="O738" i="2"/>
  <c r="O739" i="2"/>
  <c r="O740" i="2"/>
  <c r="O741" i="2"/>
  <c r="O742" i="2"/>
  <c r="O743" i="2"/>
  <c r="O744" i="2"/>
  <c r="O745" i="2"/>
  <c r="O746" i="2"/>
  <c r="O747" i="2"/>
  <c r="O748" i="2"/>
  <c r="O749" i="2"/>
  <c r="O750" i="2"/>
  <c r="O751" i="2"/>
  <c r="O753" i="2"/>
  <c r="O754" i="2"/>
  <c r="O755" i="2"/>
  <c r="O756" i="2"/>
  <c r="O757" i="2"/>
  <c r="O758" i="2"/>
  <c r="O759" i="2"/>
  <c r="O760" i="2"/>
  <c r="O761" i="2"/>
  <c r="O762" i="2"/>
  <c r="O763" i="2"/>
  <c r="O764" i="2"/>
  <c r="O765" i="2"/>
  <c r="O766" i="2"/>
  <c r="O767" i="2"/>
  <c r="O768" i="2"/>
  <c r="O769" i="2"/>
  <c r="O770" i="2"/>
  <c r="O771" i="2"/>
  <c r="O772" i="2"/>
  <c r="O773" i="2"/>
  <c r="O774" i="2"/>
  <c r="O775" i="2"/>
  <c r="O776" i="2"/>
  <c r="O777" i="2"/>
  <c r="O778" i="2"/>
  <c r="O779" i="2"/>
  <c r="O780" i="2"/>
  <c r="O781" i="2"/>
  <c r="O782" i="2"/>
  <c r="O783" i="2"/>
  <c r="O784" i="2"/>
  <c r="O785" i="2"/>
  <c r="O786" i="2"/>
  <c r="O787" i="2"/>
  <c r="O788" i="2"/>
  <c r="O792" i="2"/>
  <c r="O793" i="2"/>
  <c r="O794" i="2"/>
  <c r="O798" i="2"/>
  <c r="O799" i="2"/>
  <c r="O800" i="2"/>
  <c r="O801" i="2"/>
  <c r="O802" i="2"/>
  <c r="O803" i="2"/>
  <c r="O808" i="2"/>
  <c r="O809" i="2"/>
  <c r="O810" i="2"/>
  <c r="O811" i="2"/>
  <c r="O812" i="2"/>
  <c r="O813" i="2"/>
  <c r="O814" i="2"/>
  <c r="O815" i="2"/>
  <c r="O816" i="2"/>
  <c r="O817" i="2"/>
  <c r="O818" i="2"/>
  <c r="O819" i="2"/>
  <c r="O820" i="2"/>
  <c r="O821" i="2"/>
  <c r="O822" i="2"/>
  <c r="O823" i="2"/>
  <c r="O824" i="2"/>
  <c r="O825" i="2"/>
  <c r="O826" i="2"/>
  <c r="O827" i="2"/>
  <c r="O828" i="2"/>
  <c r="O829" i="2"/>
  <c r="O830" i="2"/>
  <c r="O831" i="2"/>
  <c r="O832" i="2"/>
  <c r="O833" i="2"/>
  <c r="O834" i="2"/>
  <c r="O835" i="2"/>
  <c r="O836" i="2"/>
  <c r="O837" i="2"/>
  <c r="O838" i="2"/>
  <c r="O839" i="2"/>
  <c r="O840" i="2"/>
  <c r="O841" i="2"/>
  <c r="O842" i="2"/>
  <c r="O843" i="2"/>
  <c r="O844" i="2"/>
  <c r="O850" i="2"/>
  <c r="O845" i="2"/>
  <c r="O854" i="2"/>
  <c r="O855" i="2"/>
  <c r="O858" i="2"/>
  <c r="H198" i="1"/>
  <c r="G198" i="1"/>
  <c r="J6" i="1" l="1"/>
  <c r="J206" i="1"/>
  <c r="U849" i="2"/>
  <c r="T849" i="2"/>
  <c r="M849" i="2"/>
  <c r="N849" i="2"/>
  <c r="J223" i="1"/>
  <c r="J153" i="1"/>
  <c r="W131" i="2" l="1"/>
  <c r="V131" i="2"/>
  <c r="L131" i="2"/>
  <c r="S131" i="2" s="1"/>
  <c r="I131" i="2"/>
  <c r="W130" i="2"/>
  <c r="V130" i="2"/>
  <c r="L130" i="2"/>
  <c r="S130" i="2" s="1"/>
  <c r="I130" i="2"/>
  <c r="W129" i="2"/>
  <c r="V129" i="2"/>
  <c r="L129" i="2"/>
  <c r="S129" i="2" s="1"/>
  <c r="I129" i="2"/>
  <c r="R598" i="2"/>
  <c r="M129" i="2" l="1"/>
  <c r="M130" i="2"/>
  <c r="U129" i="2"/>
  <c r="T129" i="2"/>
  <c r="U130" i="2"/>
  <c r="T130" i="2"/>
  <c r="U131" i="2"/>
  <c r="T131" i="2"/>
  <c r="M131" i="2"/>
  <c r="N129" i="2"/>
  <c r="N130" i="2"/>
  <c r="N131" i="2"/>
  <c r="N146" i="1"/>
  <c r="L146" i="1"/>
  <c r="I146" i="1"/>
  <c r="K146" i="1" s="1"/>
  <c r="F146" i="1"/>
  <c r="N121" i="1"/>
  <c r="L121" i="1"/>
  <c r="I121" i="1"/>
  <c r="K121" i="1" s="1"/>
  <c r="F121" i="1"/>
  <c r="N178" i="1"/>
  <c r="L178" i="1"/>
  <c r="I178" i="1"/>
  <c r="K178" i="1" s="1"/>
  <c r="F178" i="1"/>
  <c r="J146" i="1" l="1"/>
  <c r="J121" i="1"/>
  <c r="J178" i="1"/>
  <c r="N174" i="1"/>
  <c r="L174" i="1"/>
  <c r="I174" i="1"/>
  <c r="K174" i="1" s="1"/>
  <c r="F174" i="1"/>
  <c r="N46" i="1"/>
  <c r="L46" i="1"/>
  <c r="I46" i="1"/>
  <c r="K46" i="1" s="1"/>
  <c r="F46" i="1"/>
  <c r="W859" i="2"/>
  <c r="V859" i="2"/>
  <c r="O859" i="2"/>
  <c r="L859" i="2"/>
  <c r="S859" i="2" s="1"/>
  <c r="I859" i="2"/>
  <c r="W860" i="2"/>
  <c r="V860" i="2"/>
  <c r="O860" i="2"/>
  <c r="L860" i="2"/>
  <c r="S860" i="2" s="1"/>
  <c r="I860" i="2"/>
  <c r="J174" i="1" l="1"/>
  <c r="J46" i="1"/>
  <c r="U859" i="2"/>
  <c r="T859" i="2"/>
  <c r="M859" i="2"/>
  <c r="N859" i="2"/>
  <c r="U860" i="2"/>
  <c r="T860" i="2"/>
  <c r="M860" i="2"/>
  <c r="N860" i="2"/>
  <c r="L170" i="2"/>
  <c r="L378" i="2" l="1"/>
  <c r="L377" i="2"/>
  <c r="W360" i="2" l="1"/>
  <c r="V360" i="2"/>
  <c r="L360" i="2"/>
  <c r="S360" i="2" s="1"/>
  <c r="I360" i="2"/>
  <c r="U360" i="2" l="1"/>
  <c r="T360" i="2"/>
  <c r="M360" i="2"/>
  <c r="N360" i="2"/>
  <c r="W128" i="2"/>
  <c r="V128" i="2"/>
  <c r="L128" i="2"/>
  <c r="S128" i="2" s="1"/>
  <c r="I128" i="2"/>
  <c r="W127" i="2"/>
  <c r="V127" i="2"/>
  <c r="L127" i="2"/>
  <c r="S127" i="2" s="1"/>
  <c r="I127" i="2"/>
  <c r="W126" i="2"/>
  <c r="V126" i="2"/>
  <c r="L126" i="2"/>
  <c r="S126" i="2" s="1"/>
  <c r="I126" i="2"/>
  <c r="M126" i="2" l="1"/>
  <c r="M127" i="2"/>
  <c r="U128" i="2"/>
  <c r="T128" i="2"/>
  <c r="U126" i="2"/>
  <c r="T126" i="2"/>
  <c r="U127" i="2"/>
  <c r="T127" i="2"/>
  <c r="M128" i="2"/>
  <c r="N126" i="2"/>
  <c r="N127" i="2"/>
  <c r="N128" i="2"/>
  <c r="N5" i="1"/>
  <c r="L5" i="1"/>
  <c r="I5" i="1"/>
  <c r="K5" i="1" s="1"/>
  <c r="F5" i="1"/>
  <c r="N4" i="1"/>
  <c r="L4" i="1"/>
  <c r="I4" i="1"/>
  <c r="K4" i="1" s="1"/>
  <c r="F4" i="1"/>
  <c r="W282" i="2"/>
  <c r="V282" i="2"/>
  <c r="L282" i="2"/>
  <c r="S282" i="2" s="1"/>
  <c r="I282" i="2"/>
  <c r="J5" i="1" l="1"/>
  <c r="J4" i="1"/>
  <c r="U282" i="2"/>
  <c r="T282" i="2"/>
  <c r="M282" i="2"/>
  <c r="N282" i="2"/>
  <c r="N191" i="1"/>
  <c r="L191" i="1"/>
  <c r="I191" i="1"/>
  <c r="K191" i="1" s="1"/>
  <c r="F191" i="1"/>
  <c r="N163" i="1"/>
  <c r="L163" i="1"/>
  <c r="I163" i="1"/>
  <c r="K163" i="1" s="1"/>
  <c r="F163" i="1"/>
  <c r="J191" i="1" l="1"/>
  <c r="J163" i="1"/>
  <c r="N192" i="1" l="1"/>
  <c r="L192" i="1"/>
  <c r="I192" i="1"/>
  <c r="K192" i="1" s="1"/>
  <c r="F192" i="1"/>
  <c r="J192" i="1" l="1"/>
  <c r="N118" i="1"/>
  <c r="L118" i="1"/>
  <c r="I118" i="1"/>
  <c r="K118" i="1" s="1"/>
  <c r="F118" i="1"/>
  <c r="J118" i="1" l="1"/>
  <c r="W268" i="2" l="1"/>
  <c r="V268" i="2"/>
  <c r="L268" i="2"/>
  <c r="S268" i="2" s="1"/>
  <c r="I268" i="2"/>
  <c r="N116" i="1"/>
  <c r="L116" i="1"/>
  <c r="I116" i="1"/>
  <c r="K116" i="1" s="1"/>
  <c r="F116" i="1"/>
  <c r="U268" i="2" l="1"/>
  <c r="T268" i="2"/>
  <c r="M268" i="2"/>
  <c r="N268" i="2"/>
  <c r="J116" i="1"/>
  <c r="N222" i="1" l="1"/>
  <c r="L222" i="1"/>
  <c r="I222" i="1"/>
  <c r="K222" i="1" s="1"/>
  <c r="F222" i="1"/>
  <c r="J222" i="1" l="1"/>
  <c r="N160" i="1" l="1"/>
  <c r="L160" i="1"/>
  <c r="I160" i="1"/>
  <c r="K160" i="1" s="1"/>
  <c r="F160" i="1"/>
  <c r="J160" i="1" l="1"/>
  <c r="W281" i="2"/>
  <c r="V281" i="2"/>
  <c r="L281" i="2"/>
  <c r="S281" i="2" s="1"/>
  <c r="I281" i="2"/>
  <c r="U281" i="2" l="1"/>
  <c r="T281" i="2"/>
  <c r="M281" i="2"/>
  <c r="N281" i="2"/>
  <c r="N216" i="1" l="1"/>
  <c r="L216" i="1"/>
  <c r="I216" i="1"/>
  <c r="K216" i="1" s="1"/>
  <c r="F216" i="1"/>
  <c r="F183" i="1"/>
  <c r="I183" i="1"/>
  <c r="J183" i="1" s="1"/>
  <c r="L183" i="1"/>
  <c r="N183" i="1"/>
  <c r="K183" i="1" l="1"/>
  <c r="J216" i="1"/>
  <c r="W855" i="2" l="1"/>
  <c r="V855" i="2"/>
  <c r="L855" i="2"/>
  <c r="S855" i="2" s="1"/>
  <c r="I855" i="2"/>
  <c r="W854" i="2"/>
  <c r="V854" i="2"/>
  <c r="L854" i="2"/>
  <c r="S854" i="2" s="1"/>
  <c r="I854" i="2"/>
  <c r="N30" i="1"/>
  <c r="L30" i="1"/>
  <c r="I30" i="1"/>
  <c r="K30" i="1" s="1"/>
  <c r="F30" i="1"/>
  <c r="N176" i="1"/>
  <c r="L176" i="1"/>
  <c r="I176" i="1"/>
  <c r="K176" i="1" s="1"/>
  <c r="F176" i="1"/>
  <c r="U855" i="2" l="1"/>
  <c r="T855" i="2"/>
  <c r="M855" i="2"/>
  <c r="N855" i="2"/>
  <c r="U854" i="2"/>
  <c r="T854" i="2"/>
  <c r="M854" i="2"/>
  <c r="N854" i="2"/>
  <c r="J30" i="1"/>
  <c r="J176" i="1"/>
  <c r="N170" i="1" l="1"/>
  <c r="L170" i="1"/>
  <c r="I170" i="1"/>
  <c r="K170" i="1" s="1"/>
  <c r="F170" i="1"/>
  <c r="N72" i="1"/>
  <c r="L72" i="1"/>
  <c r="I72" i="1"/>
  <c r="K72" i="1" s="1"/>
  <c r="F72" i="1"/>
  <c r="N20" i="1"/>
  <c r="L20" i="1"/>
  <c r="I20" i="1"/>
  <c r="K20" i="1" s="1"/>
  <c r="F20" i="1"/>
  <c r="J170" i="1" l="1"/>
  <c r="J72" i="1"/>
  <c r="J20" i="1"/>
  <c r="W881" i="2"/>
  <c r="V881" i="2"/>
  <c r="L881" i="2"/>
  <c r="S881" i="2" s="1"/>
  <c r="I881" i="2"/>
  <c r="W133" i="2"/>
  <c r="V133" i="2"/>
  <c r="L133" i="2"/>
  <c r="S133" i="2" s="1"/>
  <c r="I133" i="2"/>
  <c r="W132" i="2"/>
  <c r="V132" i="2"/>
  <c r="L132" i="2"/>
  <c r="S132" i="2" s="1"/>
  <c r="I132" i="2"/>
  <c r="W880" i="2"/>
  <c r="V880" i="2"/>
  <c r="L880" i="2"/>
  <c r="S880" i="2" s="1"/>
  <c r="O880" i="2"/>
  <c r="M880" i="2"/>
  <c r="I880" i="2"/>
  <c r="L530" i="2"/>
  <c r="S530" i="2" s="1"/>
  <c r="U530" i="2" s="1"/>
  <c r="H1" i="31"/>
  <c r="I1" i="31"/>
  <c r="K1" i="31"/>
  <c r="J1" i="31"/>
  <c r="N221" i="1"/>
  <c r="L221" i="1"/>
  <c r="I221" i="1"/>
  <c r="K221" i="1" s="1"/>
  <c r="F221" i="1"/>
  <c r="W384" i="2"/>
  <c r="V384" i="2"/>
  <c r="L384" i="2"/>
  <c r="S384" i="2" s="1"/>
  <c r="I384" i="2"/>
  <c r="W99" i="2"/>
  <c r="W100" i="2"/>
  <c r="L99" i="2"/>
  <c r="L100" i="2"/>
  <c r="W850" i="2"/>
  <c r="V850" i="2"/>
  <c r="L850" i="2"/>
  <c r="S850" i="2" s="1"/>
  <c r="I850" i="2"/>
  <c r="W125" i="2"/>
  <c r="V125" i="2"/>
  <c r="L125" i="2"/>
  <c r="S125" i="2" s="1"/>
  <c r="I125" i="2"/>
  <c r="W879" i="2"/>
  <c r="V879" i="2"/>
  <c r="L879" i="2"/>
  <c r="S879" i="2" s="1"/>
  <c r="O879" i="2"/>
  <c r="I879" i="2"/>
  <c r="W894" i="2"/>
  <c r="V894" i="2"/>
  <c r="L894" i="2"/>
  <c r="S894" i="2" s="1"/>
  <c r="T894" i="2" s="1"/>
  <c r="O894" i="2"/>
  <c r="I894" i="2"/>
  <c r="N132" i="1"/>
  <c r="L132" i="1"/>
  <c r="I132" i="1"/>
  <c r="K132" i="1" s="1"/>
  <c r="F132" i="1"/>
  <c r="W822" i="2"/>
  <c r="V822" i="2"/>
  <c r="L822" i="2"/>
  <c r="S822" i="2" s="1"/>
  <c r="I822" i="2"/>
  <c r="W378" i="2"/>
  <c r="V378" i="2"/>
  <c r="S378" i="2"/>
  <c r="M378" i="2"/>
  <c r="I378" i="2"/>
  <c r="N220" i="1"/>
  <c r="L220" i="1"/>
  <c r="I220" i="1"/>
  <c r="K220" i="1" s="1"/>
  <c r="F220" i="1"/>
  <c r="N181" i="1"/>
  <c r="L181" i="1"/>
  <c r="I181" i="1"/>
  <c r="K181" i="1" s="1"/>
  <c r="F181" i="1"/>
  <c r="N67" i="1"/>
  <c r="L67" i="1"/>
  <c r="I67" i="1"/>
  <c r="K67" i="1" s="1"/>
  <c r="F67" i="1"/>
  <c r="N119" i="1"/>
  <c r="L119" i="1"/>
  <c r="I119" i="1"/>
  <c r="K119" i="1" s="1"/>
  <c r="F119" i="1"/>
  <c r="N77" i="1"/>
  <c r="L77" i="1"/>
  <c r="I77" i="1"/>
  <c r="K77" i="1" s="1"/>
  <c r="F77" i="1"/>
  <c r="N226" i="1"/>
  <c r="L226" i="1"/>
  <c r="I226" i="1"/>
  <c r="K226" i="1" s="1"/>
  <c r="F226" i="1"/>
  <c r="W381" i="2"/>
  <c r="W382" i="2"/>
  <c r="W383" i="2"/>
  <c r="W385" i="2"/>
  <c r="W386" i="2"/>
  <c r="N64" i="1"/>
  <c r="L64" i="1"/>
  <c r="I64" i="1"/>
  <c r="K64" i="1" s="1"/>
  <c r="F64" i="1"/>
  <c r="Q2" i="31"/>
  <c r="R2" i="31"/>
  <c r="Q3" i="31"/>
  <c r="R3" i="31"/>
  <c r="Q4" i="31"/>
  <c r="R4" i="31"/>
  <c r="Q5" i="31"/>
  <c r="R5" i="31"/>
  <c r="Q6" i="31"/>
  <c r="R6" i="31"/>
  <c r="Q7" i="31"/>
  <c r="R7" i="31"/>
  <c r="Q8" i="31"/>
  <c r="R8" i="31"/>
  <c r="Q9" i="31"/>
  <c r="R9" i="31"/>
  <c r="Q10" i="31"/>
  <c r="R10" i="31"/>
  <c r="Q11" i="31"/>
  <c r="R11" i="31"/>
  <c r="P11" i="31"/>
  <c r="P10" i="31"/>
  <c r="P9" i="31"/>
  <c r="P8" i="31"/>
  <c r="P7" i="31"/>
  <c r="P6" i="31"/>
  <c r="P5" i="31"/>
  <c r="P4" i="31"/>
  <c r="P3" i="31"/>
  <c r="P2" i="31"/>
  <c r="K2" i="31"/>
  <c r="K3" i="31"/>
  <c r="K4" i="31"/>
  <c r="K5" i="31"/>
  <c r="K6" i="31"/>
  <c r="K7" i="31"/>
  <c r="K8" i="31"/>
  <c r="K9" i="31"/>
  <c r="K10" i="31"/>
  <c r="K11" i="31"/>
  <c r="J11" i="31"/>
  <c r="J10" i="31"/>
  <c r="J9" i="31"/>
  <c r="J8" i="31"/>
  <c r="J7" i="31"/>
  <c r="J6" i="31"/>
  <c r="J5" i="31"/>
  <c r="J4" i="31"/>
  <c r="J3" i="31"/>
  <c r="J2" i="31"/>
  <c r="H2" i="31"/>
  <c r="H3" i="31"/>
  <c r="H4" i="31"/>
  <c r="H5" i="31"/>
  <c r="H6" i="31"/>
  <c r="H7" i="31"/>
  <c r="H8" i="31"/>
  <c r="H9" i="31"/>
  <c r="H10" i="31"/>
  <c r="H11" i="31"/>
  <c r="G3" i="31"/>
  <c r="G4" i="31"/>
  <c r="G5" i="31"/>
  <c r="G6" i="31"/>
  <c r="G7" i="31"/>
  <c r="G8" i="31"/>
  <c r="G9" i="31"/>
  <c r="G10" i="31"/>
  <c r="G11" i="31"/>
  <c r="G2" i="31"/>
  <c r="S12" i="31"/>
  <c r="L382" i="2"/>
  <c r="S382" i="2" s="1"/>
  <c r="N218" i="1"/>
  <c r="L218" i="1"/>
  <c r="I218" i="1"/>
  <c r="K218" i="1" s="1"/>
  <c r="F218" i="1"/>
  <c r="N127" i="1"/>
  <c r="L127" i="1"/>
  <c r="I127" i="1"/>
  <c r="K127" i="1" s="1"/>
  <c r="F127" i="1"/>
  <c r="N129" i="1"/>
  <c r="L129" i="1"/>
  <c r="I129" i="1"/>
  <c r="K129" i="1" s="1"/>
  <c r="F129" i="1"/>
  <c r="N137" i="1"/>
  <c r="L137" i="1"/>
  <c r="I137" i="1"/>
  <c r="K137" i="1" s="1"/>
  <c r="F137" i="1"/>
  <c r="N76" i="1"/>
  <c r="L76" i="1"/>
  <c r="I76" i="1"/>
  <c r="K76" i="1" s="1"/>
  <c r="F76" i="1"/>
  <c r="N115" i="1"/>
  <c r="L115" i="1"/>
  <c r="I115" i="1"/>
  <c r="K115" i="1" s="1"/>
  <c r="F115" i="1"/>
  <c r="N103" i="1"/>
  <c r="I103" i="1"/>
  <c r="K103" i="1" s="1"/>
  <c r="F103" i="1"/>
  <c r="N101" i="1"/>
  <c r="I101" i="1"/>
  <c r="K101" i="1" s="1"/>
  <c r="F101" i="1"/>
  <c r="N171" i="1"/>
  <c r="L171" i="1"/>
  <c r="I171" i="1"/>
  <c r="K171" i="1" s="1"/>
  <c r="F171" i="1"/>
  <c r="N145" i="1"/>
  <c r="L145" i="1"/>
  <c r="I145" i="1"/>
  <c r="K145" i="1" s="1"/>
  <c r="F145" i="1"/>
  <c r="N125" i="1"/>
  <c r="L125" i="1"/>
  <c r="I125" i="1"/>
  <c r="K125" i="1" s="1"/>
  <c r="F125" i="1"/>
  <c r="N167" i="1"/>
  <c r="L167" i="1"/>
  <c r="I167" i="1"/>
  <c r="K167" i="1" s="1"/>
  <c r="F167" i="1"/>
  <c r="N168" i="1"/>
  <c r="L168" i="1"/>
  <c r="I168" i="1"/>
  <c r="K168" i="1" s="1"/>
  <c r="F168" i="1"/>
  <c r="N71" i="1"/>
  <c r="L71" i="1"/>
  <c r="I71" i="1"/>
  <c r="K71" i="1" s="1"/>
  <c r="F71" i="1"/>
  <c r="N16" i="1"/>
  <c r="L16" i="1"/>
  <c r="I16" i="1"/>
  <c r="K16" i="1" s="1"/>
  <c r="F16" i="1"/>
  <c r="N169" i="1"/>
  <c r="L169" i="1"/>
  <c r="I169" i="1"/>
  <c r="K169" i="1" s="1"/>
  <c r="F169" i="1"/>
  <c r="N144" i="1"/>
  <c r="L144" i="1"/>
  <c r="I144" i="1"/>
  <c r="K144" i="1" s="1"/>
  <c r="F144" i="1"/>
  <c r="W903" i="2"/>
  <c r="V903" i="2"/>
  <c r="L903" i="2"/>
  <c r="S903" i="2" s="1"/>
  <c r="O903" i="2"/>
  <c r="M903" i="2"/>
  <c r="I903" i="2"/>
  <c r="N13" i="1"/>
  <c r="L13" i="1"/>
  <c r="I13" i="1"/>
  <c r="K13" i="1" s="1"/>
  <c r="F13" i="1"/>
  <c r="W663" i="2"/>
  <c r="V663" i="2"/>
  <c r="L663" i="2"/>
  <c r="S663" i="2" s="1"/>
  <c r="T663" i="2" s="1"/>
  <c r="I663" i="2"/>
  <c r="W357" i="2"/>
  <c r="V357" i="2"/>
  <c r="L357" i="2"/>
  <c r="S357" i="2" s="1"/>
  <c r="U357" i="2" s="1"/>
  <c r="I357" i="2"/>
  <c r="W719" i="2"/>
  <c r="V719" i="2"/>
  <c r="L719" i="2"/>
  <c r="S719" i="2" s="1"/>
  <c r="I719" i="2"/>
  <c r="W578" i="2"/>
  <c r="V578" i="2"/>
  <c r="L578" i="2"/>
  <c r="S578" i="2" s="1"/>
  <c r="I578" i="2"/>
  <c r="N114" i="1"/>
  <c r="L114" i="1"/>
  <c r="I114" i="1"/>
  <c r="K114" i="1" s="1"/>
  <c r="F114" i="1"/>
  <c r="N109" i="1"/>
  <c r="L109" i="1"/>
  <c r="I109" i="1"/>
  <c r="K109" i="1" s="1"/>
  <c r="F109" i="1"/>
  <c r="W124" i="2"/>
  <c r="V124" i="2"/>
  <c r="L124" i="2"/>
  <c r="S124" i="2" s="1"/>
  <c r="T124" i="2" s="1"/>
  <c r="I124" i="2"/>
  <c r="W123" i="2"/>
  <c r="V123" i="2"/>
  <c r="L123" i="2"/>
  <c r="S123" i="2" s="1"/>
  <c r="T123" i="2" s="1"/>
  <c r="I123" i="2"/>
  <c r="W878" i="2"/>
  <c r="V878" i="2"/>
  <c r="L878" i="2"/>
  <c r="S878" i="2" s="1"/>
  <c r="O878" i="2"/>
  <c r="N878" i="2"/>
  <c r="I878" i="2"/>
  <c r="W122" i="2"/>
  <c r="V122" i="2"/>
  <c r="L122" i="2"/>
  <c r="S122" i="2" s="1"/>
  <c r="T122" i="2" s="1"/>
  <c r="I122" i="2"/>
  <c r="N113" i="1"/>
  <c r="L113" i="1"/>
  <c r="I113" i="1"/>
  <c r="K113" i="1" s="1"/>
  <c r="F113" i="1"/>
  <c r="W569" i="2"/>
  <c r="V569" i="2"/>
  <c r="L569" i="2"/>
  <c r="S569" i="2" s="1"/>
  <c r="U569" i="2" s="1"/>
  <c r="I569" i="2"/>
  <c r="N194" i="1"/>
  <c r="L194" i="1"/>
  <c r="I194" i="1"/>
  <c r="K194" i="1" s="1"/>
  <c r="F194" i="1"/>
  <c r="W320" i="2"/>
  <c r="V320" i="2"/>
  <c r="L320" i="2"/>
  <c r="S320" i="2" s="1"/>
  <c r="T320" i="2" s="1"/>
  <c r="I320" i="2"/>
  <c r="N107" i="1"/>
  <c r="L107" i="1"/>
  <c r="I107" i="1"/>
  <c r="K107" i="1" s="1"/>
  <c r="F107" i="1"/>
  <c r="G70" i="30"/>
  <c r="W121" i="2"/>
  <c r="V121" i="2"/>
  <c r="L121" i="2"/>
  <c r="S121" i="2" s="1"/>
  <c r="I121" i="2"/>
  <c r="W877" i="2"/>
  <c r="V877" i="2"/>
  <c r="L877" i="2"/>
  <c r="S877" i="2" s="1"/>
  <c r="O877" i="2"/>
  <c r="N877" i="2"/>
  <c r="I877" i="2"/>
  <c r="N111" i="1"/>
  <c r="L111" i="1"/>
  <c r="I111" i="1"/>
  <c r="K111" i="1" s="1"/>
  <c r="F111" i="1"/>
  <c r="N112" i="1"/>
  <c r="L112" i="1"/>
  <c r="I112" i="1"/>
  <c r="K112" i="1" s="1"/>
  <c r="F112" i="1"/>
  <c r="N106" i="1"/>
  <c r="L106" i="1"/>
  <c r="I106" i="1"/>
  <c r="K106" i="1" s="1"/>
  <c r="F106" i="1"/>
  <c r="N193" i="1"/>
  <c r="L193" i="1"/>
  <c r="I193" i="1"/>
  <c r="K193" i="1" s="1"/>
  <c r="F193" i="1"/>
  <c r="N234" i="1"/>
  <c r="I234" i="1"/>
  <c r="K234" i="1" s="1"/>
  <c r="F234" i="1"/>
  <c r="N217" i="1"/>
  <c r="L217" i="1"/>
  <c r="I217" i="1"/>
  <c r="K217" i="1" s="1"/>
  <c r="F217" i="1"/>
  <c r="N110" i="1"/>
  <c r="L110" i="1"/>
  <c r="I110" i="1"/>
  <c r="K110" i="1" s="1"/>
  <c r="F110" i="1"/>
  <c r="N82" i="1"/>
  <c r="N11" i="1"/>
  <c r="N2" i="1"/>
  <c r="N3" i="1"/>
  <c r="N7" i="1"/>
  <c r="N8" i="1"/>
  <c r="N9" i="1"/>
  <c r="N10" i="1"/>
  <c r="N12" i="1"/>
  <c r="N14" i="1"/>
  <c r="N15" i="1"/>
  <c r="N17" i="1"/>
  <c r="N18" i="1"/>
  <c r="N21" i="1"/>
  <c r="N22" i="1"/>
  <c r="N23" i="1"/>
  <c r="N24" i="1"/>
  <c r="N25" i="1"/>
  <c r="N26" i="1"/>
  <c r="N27" i="1"/>
  <c r="N28" i="1"/>
  <c r="N33" i="1"/>
  <c r="N34" i="1"/>
  <c r="N35" i="1"/>
  <c r="N36" i="1"/>
  <c r="N37" i="1"/>
  <c r="N38" i="1"/>
  <c r="N40" i="1"/>
  <c r="N41" i="1"/>
  <c r="N42" i="1"/>
  <c r="N43" i="1"/>
  <c r="N44" i="1"/>
  <c r="N49" i="1"/>
  <c r="N52" i="1"/>
  <c r="N53" i="1"/>
  <c r="N54" i="1"/>
  <c r="N61" i="1"/>
  <c r="N62" i="1"/>
  <c r="N63" i="1"/>
  <c r="N66" i="1"/>
  <c r="N68" i="1"/>
  <c r="N69" i="1"/>
  <c r="N70" i="1"/>
  <c r="N73" i="1"/>
  <c r="N74" i="1"/>
  <c r="N75" i="1"/>
  <c r="N78" i="1"/>
  <c r="N79" i="1"/>
  <c r="N80" i="1"/>
  <c r="N84" i="1"/>
  <c r="N85" i="1"/>
  <c r="N87" i="1"/>
  <c r="N88" i="1"/>
  <c r="N89" i="1"/>
  <c r="N90" i="1"/>
  <c r="N91" i="1"/>
  <c r="N92" i="1"/>
  <c r="N94" i="1"/>
  <c r="N95" i="1"/>
  <c r="N96" i="1"/>
  <c r="N97" i="1"/>
  <c r="N98" i="1"/>
  <c r="N99" i="1"/>
  <c r="N100" i="1"/>
  <c r="N102" i="1"/>
  <c r="N104" i="1"/>
  <c r="N165" i="1"/>
  <c r="N130" i="1"/>
  <c r="N131" i="1"/>
  <c r="N138" i="1"/>
  <c r="N139" i="1"/>
  <c r="N140" i="1"/>
  <c r="N141" i="1"/>
  <c r="N142" i="1"/>
  <c r="N143" i="1"/>
  <c r="N151" i="1"/>
  <c r="N152" i="1"/>
  <c r="N157" i="1"/>
  <c r="N158" i="1"/>
  <c r="N161" i="1"/>
  <c r="N173" i="1"/>
  <c r="N182" i="1"/>
  <c r="N184" i="1"/>
  <c r="N185" i="1"/>
  <c r="N186" i="1"/>
  <c r="N187" i="1"/>
  <c r="N188" i="1"/>
  <c r="N189" i="1"/>
  <c r="N190" i="1"/>
  <c r="N195" i="1"/>
  <c r="N241" i="1"/>
  <c r="N240" i="1"/>
  <c r="N244" i="1"/>
  <c r="N245" i="1"/>
  <c r="N242" i="1"/>
  <c r="N246" i="1"/>
  <c r="N247" i="1"/>
  <c r="N248" i="1"/>
  <c r="N249" i="1"/>
  <c r="N233" i="1"/>
  <c r="N219" i="1"/>
  <c r="N200" i="1"/>
  <c r="N207" i="1"/>
  <c r="N201" i="1"/>
  <c r="N202" i="1"/>
  <c r="N203" i="1"/>
  <c r="N204" i="1"/>
  <c r="N215" i="1"/>
  <c r="N212" i="1"/>
  <c r="N235" i="1"/>
  <c r="L82" i="1"/>
  <c r="L11" i="1"/>
  <c r="L7" i="1"/>
  <c r="L8" i="1"/>
  <c r="L9" i="1"/>
  <c r="L10" i="1"/>
  <c r="L12" i="1"/>
  <c r="L14" i="1"/>
  <c r="L15" i="1"/>
  <c r="L17" i="1"/>
  <c r="L18" i="1"/>
  <c r="L21" i="1"/>
  <c r="L22" i="1"/>
  <c r="L23" i="1"/>
  <c r="L24" i="1"/>
  <c r="L25" i="1"/>
  <c r="L26" i="1"/>
  <c r="L27" i="1"/>
  <c r="L28" i="1"/>
  <c r="L33" i="1"/>
  <c r="L34" i="1"/>
  <c r="L35" i="1"/>
  <c r="L36" i="1"/>
  <c r="L37" i="1"/>
  <c r="L38" i="1"/>
  <c r="L40" i="1"/>
  <c r="L41" i="1"/>
  <c r="L42" i="1"/>
  <c r="L43" i="1"/>
  <c r="L44" i="1"/>
  <c r="L49" i="1"/>
  <c r="L52" i="1"/>
  <c r="L53" i="1"/>
  <c r="L54" i="1"/>
  <c r="L61" i="1"/>
  <c r="L62" i="1"/>
  <c r="L63" i="1"/>
  <c r="L66" i="1"/>
  <c r="L68" i="1"/>
  <c r="L69" i="1"/>
  <c r="L70" i="1"/>
  <c r="L73" i="1"/>
  <c r="L74" i="1"/>
  <c r="L75" i="1"/>
  <c r="L78" i="1"/>
  <c r="L79" i="1"/>
  <c r="L80" i="1"/>
  <c r="L84" i="1"/>
  <c r="L85" i="1"/>
  <c r="L87" i="1"/>
  <c r="L165" i="1"/>
  <c r="L130" i="1"/>
  <c r="L131" i="1"/>
  <c r="L138" i="1"/>
  <c r="L139" i="1"/>
  <c r="L140" i="1"/>
  <c r="L141" i="1"/>
  <c r="L142" i="1"/>
  <c r="L143" i="1"/>
  <c r="L151" i="1"/>
  <c r="L152" i="1"/>
  <c r="L157" i="1"/>
  <c r="L158" i="1"/>
  <c r="L161" i="1"/>
  <c r="L173" i="1"/>
  <c r="L182" i="1"/>
  <c r="L184" i="1"/>
  <c r="L185" i="1"/>
  <c r="L186" i="1"/>
  <c r="L187" i="1"/>
  <c r="L188" i="1"/>
  <c r="L189" i="1"/>
  <c r="L190" i="1"/>
  <c r="L195" i="1"/>
  <c r="L2" i="1"/>
  <c r="L3" i="1"/>
  <c r="L207" i="1"/>
  <c r="L200" i="1"/>
  <c r="L201" i="1"/>
  <c r="L202" i="1"/>
  <c r="L203" i="1"/>
  <c r="L204" i="1"/>
  <c r="L215" i="1"/>
  <c r="L212" i="1"/>
  <c r="L219" i="1"/>
  <c r="I82" i="1"/>
  <c r="K82" i="1" s="1"/>
  <c r="I11" i="1"/>
  <c r="K11" i="1" s="1"/>
  <c r="I2" i="1"/>
  <c r="K2" i="1" s="1"/>
  <c r="I3" i="1"/>
  <c r="K3" i="1" s="1"/>
  <c r="I7" i="1"/>
  <c r="K7" i="1" s="1"/>
  <c r="I8" i="1"/>
  <c r="K8" i="1" s="1"/>
  <c r="I9" i="1"/>
  <c r="K9" i="1" s="1"/>
  <c r="I10" i="1"/>
  <c r="K10" i="1" s="1"/>
  <c r="I12" i="1"/>
  <c r="K12" i="1" s="1"/>
  <c r="I14" i="1"/>
  <c r="K14" i="1" s="1"/>
  <c r="I15" i="1"/>
  <c r="K15" i="1" s="1"/>
  <c r="I17" i="1"/>
  <c r="K17" i="1" s="1"/>
  <c r="I18" i="1"/>
  <c r="K18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40" i="1"/>
  <c r="K40" i="1" s="1"/>
  <c r="I41" i="1"/>
  <c r="K41" i="1" s="1"/>
  <c r="I42" i="1"/>
  <c r="K42" i="1" s="1"/>
  <c r="I43" i="1"/>
  <c r="K43" i="1" s="1"/>
  <c r="I44" i="1"/>
  <c r="K44" i="1" s="1"/>
  <c r="I49" i="1"/>
  <c r="K49" i="1" s="1"/>
  <c r="I52" i="1"/>
  <c r="K52" i="1" s="1"/>
  <c r="I53" i="1"/>
  <c r="K53" i="1" s="1"/>
  <c r="I54" i="1"/>
  <c r="K54" i="1" s="1"/>
  <c r="I61" i="1"/>
  <c r="K61" i="1" s="1"/>
  <c r="I62" i="1"/>
  <c r="K62" i="1" s="1"/>
  <c r="I63" i="1"/>
  <c r="K63" i="1" s="1"/>
  <c r="I66" i="1"/>
  <c r="K66" i="1" s="1"/>
  <c r="I68" i="1"/>
  <c r="K68" i="1" s="1"/>
  <c r="I69" i="1"/>
  <c r="K69" i="1" s="1"/>
  <c r="K70" i="1"/>
  <c r="I73" i="1"/>
  <c r="K73" i="1" s="1"/>
  <c r="I74" i="1"/>
  <c r="K74" i="1" s="1"/>
  <c r="I75" i="1"/>
  <c r="K75" i="1" s="1"/>
  <c r="I78" i="1"/>
  <c r="K78" i="1" s="1"/>
  <c r="I79" i="1"/>
  <c r="K79" i="1" s="1"/>
  <c r="I80" i="1"/>
  <c r="K80" i="1" s="1"/>
  <c r="I84" i="1"/>
  <c r="K84" i="1" s="1"/>
  <c r="I85" i="1"/>
  <c r="K85" i="1" s="1"/>
  <c r="I87" i="1"/>
  <c r="K87" i="1" s="1"/>
  <c r="I88" i="1"/>
  <c r="K88" i="1" s="1"/>
  <c r="I89" i="1"/>
  <c r="K89" i="1" s="1"/>
  <c r="I90" i="1"/>
  <c r="K90" i="1" s="1"/>
  <c r="I91" i="1"/>
  <c r="K91" i="1" s="1"/>
  <c r="I92" i="1"/>
  <c r="K92" i="1" s="1"/>
  <c r="I94" i="1"/>
  <c r="K94" i="1" s="1"/>
  <c r="I95" i="1"/>
  <c r="K95" i="1" s="1"/>
  <c r="I96" i="1"/>
  <c r="K96" i="1" s="1"/>
  <c r="I97" i="1"/>
  <c r="K97" i="1" s="1"/>
  <c r="I98" i="1"/>
  <c r="K98" i="1" s="1"/>
  <c r="I99" i="1"/>
  <c r="K99" i="1" s="1"/>
  <c r="I100" i="1"/>
  <c r="K100" i="1" s="1"/>
  <c r="I102" i="1"/>
  <c r="K102" i="1" s="1"/>
  <c r="I104" i="1"/>
  <c r="K104" i="1" s="1"/>
  <c r="I165" i="1"/>
  <c r="K165" i="1" s="1"/>
  <c r="I130" i="1"/>
  <c r="K130" i="1" s="1"/>
  <c r="I131" i="1"/>
  <c r="K131" i="1" s="1"/>
  <c r="I138" i="1"/>
  <c r="K138" i="1" s="1"/>
  <c r="I139" i="1"/>
  <c r="K139" i="1" s="1"/>
  <c r="I140" i="1"/>
  <c r="K140" i="1" s="1"/>
  <c r="I141" i="1"/>
  <c r="K141" i="1" s="1"/>
  <c r="I142" i="1"/>
  <c r="K142" i="1" s="1"/>
  <c r="I143" i="1"/>
  <c r="K143" i="1" s="1"/>
  <c r="I151" i="1"/>
  <c r="K151" i="1" s="1"/>
  <c r="I152" i="1"/>
  <c r="K152" i="1" s="1"/>
  <c r="I157" i="1"/>
  <c r="K157" i="1" s="1"/>
  <c r="I158" i="1"/>
  <c r="K158" i="1" s="1"/>
  <c r="I161" i="1"/>
  <c r="K161" i="1" s="1"/>
  <c r="I173" i="1"/>
  <c r="K173" i="1" s="1"/>
  <c r="I182" i="1"/>
  <c r="K182" i="1" s="1"/>
  <c r="I184" i="1"/>
  <c r="K184" i="1" s="1"/>
  <c r="I185" i="1"/>
  <c r="K185" i="1" s="1"/>
  <c r="I186" i="1"/>
  <c r="K186" i="1" s="1"/>
  <c r="I187" i="1"/>
  <c r="K187" i="1" s="1"/>
  <c r="I188" i="1"/>
  <c r="K188" i="1" s="1"/>
  <c r="I189" i="1"/>
  <c r="K189" i="1" s="1"/>
  <c r="I190" i="1"/>
  <c r="K190" i="1" s="1"/>
  <c r="I195" i="1"/>
  <c r="K195" i="1" s="1"/>
  <c r="I233" i="1"/>
  <c r="K233" i="1" s="1"/>
  <c r="I219" i="1"/>
  <c r="K219" i="1" s="1"/>
  <c r="I200" i="1"/>
  <c r="K200" i="1" s="1"/>
  <c r="I207" i="1"/>
  <c r="K207" i="1" s="1"/>
  <c r="I201" i="1"/>
  <c r="K201" i="1" s="1"/>
  <c r="I202" i="1"/>
  <c r="K202" i="1" s="1"/>
  <c r="I203" i="1"/>
  <c r="K203" i="1" s="1"/>
  <c r="I204" i="1"/>
  <c r="K204" i="1" s="1"/>
  <c r="I215" i="1"/>
  <c r="K215" i="1" s="1"/>
  <c r="I212" i="1"/>
  <c r="K212" i="1" s="1"/>
  <c r="I235" i="1"/>
  <c r="K235" i="1" s="1"/>
  <c r="I241" i="1"/>
  <c r="K241" i="1" s="1"/>
  <c r="I240" i="1"/>
  <c r="K240" i="1" s="1"/>
  <c r="I244" i="1"/>
  <c r="K244" i="1" s="1"/>
  <c r="I245" i="1"/>
  <c r="K245" i="1" s="1"/>
  <c r="I242" i="1"/>
  <c r="K242" i="1" s="1"/>
  <c r="I246" i="1"/>
  <c r="K246" i="1" s="1"/>
  <c r="I247" i="1"/>
  <c r="K247" i="1" s="1"/>
  <c r="I248" i="1"/>
  <c r="K248" i="1" s="1"/>
  <c r="I249" i="1"/>
  <c r="K249" i="1" s="1"/>
  <c r="H250" i="1"/>
  <c r="H236" i="1"/>
  <c r="H237" i="1" s="1"/>
  <c r="J239" i="1"/>
  <c r="E250" i="1"/>
  <c r="E236" i="1"/>
  <c r="E198" i="1"/>
  <c r="G250" i="1"/>
  <c r="G236" i="1"/>
  <c r="G237" i="1" s="1"/>
  <c r="L876" i="2"/>
  <c r="M876" i="2" s="1"/>
  <c r="L892" i="2"/>
  <c r="N892" i="2" s="1"/>
  <c r="L895" i="2"/>
  <c r="N895" i="2" s="1"/>
  <c r="L899" i="2"/>
  <c r="N899" i="2" s="1"/>
  <c r="L900" i="2"/>
  <c r="M900" i="2" s="1"/>
  <c r="L902" i="2"/>
  <c r="M902" i="2" s="1"/>
  <c r="L904" i="2"/>
  <c r="S904" i="2" s="1"/>
  <c r="U904" i="2" s="1"/>
  <c r="L910" i="2"/>
  <c r="N910" i="2" s="1"/>
  <c r="L911" i="2"/>
  <c r="L912" i="2"/>
  <c r="M912" i="2" s="1"/>
  <c r="L913" i="2"/>
  <c r="L2" i="2"/>
  <c r="N2" i="2" s="1"/>
  <c r="L3" i="2"/>
  <c r="S3" i="2" s="1"/>
  <c r="L4" i="2"/>
  <c r="M4" i="2" s="1"/>
  <c r="L5" i="2"/>
  <c r="L6" i="2"/>
  <c r="M6" i="2" s="1"/>
  <c r="L7" i="2"/>
  <c r="L8" i="2"/>
  <c r="N8" i="2" s="1"/>
  <c r="L9" i="2"/>
  <c r="L10" i="2"/>
  <c r="N10" i="2" s="1"/>
  <c r="L11" i="2"/>
  <c r="L12" i="2"/>
  <c r="N12" i="2" s="1"/>
  <c r="L13" i="2"/>
  <c r="N13" i="2" s="1"/>
  <c r="L14" i="2"/>
  <c r="N14" i="2" s="1"/>
  <c r="L15" i="2"/>
  <c r="L16" i="2"/>
  <c r="N16" i="2" s="1"/>
  <c r="L17" i="2"/>
  <c r="N17" i="2" s="1"/>
  <c r="L18" i="2"/>
  <c r="N18" i="2" s="1"/>
  <c r="L19" i="2"/>
  <c r="L20" i="2"/>
  <c r="N20" i="2" s="1"/>
  <c r="L21" i="2"/>
  <c r="N21" i="2" s="1"/>
  <c r="L22" i="2"/>
  <c r="N22" i="2" s="1"/>
  <c r="L23" i="2"/>
  <c r="L24" i="2"/>
  <c r="N24" i="2" s="1"/>
  <c r="L25" i="2"/>
  <c r="N25" i="2" s="1"/>
  <c r="L26" i="2"/>
  <c r="N26" i="2" s="1"/>
  <c r="L27" i="2"/>
  <c r="L28" i="2"/>
  <c r="N28" i="2" s="1"/>
  <c r="L29" i="2"/>
  <c r="N29" i="2" s="1"/>
  <c r="L30" i="2"/>
  <c r="N30" i="2" s="1"/>
  <c r="L31" i="2"/>
  <c r="L32" i="2"/>
  <c r="N32" i="2" s="1"/>
  <c r="L33" i="2"/>
  <c r="N33" i="2" s="1"/>
  <c r="L34" i="2"/>
  <c r="N34" i="2" s="1"/>
  <c r="L35" i="2"/>
  <c r="S35" i="2" s="1"/>
  <c r="T35" i="2" s="1"/>
  <c r="L36" i="2"/>
  <c r="N36" i="2" s="1"/>
  <c r="L37" i="2"/>
  <c r="N37" i="2" s="1"/>
  <c r="L38" i="2"/>
  <c r="N38" i="2" s="1"/>
  <c r="L39" i="2"/>
  <c r="L40" i="2"/>
  <c r="N40" i="2" s="1"/>
  <c r="L41" i="2"/>
  <c r="N41" i="2" s="1"/>
  <c r="L42" i="2"/>
  <c r="N42" i="2" s="1"/>
  <c r="L43" i="2"/>
  <c r="L44" i="2"/>
  <c r="N44" i="2" s="1"/>
  <c r="L45" i="2"/>
  <c r="N45" i="2" s="1"/>
  <c r="L46" i="2"/>
  <c r="N46" i="2" s="1"/>
  <c r="L47" i="2"/>
  <c r="L49" i="2"/>
  <c r="N49" i="2" s="1"/>
  <c r="L50" i="2"/>
  <c r="L51" i="2"/>
  <c r="N51" i="2" s="1"/>
  <c r="L52" i="2"/>
  <c r="M52" i="2" s="1"/>
  <c r="L53" i="2"/>
  <c r="L54" i="2"/>
  <c r="L55" i="2"/>
  <c r="N55" i="2" s="1"/>
  <c r="L56" i="2"/>
  <c r="L57" i="2"/>
  <c r="N57" i="2" s="1"/>
  <c r="L58" i="2"/>
  <c r="L59" i="2"/>
  <c r="L60" i="2"/>
  <c r="M60" i="2" s="1"/>
  <c r="L61" i="2"/>
  <c r="L62" i="2"/>
  <c r="L63" i="2"/>
  <c r="N63" i="2" s="1"/>
  <c r="L64" i="2"/>
  <c r="L65" i="2"/>
  <c r="L66" i="2"/>
  <c r="L67" i="2"/>
  <c r="N67" i="2" s="1"/>
  <c r="L68" i="2"/>
  <c r="L69" i="2"/>
  <c r="L70" i="2"/>
  <c r="L71" i="2"/>
  <c r="N71" i="2" s="1"/>
  <c r="L73" i="2"/>
  <c r="L74" i="2"/>
  <c r="N74" i="2" s="1"/>
  <c r="L75" i="2"/>
  <c r="L77" i="2"/>
  <c r="N77" i="2" s="1"/>
  <c r="L78" i="2"/>
  <c r="L79" i="2"/>
  <c r="N79" i="2" s="1"/>
  <c r="L80" i="2"/>
  <c r="L81" i="2"/>
  <c r="N81" i="2" s="1"/>
  <c r="L82" i="2"/>
  <c r="L83" i="2"/>
  <c r="N83" i="2" s="1"/>
  <c r="L84" i="2"/>
  <c r="L85" i="2"/>
  <c r="L86" i="2"/>
  <c r="L87" i="2"/>
  <c r="N87" i="2" s="1"/>
  <c r="L88" i="2"/>
  <c r="L89" i="2"/>
  <c r="N89" i="2" s="1"/>
  <c r="L90" i="2"/>
  <c r="L91" i="2"/>
  <c r="N91" i="2" s="1"/>
  <c r="L92" i="2"/>
  <c r="L93" i="2"/>
  <c r="L94" i="2"/>
  <c r="L95" i="2"/>
  <c r="N95" i="2" s="1"/>
  <c r="L96" i="2"/>
  <c r="L97" i="2"/>
  <c r="N97" i="2" s="1"/>
  <c r="L98" i="2"/>
  <c r="L101" i="2"/>
  <c r="L102" i="2"/>
  <c r="N102" i="2" s="1"/>
  <c r="L103" i="2"/>
  <c r="L104" i="2"/>
  <c r="N104" i="2" s="1"/>
  <c r="L105" i="2"/>
  <c r="N105" i="2" s="1"/>
  <c r="L106" i="2"/>
  <c r="N106" i="2" s="1"/>
  <c r="L107" i="2"/>
  <c r="M107" i="2" s="1"/>
  <c r="L108" i="2"/>
  <c r="N108" i="2" s="1"/>
  <c r="L109" i="2"/>
  <c r="M109" i="2" s="1"/>
  <c r="L110" i="2"/>
  <c r="N110" i="2" s="1"/>
  <c r="L111" i="2"/>
  <c r="M111" i="2" s="1"/>
  <c r="L112" i="2"/>
  <c r="N112" i="2" s="1"/>
  <c r="L113" i="2"/>
  <c r="M113" i="2" s="1"/>
  <c r="L114" i="2"/>
  <c r="N114" i="2" s="1"/>
  <c r="L115" i="2"/>
  <c r="M115" i="2" s="1"/>
  <c r="L116" i="2"/>
  <c r="N116" i="2" s="1"/>
  <c r="L117" i="2"/>
  <c r="M117" i="2" s="1"/>
  <c r="L118" i="2"/>
  <c r="N118" i="2" s="1"/>
  <c r="L119" i="2"/>
  <c r="M119" i="2" s="1"/>
  <c r="L120" i="2"/>
  <c r="N120" i="2" s="1"/>
  <c r="L159" i="2"/>
  <c r="N159" i="2" s="1"/>
  <c r="L160" i="2"/>
  <c r="L161" i="2"/>
  <c r="L162" i="2"/>
  <c r="L163" i="2"/>
  <c r="N163" i="2" s="1"/>
  <c r="L164" i="2"/>
  <c r="S164" i="2" s="1"/>
  <c r="U164" i="2" s="1"/>
  <c r="L165" i="2"/>
  <c r="S165" i="2" s="1"/>
  <c r="U165" i="2" s="1"/>
  <c r="L166" i="2"/>
  <c r="N166" i="2" s="1"/>
  <c r="L167" i="2"/>
  <c r="S167" i="2" s="1"/>
  <c r="U167" i="2" s="1"/>
  <c r="L168" i="2"/>
  <c r="N168" i="2" s="1"/>
  <c r="L169" i="2"/>
  <c r="M169" i="2" s="1"/>
  <c r="M170" i="2"/>
  <c r="L171" i="2"/>
  <c r="M171" i="2" s="1"/>
  <c r="L172" i="2"/>
  <c r="N172" i="2" s="1"/>
  <c r="L173" i="2"/>
  <c r="S173" i="2" s="1"/>
  <c r="U173" i="2" s="1"/>
  <c r="L174" i="2"/>
  <c r="L175" i="2"/>
  <c r="M175" i="2" s="1"/>
  <c r="L176" i="2"/>
  <c r="S176" i="2" s="1"/>
  <c r="U176" i="2" s="1"/>
  <c r="L177" i="2"/>
  <c r="M177" i="2" s="1"/>
  <c r="L178" i="2"/>
  <c r="S178" i="2" s="1"/>
  <c r="U178" i="2" s="1"/>
  <c r="L179" i="2"/>
  <c r="M179" i="2" s="1"/>
  <c r="L180" i="2"/>
  <c r="S180" i="2" s="1"/>
  <c r="U180" i="2" s="1"/>
  <c r="L182" i="2"/>
  <c r="S182" i="2" s="1"/>
  <c r="U182" i="2" s="1"/>
  <c r="L183" i="2"/>
  <c r="N183" i="2" s="1"/>
  <c r="L184" i="2"/>
  <c r="S184" i="2" s="1"/>
  <c r="L185" i="2"/>
  <c r="N185" i="2" s="1"/>
  <c r="L186" i="2"/>
  <c r="M186" i="2" s="1"/>
  <c r="L187" i="2"/>
  <c r="L188" i="2"/>
  <c r="N188" i="2" s="1"/>
  <c r="L189" i="2"/>
  <c r="N189" i="2" s="1"/>
  <c r="L190" i="2"/>
  <c r="M190" i="2" s="1"/>
  <c r="L191" i="2"/>
  <c r="S191" i="2" s="1"/>
  <c r="U191" i="2" s="1"/>
  <c r="L192" i="2"/>
  <c r="M192" i="2" s="1"/>
  <c r="L193" i="2"/>
  <c r="S193" i="2" s="1"/>
  <c r="L194" i="2"/>
  <c r="N194" i="2" s="1"/>
  <c r="L195" i="2"/>
  <c r="S195" i="2" s="1"/>
  <c r="U195" i="2" s="1"/>
  <c r="L196" i="2"/>
  <c r="N196" i="2" s="1"/>
  <c r="L197" i="2"/>
  <c r="L198" i="2"/>
  <c r="N198" i="2" s="1"/>
  <c r="L199" i="2"/>
  <c r="M199" i="2" s="1"/>
  <c r="L200" i="2"/>
  <c r="L201" i="2"/>
  <c r="M201" i="2" s="1"/>
  <c r="L202" i="2"/>
  <c r="L203" i="2"/>
  <c r="M203" i="2" s="1"/>
  <c r="L204" i="2"/>
  <c r="L205" i="2"/>
  <c r="M205" i="2" s="1"/>
  <c r="L206" i="2"/>
  <c r="L207" i="2"/>
  <c r="M207" i="2" s="1"/>
  <c r="L208" i="2"/>
  <c r="L209" i="2"/>
  <c r="M209" i="2" s="1"/>
  <c r="L210" i="2"/>
  <c r="L211" i="2"/>
  <c r="M211" i="2" s="1"/>
  <c r="L212" i="2"/>
  <c r="L213" i="2"/>
  <c r="M213" i="2" s="1"/>
  <c r="L214" i="2"/>
  <c r="L215" i="2"/>
  <c r="M215" i="2" s="1"/>
  <c r="L216" i="2"/>
  <c r="L217" i="2"/>
  <c r="M217" i="2" s="1"/>
  <c r="L218" i="2"/>
  <c r="L219" i="2"/>
  <c r="L220" i="2"/>
  <c r="M220" i="2" s="1"/>
  <c r="L221" i="2"/>
  <c r="N221" i="2" s="1"/>
  <c r="L222" i="2"/>
  <c r="L223" i="2"/>
  <c r="N223" i="2" s="1"/>
  <c r="L224" i="2"/>
  <c r="L225" i="2"/>
  <c r="N225" i="2" s="1"/>
  <c r="L226" i="2"/>
  <c r="L227" i="2"/>
  <c r="N227" i="2" s="1"/>
  <c r="L228" i="2"/>
  <c r="L229" i="2"/>
  <c r="N229" i="2" s="1"/>
  <c r="L230" i="2"/>
  <c r="L231" i="2"/>
  <c r="N231" i="2" s="1"/>
  <c r="L232" i="2"/>
  <c r="L233" i="2"/>
  <c r="N233" i="2" s="1"/>
  <c r="L234" i="2"/>
  <c r="L235" i="2"/>
  <c r="N235" i="2" s="1"/>
  <c r="L236" i="2"/>
  <c r="L237" i="2"/>
  <c r="N237" i="2" s="1"/>
  <c r="L238" i="2"/>
  <c r="N238" i="2" s="1"/>
  <c r="L239" i="2"/>
  <c r="N239" i="2" s="1"/>
  <c r="L240" i="2"/>
  <c r="M240" i="2" s="1"/>
  <c r="L241" i="2"/>
  <c r="N241" i="2" s="1"/>
  <c r="L245" i="2"/>
  <c r="N245" i="2" s="1"/>
  <c r="L247" i="2"/>
  <c r="N247" i="2" s="1"/>
  <c r="L248" i="2"/>
  <c r="L249" i="2"/>
  <c r="N249" i="2" s="1"/>
  <c r="L250" i="2"/>
  <c r="N250" i="2" s="1"/>
  <c r="L251" i="2"/>
  <c r="N251" i="2" s="1"/>
  <c r="L252" i="2"/>
  <c r="L254" i="2"/>
  <c r="N254" i="2" s="1"/>
  <c r="L255" i="2"/>
  <c r="N255" i="2" s="1"/>
  <c r="L256" i="2"/>
  <c r="M256" i="2" s="1"/>
  <c r="L262" i="2"/>
  <c r="S262" i="2" s="1"/>
  <c r="U262" i="2" s="1"/>
  <c r="L264" i="2"/>
  <c r="N264" i="2" s="1"/>
  <c r="L265" i="2"/>
  <c r="S265" i="2" s="1"/>
  <c r="U265" i="2" s="1"/>
  <c r="L266" i="2"/>
  <c r="M266" i="2" s="1"/>
  <c r="L267" i="2"/>
  <c r="L263" i="2"/>
  <c r="L269" i="2"/>
  <c r="L271" i="2"/>
  <c r="L272" i="2"/>
  <c r="L273" i="2"/>
  <c r="L274" i="2"/>
  <c r="L275" i="2"/>
  <c r="L276" i="2"/>
  <c r="L277" i="2"/>
  <c r="L279" i="2"/>
  <c r="L280" i="2"/>
  <c r="L283" i="2"/>
  <c r="L298" i="2"/>
  <c r="L299" i="2"/>
  <c r="L300" i="2"/>
  <c r="L301" i="2"/>
  <c r="L302" i="2"/>
  <c r="L303" i="2"/>
  <c r="L304" i="2"/>
  <c r="N304" i="2" s="1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N317" i="2" s="1"/>
  <c r="L318" i="2"/>
  <c r="S318" i="2" s="1"/>
  <c r="U318" i="2" s="1"/>
  <c r="L319" i="2"/>
  <c r="L321" i="2"/>
  <c r="L322" i="2"/>
  <c r="M322" i="2" s="1"/>
  <c r="L323" i="2"/>
  <c r="S323" i="2" s="1"/>
  <c r="U323" i="2" s="1"/>
  <c r="L324" i="2"/>
  <c r="M324" i="2" s="1"/>
  <c r="L325" i="2"/>
  <c r="L326" i="2"/>
  <c r="L328" i="2"/>
  <c r="L329" i="2"/>
  <c r="L330" i="2"/>
  <c r="L331" i="2"/>
  <c r="L338" i="2"/>
  <c r="L339" i="2"/>
  <c r="L340" i="2"/>
  <c r="M340" i="2" s="1"/>
  <c r="L341" i="2"/>
  <c r="N341" i="2" s="1"/>
  <c r="L342" i="2"/>
  <c r="L343" i="2"/>
  <c r="N343" i="2" s="1"/>
  <c r="L344" i="2"/>
  <c r="L345" i="2"/>
  <c r="L346" i="2"/>
  <c r="L347" i="2"/>
  <c r="N347" i="2" s="1"/>
  <c r="L348" i="2"/>
  <c r="L349" i="2"/>
  <c r="N349" i="2" s="1"/>
  <c r="L350" i="2"/>
  <c r="L351" i="2"/>
  <c r="N351" i="2" s="1"/>
  <c r="L352" i="2"/>
  <c r="L353" i="2"/>
  <c r="N353" i="2" s="1"/>
  <c r="L354" i="2"/>
  <c r="L355" i="2"/>
  <c r="N355" i="2" s="1"/>
  <c r="L356" i="2"/>
  <c r="L358" i="2"/>
  <c r="N358" i="2" s="1"/>
  <c r="L359" i="2"/>
  <c r="L361" i="2"/>
  <c r="N361" i="2" s="1"/>
  <c r="L362" i="2"/>
  <c r="L364" i="2"/>
  <c r="N364" i="2" s="1"/>
  <c r="L365" i="2"/>
  <c r="L366" i="2"/>
  <c r="N366" i="2" s="1"/>
  <c r="L367" i="2"/>
  <c r="L368" i="2"/>
  <c r="N368" i="2" s="1"/>
  <c r="L369" i="2"/>
  <c r="L370" i="2"/>
  <c r="N370" i="2" s="1"/>
  <c r="L371" i="2"/>
  <c r="N371" i="2" s="1"/>
  <c r="L372" i="2"/>
  <c r="L373" i="2"/>
  <c r="L374" i="2"/>
  <c r="L375" i="2"/>
  <c r="L376" i="2"/>
  <c r="L379" i="2"/>
  <c r="M379" i="2" s="1"/>
  <c r="L380" i="2"/>
  <c r="L381" i="2"/>
  <c r="L383" i="2"/>
  <c r="L385" i="2"/>
  <c r="L386" i="2"/>
  <c r="L387" i="2"/>
  <c r="L388" i="2"/>
  <c r="N388" i="2" s="1"/>
  <c r="L389" i="2"/>
  <c r="L390" i="2"/>
  <c r="N390" i="2" s="1"/>
  <c r="L391" i="2"/>
  <c r="L392" i="2"/>
  <c r="N392" i="2" s="1"/>
  <c r="L393" i="2"/>
  <c r="L394" i="2"/>
  <c r="N394" i="2" s="1"/>
  <c r="L395" i="2"/>
  <c r="L396" i="2"/>
  <c r="N396" i="2" s="1"/>
  <c r="L397" i="2"/>
  <c r="L398" i="2"/>
  <c r="N398" i="2" s="1"/>
  <c r="L399" i="2"/>
  <c r="L400" i="2"/>
  <c r="N400" i="2" s="1"/>
  <c r="L401" i="2"/>
  <c r="L402" i="2"/>
  <c r="N402" i="2" s="1"/>
  <c r="L403" i="2"/>
  <c r="L404" i="2"/>
  <c r="N404" i="2" s="1"/>
  <c r="L405" i="2"/>
  <c r="L406" i="2"/>
  <c r="N406" i="2" s="1"/>
  <c r="L407" i="2"/>
  <c r="L408" i="2"/>
  <c r="N408" i="2" s="1"/>
  <c r="L409" i="2"/>
  <c r="L420" i="2"/>
  <c r="L410" i="2"/>
  <c r="L411" i="2"/>
  <c r="N411" i="2" s="1"/>
  <c r="L415" i="2"/>
  <c r="L416" i="2"/>
  <c r="N416" i="2" s="1"/>
  <c r="L418" i="2"/>
  <c r="L419" i="2"/>
  <c r="N419" i="2" s="1"/>
  <c r="L421" i="2"/>
  <c r="L422" i="2"/>
  <c r="N422" i="2" s="1"/>
  <c r="L423" i="2"/>
  <c r="N423" i="2" s="1"/>
  <c r="L424" i="2"/>
  <c r="L425" i="2"/>
  <c r="N425" i="2" s="1"/>
  <c r="L426" i="2"/>
  <c r="M426" i="2" s="1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M486" i="2" s="1"/>
  <c r="L487" i="2"/>
  <c r="L488" i="2"/>
  <c r="M488" i="2" s="1"/>
  <c r="L489" i="2"/>
  <c r="L491" i="2"/>
  <c r="M491" i="2" s="1"/>
  <c r="L492" i="2"/>
  <c r="L493" i="2"/>
  <c r="M493" i="2" s="1"/>
  <c r="L494" i="2"/>
  <c r="L495" i="2"/>
  <c r="M495" i="2" s="1"/>
  <c r="L496" i="2"/>
  <c r="L497" i="2"/>
  <c r="M497" i="2" s="1"/>
  <c r="L498" i="2"/>
  <c r="L499" i="2"/>
  <c r="M499" i="2" s="1"/>
  <c r="L500" i="2"/>
  <c r="L501" i="2"/>
  <c r="M501" i="2" s="1"/>
  <c r="L502" i="2"/>
  <c r="L503" i="2"/>
  <c r="M503" i="2" s="1"/>
  <c r="L504" i="2"/>
  <c r="L505" i="2"/>
  <c r="M505" i="2" s="1"/>
  <c r="L506" i="2"/>
  <c r="L507" i="2"/>
  <c r="M507" i="2" s="1"/>
  <c r="L508" i="2"/>
  <c r="L509" i="2"/>
  <c r="M509" i="2" s="1"/>
  <c r="L510" i="2"/>
  <c r="L511" i="2"/>
  <c r="M511" i="2" s="1"/>
  <c r="L512" i="2"/>
  <c r="L513" i="2"/>
  <c r="M513" i="2" s="1"/>
  <c r="L514" i="2"/>
  <c r="L515" i="2"/>
  <c r="M515" i="2" s="1"/>
  <c r="L516" i="2"/>
  <c r="N516" i="2" s="1"/>
  <c r="L517" i="2"/>
  <c r="M517" i="2" s="1"/>
  <c r="L518" i="2"/>
  <c r="L519" i="2"/>
  <c r="S519" i="2" s="1"/>
  <c r="L520" i="2"/>
  <c r="L521" i="2"/>
  <c r="N521" i="2" s="1"/>
  <c r="L522" i="2"/>
  <c r="L523" i="2"/>
  <c r="N523" i="2" s="1"/>
  <c r="L524" i="2"/>
  <c r="L525" i="2"/>
  <c r="N525" i="2" s="1"/>
  <c r="L526" i="2"/>
  <c r="L527" i="2"/>
  <c r="N527" i="2" s="1"/>
  <c r="L528" i="2"/>
  <c r="L529" i="2"/>
  <c r="S529" i="2" s="1"/>
  <c r="U529" i="2" s="1"/>
  <c r="L531" i="2"/>
  <c r="L532" i="2"/>
  <c r="M532" i="2" s="1"/>
  <c r="L534" i="2"/>
  <c r="L535" i="2"/>
  <c r="M535" i="2" s="1"/>
  <c r="L536" i="2"/>
  <c r="L537" i="2"/>
  <c r="M537" i="2" s="1"/>
  <c r="L538" i="2"/>
  <c r="L539" i="2"/>
  <c r="M539" i="2" s="1"/>
  <c r="L540" i="2"/>
  <c r="L541" i="2"/>
  <c r="M541" i="2" s="1"/>
  <c r="L542" i="2"/>
  <c r="L543" i="2"/>
  <c r="M543" i="2" s="1"/>
  <c r="L544" i="2"/>
  <c r="L545" i="2"/>
  <c r="M545" i="2" s="1"/>
  <c r="L546" i="2"/>
  <c r="L547" i="2"/>
  <c r="M547" i="2" s="1"/>
  <c r="L548" i="2"/>
  <c r="L549" i="2"/>
  <c r="M549" i="2" s="1"/>
  <c r="L550" i="2"/>
  <c r="L551" i="2"/>
  <c r="N551" i="2" s="1"/>
  <c r="L552" i="2"/>
  <c r="L553" i="2"/>
  <c r="N553" i="2" s="1"/>
  <c r="L554" i="2"/>
  <c r="L555" i="2"/>
  <c r="N555" i="2" s="1"/>
  <c r="L556" i="2"/>
  <c r="L557" i="2"/>
  <c r="N557" i="2" s="1"/>
  <c r="L558" i="2"/>
  <c r="L559" i="2"/>
  <c r="N559" i="2" s="1"/>
  <c r="L560" i="2"/>
  <c r="L561" i="2"/>
  <c r="N561" i="2" s="1"/>
  <c r="L562" i="2"/>
  <c r="L563" i="2"/>
  <c r="N563" i="2" s="1"/>
  <c r="L564" i="2"/>
  <c r="L565" i="2"/>
  <c r="N565" i="2" s="1"/>
  <c r="L566" i="2"/>
  <c r="L567" i="2"/>
  <c r="N567" i="2" s="1"/>
  <c r="L568" i="2"/>
  <c r="L570" i="2"/>
  <c r="N570" i="2" s="1"/>
  <c r="L571" i="2"/>
  <c r="L572" i="2"/>
  <c r="N572" i="2" s="1"/>
  <c r="L573" i="2"/>
  <c r="L574" i="2"/>
  <c r="N574" i="2" s="1"/>
  <c r="L575" i="2"/>
  <c r="N575" i="2" s="1"/>
  <c r="L576" i="2"/>
  <c r="N576" i="2" s="1"/>
  <c r="L577" i="2"/>
  <c r="N577" i="2" s="1"/>
  <c r="L579" i="2"/>
  <c r="N579" i="2" s="1"/>
  <c r="L580" i="2"/>
  <c r="L581" i="2"/>
  <c r="N581" i="2" s="1"/>
  <c r="L582" i="2"/>
  <c r="L583" i="2"/>
  <c r="N583" i="2" s="1"/>
  <c r="L584" i="2"/>
  <c r="L585" i="2"/>
  <c r="N585" i="2" s="1"/>
  <c r="L586" i="2"/>
  <c r="L587" i="2"/>
  <c r="N587" i="2" s="1"/>
  <c r="L588" i="2"/>
  <c r="L589" i="2"/>
  <c r="N589" i="2" s="1"/>
  <c r="L590" i="2"/>
  <c r="L591" i="2"/>
  <c r="N591" i="2" s="1"/>
  <c r="L592" i="2"/>
  <c r="L593" i="2"/>
  <c r="N593" i="2" s="1"/>
  <c r="L594" i="2"/>
  <c r="L595" i="2"/>
  <c r="N595" i="2" s="1"/>
  <c r="L596" i="2"/>
  <c r="L597" i="2"/>
  <c r="N597" i="2" s="1"/>
  <c r="L598" i="2"/>
  <c r="L599" i="2"/>
  <c r="N599" i="2" s="1"/>
  <c r="L600" i="2"/>
  <c r="L601" i="2"/>
  <c r="N601" i="2" s="1"/>
  <c r="L602" i="2"/>
  <c r="L603" i="2"/>
  <c r="N603" i="2" s="1"/>
  <c r="L604" i="2"/>
  <c r="L605" i="2"/>
  <c r="N605" i="2" s="1"/>
  <c r="L606" i="2"/>
  <c r="L607" i="2"/>
  <c r="N607" i="2" s="1"/>
  <c r="L608" i="2"/>
  <c r="L609" i="2"/>
  <c r="N609" i="2" s="1"/>
  <c r="L610" i="2"/>
  <c r="L611" i="2"/>
  <c r="N611" i="2" s="1"/>
  <c r="L612" i="2"/>
  <c r="L613" i="2"/>
  <c r="N613" i="2" s="1"/>
  <c r="L614" i="2"/>
  <c r="L615" i="2"/>
  <c r="N615" i="2" s="1"/>
  <c r="L616" i="2"/>
  <c r="N616" i="2" s="1"/>
  <c r="L617" i="2"/>
  <c r="N617" i="2" s="1"/>
  <c r="L618" i="2"/>
  <c r="L619" i="2"/>
  <c r="N619" i="2" s="1"/>
  <c r="L620" i="2"/>
  <c r="L621" i="2"/>
  <c r="N621" i="2" s="1"/>
  <c r="L622" i="2"/>
  <c r="L623" i="2"/>
  <c r="N623" i="2" s="1"/>
  <c r="L624" i="2"/>
  <c r="L625" i="2"/>
  <c r="N625" i="2" s="1"/>
  <c r="L626" i="2"/>
  <c r="L627" i="2"/>
  <c r="N627" i="2" s="1"/>
  <c r="L628" i="2"/>
  <c r="L629" i="2"/>
  <c r="N629" i="2" s="1"/>
  <c r="L630" i="2"/>
  <c r="L631" i="2"/>
  <c r="N631" i="2" s="1"/>
  <c r="L632" i="2"/>
  <c r="S632" i="2" s="1"/>
  <c r="U632" i="2" s="1"/>
  <c r="L636" i="2"/>
  <c r="S636" i="2" s="1"/>
  <c r="U636" i="2" s="1"/>
  <c r="L637" i="2"/>
  <c r="M637" i="2" s="1"/>
  <c r="L638" i="2"/>
  <c r="S638" i="2" s="1"/>
  <c r="U638" i="2" s="1"/>
  <c r="L639" i="2"/>
  <c r="L640" i="2"/>
  <c r="N640" i="2" s="1"/>
  <c r="L641" i="2"/>
  <c r="L675" i="2"/>
  <c r="L642" i="2"/>
  <c r="L643" i="2"/>
  <c r="N643" i="2" s="1"/>
  <c r="L644" i="2"/>
  <c r="L645" i="2"/>
  <c r="N645" i="2" s="1"/>
  <c r="L646" i="2"/>
  <c r="L647" i="2"/>
  <c r="N647" i="2" s="1"/>
  <c r="L648" i="2"/>
  <c r="L649" i="2"/>
  <c r="N649" i="2" s="1"/>
  <c r="L650" i="2"/>
  <c r="L651" i="2"/>
  <c r="S651" i="2" s="1"/>
  <c r="U651" i="2" s="1"/>
  <c r="L652" i="2"/>
  <c r="M652" i="2" s="1"/>
  <c r="L653" i="2"/>
  <c r="N653" i="2" s="1"/>
  <c r="L655" i="2"/>
  <c r="L656" i="2"/>
  <c r="N656" i="2" s="1"/>
  <c r="L657" i="2"/>
  <c r="L658" i="2"/>
  <c r="N658" i="2" s="1"/>
  <c r="L659" i="2"/>
  <c r="L660" i="2"/>
  <c r="N660" i="2" s="1"/>
  <c r="L661" i="2"/>
  <c r="L662" i="2"/>
  <c r="N662" i="2" s="1"/>
  <c r="L664" i="2"/>
  <c r="L665" i="2"/>
  <c r="N665" i="2" s="1"/>
  <c r="L666" i="2"/>
  <c r="L667" i="2"/>
  <c r="N667" i="2" s="1"/>
  <c r="L668" i="2"/>
  <c r="L669" i="2"/>
  <c r="N669" i="2" s="1"/>
  <c r="L670" i="2"/>
  <c r="L671" i="2"/>
  <c r="N671" i="2" s="1"/>
  <c r="L672" i="2"/>
  <c r="L673" i="2"/>
  <c r="N673" i="2" s="1"/>
  <c r="L674" i="2"/>
  <c r="L676" i="2"/>
  <c r="N676" i="2" s="1"/>
  <c r="L677" i="2"/>
  <c r="L678" i="2"/>
  <c r="N678" i="2" s="1"/>
  <c r="L679" i="2"/>
  <c r="L680" i="2"/>
  <c r="N680" i="2" s="1"/>
  <c r="L681" i="2"/>
  <c r="N681" i="2" s="1"/>
  <c r="L682" i="2"/>
  <c r="N682" i="2" s="1"/>
  <c r="L683" i="2"/>
  <c r="L684" i="2"/>
  <c r="N684" i="2" s="1"/>
  <c r="L685" i="2"/>
  <c r="L686" i="2"/>
  <c r="N686" i="2" s="1"/>
  <c r="L687" i="2"/>
  <c r="L688" i="2"/>
  <c r="N688" i="2" s="1"/>
  <c r="L689" i="2"/>
  <c r="L690" i="2"/>
  <c r="N690" i="2" s="1"/>
  <c r="L691" i="2"/>
  <c r="L692" i="2"/>
  <c r="N692" i="2" s="1"/>
  <c r="L693" i="2"/>
  <c r="L694" i="2"/>
  <c r="N694" i="2" s="1"/>
  <c r="L695" i="2"/>
  <c r="L696" i="2"/>
  <c r="N696" i="2" s="1"/>
  <c r="L697" i="2"/>
  <c r="L698" i="2"/>
  <c r="S698" i="2" s="1"/>
  <c r="L699" i="2"/>
  <c r="S699" i="2" s="1"/>
  <c r="L700" i="2"/>
  <c r="S700" i="2" s="1"/>
  <c r="L701" i="2"/>
  <c r="S701" i="2" s="1"/>
  <c r="L702" i="2"/>
  <c r="S702" i="2" s="1"/>
  <c r="L703" i="2"/>
  <c r="S703" i="2" s="1"/>
  <c r="L704" i="2"/>
  <c r="N704" i="2" s="1"/>
  <c r="L705" i="2"/>
  <c r="L706" i="2"/>
  <c r="N706" i="2" s="1"/>
  <c r="L711" i="2"/>
  <c r="L708" i="2"/>
  <c r="N708" i="2" s="1"/>
  <c r="L712" i="2"/>
  <c r="L713" i="2"/>
  <c r="N713" i="2" s="1"/>
  <c r="L714" i="2"/>
  <c r="L715" i="2"/>
  <c r="N715" i="2" s="1"/>
  <c r="L716" i="2"/>
  <c r="L717" i="2"/>
  <c r="N717" i="2" s="1"/>
  <c r="L718" i="2"/>
  <c r="L721" i="2"/>
  <c r="N721" i="2" s="1"/>
  <c r="L722" i="2"/>
  <c r="L723" i="2"/>
  <c r="N723" i="2" s="1"/>
  <c r="L724" i="2"/>
  <c r="L725" i="2"/>
  <c r="N725" i="2" s="1"/>
  <c r="L726" i="2"/>
  <c r="L727" i="2"/>
  <c r="N727" i="2" s="1"/>
  <c r="L728" i="2"/>
  <c r="L729" i="2"/>
  <c r="N729" i="2" s="1"/>
  <c r="L730" i="2"/>
  <c r="L735" i="2"/>
  <c r="N735" i="2" s="1"/>
  <c r="L736" i="2"/>
  <c r="L737" i="2"/>
  <c r="N737" i="2" s="1"/>
  <c r="L738" i="2"/>
  <c r="L739" i="2"/>
  <c r="N739" i="2" s="1"/>
  <c r="L740" i="2"/>
  <c r="L741" i="2"/>
  <c r="N741" i="2" s="1"/>
  <c r="L742" i="2"/>
  <c r="L743" i="2"/>
  <c r="N743" i="2" s="1"/>
  <c r="L744" i="2"/>
  <c r="L745" i="2"/>
  <c r="N745" i="2" s="1"/>
  <c r="L746" i="2"/>
  <c r="L747" i="2"/>
  <c r="N747" i="2" s="1"/>
  <c r="L748" i="2"/>
  <c r="L749" i="2"/>
  <c r="N749" i="2" s="1"/>
  <c r="L750" i="2"/>
  <c r="L751" i="2"/>
  <c r="N751" i="2" s="1"/>
  <c r="L753" i="2"/>
  <c r="L754" i="2"/>
  <c r="N754" i="2" s="1"/>
  <c r="L755" i="2"/>
  <c r="L756" i="2"/>
  <c r="N756" i="2" s="1"/>
  <c r="L757" i="2"/>
  <c r="L758" i="2"/>
  <c r="N758" i="2" s="1"/>
  <c r="L759" i="2"/>
  <c r="L760" i="2"/>
  <c r="N760" i="2" s="1"/>
  <c r="L761" i="2"/>
  <c r="L762" i="2"/>
  <c r="N762" i="2" s="1"/>
  <c r="L763" i="2"/>
  <c r="M763" i="2" s="1"/>
  <c r="L764" i="2"/>
  <c r="N764" i="2" s="1"/>
  <c r="L765" i="2"/>
  <c r="L766" i="2"/>
  <c r="N766" i="2" s="1"/>
  <c r="L767" i="2"/>
  <c r="L768" i="2"/>
  <c r="N768" i="2" s="1"/>
  <c r="L769" i="2"/>
  <c r="L770" i="2"/>
  <c r="N770" i="2" s="1"/>
  <c r="L771" i="2"/>
  <c r="L772" i="2"/>
  <c r="N772" i="2" s="1"/>
  <c r="L773" i="2"/>
  <c r="L774" i="2"/>
  <c r="N774" i="2" s="1"/>
  <c r="L775" i="2"/>
  <c r="L776" i="2"/>
  <c r="M776" i="2" s="1"/>
  <c r="L777" i="2"/>
  <c r="L778" i="2"/>
  <c r="N778" i="2" s="1"/>
  <c r="L779" i="2"/>
  <c r="L780" i="2"/>
  <c r="N780" i="2" s="1"/>
  <c r="L781" i="2"/>
  <c r="L782" i="2"/>
  <c r="N782" i="2" s="1"/>
  <c r="L783" i="2"/>
  <c r="L784" i="2"/>
  <c r="N784" i="2" s="1"/>
  <c r="L785" i="2"/>
  <c r="L786" i="2"/>
  <c r="N786" i="2" s="1"/>
  <c r="L787" i="2"/>
  <c r="L788" i="2"/>
  <c r="N788" i="2" s="1"/>
  <c r="L792" i="2"/>
  <c r="L793" i="2"/>
  <c r="N793" i="2" s="1"/>
  <c r="L794" i="2"/>
  <c r="M794" i="2" s="1"/>
  <c r="L798" i="2"/>
  <c r="N798" i="2" s="1"/>
  <c r="L799" i="2"/>
  <c r="S799" i="2" s="1"/>
  <c r="U799" i="2" s="1"/>
  <c r="L800" i="2"/>
  <c r="M800" i="2" s="1"/>
  <c r="L801" i="2"/>
  <c r="L802" i="2"/>
  <c r="S802" i="2" s="1"/>
  <c r="U802" i="2" s="1"/>
  <c r="L803" i="2"/>
  <c r="M803" i="2" s="1"/>
  <c r="L808" i="2"/>
  <c r="S808" i="2" s="1"/>
  <c r="U808" i="2" s="1"/>
  <c r="L809" i="2"/>
  <c r="L810" i="2"/>
  <c r="M810" i="2" s="1"/>
  <c r="L811" i="2"/>
  <c r="L812" i="2"/>
  <c r="L813" i="2"/>
  <c r="L814" i="2"/>
  <c r="M814" i="2" s="1"/>
  <c r="L815" i="2"/>
  <c r="L816" i="2"/>
  <c r="M816" i="2" s="1"/>
  <c r="L817" i="2"/>
  <c r="M817" i="2" s="1"/>
  <c r="L818" i="2"/>
  <c r="M818" i="2" s="1"/>
  <c r="L819" i="2"/>
  <c r="L820" i="2"/>
  <c r="M820" i="2" s="1"/>
  <c r="L821" i="2"/>
  <c r="M821" i="2" s="1"/>
  <c r="L823" i="2"/>
  <c r="S823" i="2" s="1"/>
  <c r="U823" i="2" s="1"/>
  <c r="L824" i="2"/>
  <c r="M824" i="2" s="1"/>
  <c r="L825" i="2"/>
  <c r="S825" i="2" s="1"/>
  <c r="U825" i="2" s="1"/>
  <c r="L826" i="2"/>
  <c r="M826" i="2" s="1"/>
  <c r="L827" i="2"/>
  <c r="S827" i="2" s="1"/>
  <c r="U827" i="2" s="1"/>
  <c r="L828" i="2"/>
  <c r="M828" i="2" s="1"/>
  <c r="L829" i="2"/>
  <c r="S829" i="2" s="1"/>
  <c r="U829" i="2" s="1"/>
  <c r="L830" i="2"/>
  <c r="L831" i="2"/>
  <c r="M831" i="2" s="1"/>
  <c r="L832" i="2"/>
  <c r="L833" i="2"/>
  <c r="S833" i="2" s="1"/>
  <c r="U833" i="2" s="1"/>
  <c r="L834" i="2"/>
  <c r="L835" i="2"/>
  <c r="M835" i="2" s="1"/>
  <c r="L836" i="2"/>
  <c r="L837" i="2"/>
  <c r="M837" i="2" s="1"/>
  <c r="L838" i="2"/>
  <c r="L839" i="2"/>
  <c r="M839" i="2" s="1"/>
  <c r="L840" i="2"/>
  <c r="L841" i="2"/>
  <c r="M841" i="2" s="1"/>
  <c r="L842" i="2"/>
  <c r="L843" i="2"/>
  <c r="M843" i="2" s="1"/>
  <c r="L844" i="2"/>
  <c r="M844" i="2" s="1"/>
  <c r="L845" i="2"/>
  <c r="S845" i="2" s="1"/>
  <c r="U845" i="2" s="1"/>
  <c r="L858" i="2"/>
  <c r="L862" i="2"/>
  <c r="M862" i="2" s="1"/>
  <c r="L863" i="2"/>
  <c r="L868" i="2"/>
  <c r="S868" i="2" s="1"/>
  <c r="L867" i="2"/>
  <c r="L869" i="2"/>
  <c r="M869" i="2" s="1"/>
  <c r="L870" i="2"/>
  <c r="W817" i="2"/>
  <c r="V817" i="2"/>
  <c r="I817" i="2"/>
  <c r="D198" i="1"/>
  <c r="D236" i="1"/>
  <c r="F236" i="1" s="1"/>
  <c r="D250" i="1"/>
  <c r="J248" i="1"/>
  <c r="F248" i="1"/>
  <c r="J247" i="1"/>
  <c r="F247" i="1"/>
  <c r="J246" i="1"/>
  <c r="F246" i="1"/>
  <c r="J245" i="1"/>
  <c r="F245" i="1"/>
  <c r="J244" i="1"/>
  <c r="F244" i="1"/>
  <c r="J242" i="1"/>
  <c r="F242" i="1"/>
  <c r="J241" i="1"/>
  <c r="F241" i="1"/>
  <c r="F240" i="1"/>
  <c r="F239" i="1"/>
  <c r="W196" i="2"/>
  <c r="V196" i="2"/>
  <c r="I196" i="2"/>
  <c r="W195" i="2"/>
  <c r="V195" i="2"/>
  <c r="I195" i="2"/>
  <c r="I197" i="2"/>
  <c r="V197" i="2"/>
  <c r="W197" i="2"/>
  <c r="W190" i="2"/>
  <c r="V190" i="2"/>
  <c r="I190" i="2"/>
  <c r="W701" i="2"/>
  <c r="V701" i="2"/>
  <c r="I701" i="2"/>
  <c r="W423" i="2"/>
  <c r="V423" i="2"/>
  <c r="I423" i="2"/>
  <c r="W324" i="2"/>
  <c r="V324" i="2"/>
  <c r="I324" i="2"/>
  <c r="W194" i="2"/>
  <c r="V194" i="2"/>
  <c r="I194" i="2"/>
  <c r="W193" i="2"/>
  <c r="V193" i="2"/>
  <c r="I193" i="2"/>
  <c r="W191" i="2"/>
  <c r="V191" i="2"/>
  <c r="I191" i="2"/>
  <c r="W266" i="2"/>
  <c r="V266" i="2"/>
  <c r="I266" i="2"/>
  <c r="W265" i="2"/>
  <c r="V265" i="2"/>
  <c r="I265" i="2"/>
  <c r="W262" i="2"/>
  <c r="V262" i="2"/>
  <c r="I262" i="2"/>
  <c r="W256" i="2"/>
  <c r="V256" i="2"/>
  <c r="I256" i="2"/>
  <c r="W340" i="2"/>
  <c r="V340" i="2"/>
  <c r="I340" i="2"/>
  <c r="W341" i="2"/>
  <c r="V341" i="2"/>
  <c r="I341" i="2"/>
  <c r="S900" i="2"/>
  <c r="T900" i="2" s="1"/>
  <c r="W3" i="2"/>
  <c r="V3" i="2"/>
  <c r="N3" i="2"/>
  <c r="I3" i="2"/>
  <c r="W189" i="2"/>
  <c r="V189" i="2"/>
  <c r="I189" i="2"/>
  <c r="P915" i="2"/>
  <c r="P865" i="2"/>
  <c r="P872" i="2"/>
  <c r="F21" i="1"/>
  <c r="W187" i="2"/>
  <c r="V187" i="2"/>
  <c r="I187" i="2"/>
  <c r="W186" i="2"/>
  <c r="V186" i="2"/>
  <c r="I186" i="2"/>
  <c r="W52" i="2"/>
  <c r="V52" i="2"/>
  <c r="I52" i="2"/>
  <c r="W53" i="2"/>
  <c r="V53" i="2"/>
  <c r="I53" i="2"/>
  <c r="F173" i="1"/>
  <c r="W188" i="2"/>
  <c r="V188" i="2"/>
  <c r="I188" i="2"/>
  <c r="W185" i="2"/>
  <c r="V185" i="2"/>
  <c r="I185" i="2"/>
  <c r="W184" i="2"/>
  <c r="V184" i="2"/>
  <c r="I184" i="2"/>
  <c r="W763" i="2"/>
  <c r="V763" i="2"/>
  <c r="I763" i="2"/>
  <c r="W764" i="2"/>
  <c r="V764" i="2"/>
  <c r="I764" i="2"/>
  <c r="W762" i="2"/>
  <c r="V762" i="2"/>
  <c r="I762" i="2"/>
  <c r="W183" i="2"/>
  <c r="V183" i="2"/>
  <c r="I183" i="2"/>
  <c r="W681" i="2"/>
  <c r="V681" i="2"/>
  <c r="I681" i="2"/>
  <c r="W370" i="2"/>
  <c r="V370" i="2"/>
  <c r="I370" i="2"/>
  <c r="W240" i="2"/>
  <c r="V240" i="2"/>
  <c r="I240" i="2"/>
  <c r="W318" i="2"/>
  <c r="V318" i="2"/>
  <c r="I318" i="2"/>
  <c r="W180" i="2"/>
  <c r="V180" i="2"/>
  <c r="I180" i="2"/>
  <c r="W182" i="2"/>
  <c r="V182" i="2"/>
  <c r="I182" i="2"/>
  <c r="W192" i="2"/>
  <c r="V192" i="2"/>
  <c r="I192" i="2"/>
  <c r="W179" i="2"/>
  <c r="V179" i="2"/>
  <c r="N179" i="2"/>
  <c r="I179" i="2"/>
  <c r="W577" i="2"/>
  <c r="V577" i="2"/>
  <c r="I577" i="2"/>
  <c r="W178" i="2"/>
  <c r="V178" i="2"/>
  <c r="I178" i="2"/>
  <c r="W220" i="2"/>
  <c r="V220" i="2"/>
  <c r="I220" i="2"/>
  <c r="W177" i="2"/>
  <c r="V177" i="2"/>
  <c r="I177" i="2"/>
  <c r="W176" i="2"/>
  <c r="V176" i="2"/>
  <c r="I176" i="2"/>
  <c r="W175" i="2"/>
  <c r="V175" i="2"/>
  <c r="I175" i="2"/>
  <c r="W174" i="2"/>
  <c r="V174" i="2"/>
  <c r="I174" i="2"/>
  <c r="W537" i="2"/>
  <c r="V537" i="2"/>
  <c r="I537" i="2"/>
  <c r="K865" i="2"/>
  <c r="J865" i="2"/>
  <c r="BI10" i="4"/>
  <c r="BI11" i="4"/>
  <c r="BI6" i="4"/>
  <c r="BI12" i="4"/>
  <c r="BI7" i="4"/>
  <c r="BI5" i="4"/>
  <c r="BI14" i="4" s="1"/>
  <c r="BI8" i="4"/>
  <c r="BI9" i="4"/>
  <c r="W575" i="2"/>
  <c r="V575" i="2"/>
  <c r="I575" i="2"/>
  <c r="W323" i="2"/>
  <c r="V323" i="2"/>
  <c r="N323" i="2"/>
  <c r="I323" i="2"/>
  <c r="W173" i="2"/>
  <c r="V173" i="2"/>
  <c r="I173" i="2"/>
  <c r="W172" i="2"/>
  <c r="V172" i="2"/>
  <c r="I172" i="2"/>
  <c r="W171" i="2"/>
  <c r="V171" i="2"/>
  <c r="I171" i="2"/>
  <c r="F11" i="4"/>
  <c r="E11" i="4"/>
  <c r="W170" i="2"/>
  <c r="V170" i="2"/>
  <c r="S170" i="2"/>
  <c r="U170" i="2" s="1"/>
  <c r="N170" i="2"/>
  <c r="I170" i="2"/>
  <c r="W322" i="2"/>
  <c r="V322" i="2"/>
  <c r="I322" i="2"/>
  <c r="W379" i="2"/>
  <c r="V379" i="2"/>
  <c r="N379" i="2"/>
  <c r="I379" i="2"/>
  <c r="W425" i="2"/>
  <c r="V425" i="2"/>
  <c r="M425" i="2"/>
  <c r="I425" i="2"/>
  <c r="F73" i="1"/>
  <c r="W164" i="2"/>
  <c r="V164" i="2"/>
  <c r="I164" i="2"/>
  <c r="W169" i="2"/>
  <c r="V169" i="2"/>
  <c r="I169" i="2"/>
  <c r="W168" i="2"/>
  <c r="V168" i="2"/>
  <c r="I168" i="2"/>
  <c r="W167" i="2"/>
  <c r="V167" i="2"/>
  <c r="I167" i="2"/>
  <c r="F12" i="4"/>
  <c r="E12" i="4"/>
  <c r="F7" i="4"/>
  <c r="F8" i="4"/>
  <c r="F9" i="4"/>
  <c r="F10" i="4"/>
  <c r="F13" i="4"/>
  <c r="BJ14" i="4"/>
  <c r="BK14" i="4"/>
  <c r="BL14" i="4"/>
  <c r="BM14" i="4"/>
  <c r="BN14" i="4"/>
  <c r="BO14" i="4"/>
  <c r="BP14" i="4"/>
  <c r="BQ14" i="4"/>
  <c r="BR14" i="4"/>
  <c r="BS14" i="4"/>
  <c r="BT14" i="4"/>
  <c r="BU14" i="4"/>
  <c r="F6" i="4"/>
  <c r="BV14" i="4"/>
  <c r="BW14" i="4"/>
  <c r="BX14" i="4"/>
  <c r="BY14" i="4"/>
  <c r="BZ14" i="4"/>
  <c r="CA14" i="4"/>
  <c r="CB14" i="4"/>
  <c r="CC14" i="4"/>
  <c r="CD14" i="4"/>
  <c r="CE14" i="4"/>
  <c r="CF14" i="4"/>
  <c r="CG14" i="4"/>
  <c r="CH14" i="4"/>
  <c r="CI14" i="4"/>
  <c r="CJ14" i="4"/>
  <c r="CK14" i="4"/>
  <c r="CL14" i="4"/>
  <c r="W426" i="2"/>
  <c r="V426" i="2"/>
  <c r="S426" i="2"/>
  <c r="U426" i="2" s="1"/>
  <c r="I426" i="2"/>
  <c r="F143" i="1"/>
  <c r="W821" i="2"/>
  <c r="V821" i="2"/>
  <c r="I821" i="2"/>
  <c r="W166" i="2"/>
  <c r="V166" i="2"/>
  <c r="I166" i="2"/>
  <c r="W165" i="2"/>
  <c r="V165" i="2"/>
  <c r="I165" i="2"/>
  <c r="W845" i="2"/>
  <c r="V845" i="2"/>
  <c r="I845" i="2"/>
  <c r="W844" i="2"/>
  <c r="V844" i="2"/>
  <c r="I844" i="2"/>
  <c r="W829" i="2"/>
  <c r="V829" i="2"/>
  <c r="I829" i="2"/>
  <c r="W828" i="2"/>
  <c r="V828" i="2"/>
  <c r="I828" i="2"/>
  <c r="W827" i="2"/>
  <c r="V827" i="2"/>
  <c r="I827" i="2"/>
  <c r="W826" i="2"/>
  <c r="V826" i="2"/>
  <c r="I826" i="2"/>
  <c r="W825" i="2"/>
  <c r="V825" i="2"/>
  <c r="I825" i="2"/>
  <c r="W824" i="2"/>
  <c r="V824" i="2"/>
  <c r="I824" i="2"/>
  <c r="W823" i="2"/>
  <c r="V823" i="2"/>
  <c r="I823" i="2"/>
  <c r="W833" i="2"/>
  <c r="V833" i="2"/>
  <c r="I833" i="2"/>
  <c r="W803" i="2"/>
  <c r="V803" i="2"/>
  <c r="I803" i="2"/>
  <c r="W802" i="2"/>
  <c r="V802" i="2"/>
  <c r="I802" i="2"/>
  <c r="W808" i="2"/>
  <c r="V808" i="2"/>
  <c r="I808" i="2"/>
  <c r="W651" i="2"/>
  <c r="V651" i="2"/>
  <c r="I651" i="2"/>
  <c r="W652" i="2"/>
  <c r="V652" i="2"/>
  <c r="I652" i="2"/>
  <c r="W638" i="2"/>
  <c r="V638" i="2"/>
  <c r="N638" i="2"/>
  <c r="I638" i="2"/>
  <c r="W637" i="2"/>
  <c r="V637" i="2"/>
  <c r="I637" i="2"/>
  <c r="W636" i="2"/>
  <c r="V636" i="2"/>
  <c r="I636" i="2"/>
  <c r="W632" i="2"/>
  <c r="V632" i="2"/>
  <c r="I632" i="2"/>
  <c r="W105" i="2"/>
  <c r="V105" i="2"/>
  <c r="I105" i="2"/>
  <c r="W67" i="2"/>
  <c r="V67" i="2"/>
  <c r="I67" i="2"/>
  <c r="W304" i="2"/>
  <c r="V304" i="2"/>
  <c r="I304" i="2"/>
  <c r="W60" i="2"/>
  <c r="V60" i="2"/>
  <c r="I60" i="2"/>
  <c r="W6" i="2"/>
  <c r="V6" i="2"/>
  <c r="I6" i="2"/>
  <c r="W4" i="2"/>
  <c r="V4" i="2"/>
  <c r="I4" i="2"/>
  <c r="W160" i="2"/>
  <c r="V160" i="2"/>
  <c r="M160" i="2"/>
  <c r="I160" i="2"/>
  <c r="W163" i="2"/>
  <c r="V163" i="2"/>
  <c r="I163" i="2"/>
  <c r="F219" i="1"/>
  <c r="W516" i="2"/>
  <c r="V516" i="2"/>
  <c r="I516" i="2"/>
  <c r="W770" i="2"/>
  <c r="V770" i="2"/>
  <c r="I770" i="2"/>
  <c r="W869" i="2"/>
  <c r="V869" i="2"/>
  <c r="O869" i="2"/>
  <c r="I869" i="2"/>
  <c r="W700" i="2"/>
  <c r="W162" i="2"/>
  <c r="V162" i="2"/>
  <c r="M162" i="2"/>
  <c r="I162" i="2"/>
  <c r="W159" i="2"/>
  <c r="V159" i="2"/>
  <c r="S159" i="2"/>
  <c r="U159" i="2" s="1"/>
  <c r="M159" i="2"/>
  <c r="I159" i="2"/>
  <c r="W616" i="2"/>
  <c r="V616" i="2"/>
  <c r="M616" i="2"/>
  <c r="I616" i="2"/>
  <c r="W428" i="2"/>
  <c r="W911" i="2"/>
  <c r="S911" i="2"/>
  <c r="U911" i="2" s="1"/>
  <c r="O911" i="2"/>
  <c r="N911" i="2"/>
  <c r="M911" i="2"/>
  <c r="W912" i="2"/>
  <c r="S912" i="2"/>
  <c r="U912" i="2" s="1"/>
  <c r="O912" i="2"/>
  <c r="N912" i="2"/>
  <c r="M913" i="2"/>
  <c r="N913" i="2"/>
  <c r="W78" i="2"/>
  <c r="V78" i="2"/>
  <c r="I78" i="2"/>
  <c r="F158" i="1"/>
  <c r="F100" i="1"/>
  <c r="F97" i="1"/>
  <c r="F186" i="1"/>
  <c r="F157" i="1"/>
  <c r="F152" i="1"/>
  <c r="W347" i="2"/>
  <c r="V347" i="2"/>
  <c r="I347" i="2"/>
  <c r="E2" i="4"/>
  <c r="E3" i="4"/>
  <c r="E4" i="4"/>
  <c r="E14" i="4" s="1"/>
  <c r="E5" i="4"/>
  <c r="E6" i="4"/>
  <c r="E7" i="4"/>
  <c r="E8" i="4"/>
  <c r="E9" i="4"/>
  <c r="E10" i="4"/>
  <c r="E13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BG14" i="4"/>
  <c r="BH14" i="4"/>
  <c r="F2" i="1"/>
  <c r="F3" i="1"/>
  <c r="F7" i="1"/>
  <c r="F8" i="1"/>
  <c r="F9" i="1"/>
  <c r="F10" i="1"/>
  <c r="F11" i="1"/>
  <c r="F12" i="1"/>
  <c r="F14" i="1"/>
  <c r="F15" i="1"/>
  <c r="F17" i="1"/>
  <c r="F18" i="1"/>
  <c r="F22" i="1"/>
  <c r="F23" i="1"/>
  <c r="F24" i="1"/>
  <c r="F25" i="1"/>
  <c r="F26" i="1"/>
  <c r="J26" i="1"/>
  <c r="F27" i="1"/>
  <c r="F28" i="1"/>
  <c r="F33" i="1"/>
  <c r="F34" i="1"/>
  <c r="F35" i="1"/>
  <c r="F36" i="1"/>
  <c r="F37" i="1"/>
  <c r="F38" i="1"/>
  <c r="J38" i="1"/>
  <c r="F161" i="1"/>
  <c r="J161" i="1"/>
  <c r="F102" i="1"/>
  <c r="F92" i="1"/>
  <c r="F94" i="1"/>
  <c r="F187" i="1"/>
  <c r="J187" i="1"/>
  <c r="F95" i="1"/>
  <c r="F104" i="1"/>
  <c r="J104" i="1"/>
  <c r="F165" i="1"/>
  <c r="J165" i="1"/>
  <c r="F212" i="1"/>
  <c r="J212" i="1"/>
  <c r="F188" i="1"/>
  <c r="J188" i="1"/>
  <c r="F96" i="1"/>
  <c r="J96" i="1"/>
  <c r="F130" i="1"/>
  <c r="J130" i="1"/>
  <c r="F40" i="1"/>
  <c r="J40" i="1"/>
  <c r="F131" i="1"/>
  <c r="J131" i="1"/>
  <c r="F41" i="1"/>
  <c r="J41" i="1"/>
  <c r="F200" i="1"/>
  <c r="J200" i="1"/>
  <c r="F201" i="1"/>
  <c r="J201" i="1"/>
  <c r="F202" i="1"/>
  <c r="J202" i="1"/>
  <c r="F203" i="1"/>
  <c r="J203" i="1"/>
  <c r="F189" i="1"/>
  <c r="J189" i="1"/>
  <c r="F42" i="1"/>
  <c r="J42" i="1"/>
  <c r="F43" i="1"/>
  <c r="J43" i="1"/>
  <c r="F44" i="1"/>
  <c r="J44" i="1"/>
  <c r="F204" i="1"/>
  <c r="J204" i="1"/>
  <c r="F215" i="1"/>
  <c r="F138" i="1"/>
  <c r="F49" i="1"/>
  <c r="F52" i="1"/>
  <c r="J52" i="1"/>
  <c r="F53" i="1"/>
  <c r="F54" i="1"/>
  <c r="J54" i="1"/>
  <c r="F61" i="1"/>
  <c r="F62" i="1"/>
  <c r="F63" i="1"/>
  <c r="J63" i="1"/>
  <c r="F66" i="1"/>
  <c r="F68" i="1"/>
  <c r="J68" i="1"/>
  <c r="F69" i="1"/>
  <c r="F70" i="1"/>
  <c r="J70" i="1"/>
  <c r="F74" i="1"/>
  <c r="J74" i="1"/>
  <c r="F75" i="1"/>
  <c r="F78" i="1"/>
  <c r="J78" i="1"/>
  <c r="F139" i="1"/>
  <c r="J139" i="1"/>
  <c r="F140" i="1"/>
  <c r="J140" i="1"/>
  <c r="F79" i="1"/>
  <c r="F80" i="1"/>
  <c r="J80" i="1"/>
  <c r="F82" i="1"/>
  <c r="F84" i="1"/>
  <c r="F85" i="1"/>
  <c r="F87" i="1"/>
  <c r="F141" i="1"/>
  <c r="F207" i="1"/>
  <c r="J207" i="1"/>
  <c r="F182" i="1"/>
  <c r="J182" i="1"/>
  <c r="F142" i="1"/>
  <c r="J142" i="1"/>
  <c r="F98" i="1"/>
  <c r="F99" i="1"/>
  <c r="F233" i="1"/>
  <c r="F184" i="1"/>
  <c r="J184" i="1"/>
  <c r="F88" i="1"/>
  <c r="F89" i="1"/>
  <c r="F185" i="1"/>
  <c r="F90" i="1"/>
  <c r="F91" i="1"/>
  <c r="J91" i="1"/>
  <c r="F151" i="1"/>
  <c r="J151" i="1"/>
  <c r="F190" i="1"/>
  <c r="J190" i="1"/>
  <c r="F195" i="1"/>
  <c r="J195" i="1"/>
  <c r="M198" i="1"/>
  <c r="N238" i="1"/>
  <c r="I2" i="2"/>
  <c r="M2" i="2"/>
  <c r="V2" i="2"/>
  <c r="W2" i="2"/>
  <c r="I5" i="2"/>
  <c r="V5" i="2"/>
  <c r="W5" i="2"/>
  <c r="I7" i="2"/>
  <c r="V7" i="2"/>
  <c r="W7" i="2"/>
  <c r="I9" i="2"/>
  <c r="V9" i="2"/>
  <c r="W9" i="2"/>
  <c r="I8" i="2"/>
  <c r="V8" i="2"/>
  <c r="W8" i="2"/>
  <c r="I10" i="2"/>
  <c r="V10" i="2"/>
  <c r="W10" i="2"/>
  <c r="I11" i="2"/>
  <c r="V11" i="2"/>
  <c r="W11" i="2"/>
  <c r="I12" i="2"/>
  <c r="S12" i="2"/>
  <c r="T12" i="2" s="1"/>
  <c r="V12" i="2"/>
  <c r="W12" i="2"/>
  <c r="I13" i="2"/>
  <c r="V13" i="2"/>
  <c r="W13" i="2"/>
  <c r="I14" i="2"/>
  <c r="M14" i="2"/>
  <c r="V14" i="2"/>
  <c r="W14" i="2"/>
  <c r="I15" i="2"/>
  <c r="V15" i="2"/>
  <c r="W15" i="2"/>
  <c r="I16" i="2"/>
  <c r="V16" i="2"/>
  <c r="W16" i="2"/>
  <c r="I17" i="2"/>
  <c r="V17" i="2"/>
  <c r="W17" i="2"/>
  <c r="I18" i="2"/>
  <c r="V18" i="2"/>
  <c r="W18" i="2"/>
  <c r="I19" i="2"/>
  <c r="M19" i="2"/>
  <c r="V19" i="2"/>
  <c r="W19" i="2"/>
  <c r="I20" i="2"/>
  <c r="S20" i="2"/>
  <c r="T20" i="2" s="1"/>
  <c r="V20" i="2"/>
  <c r="W20" i="2"/>
  <c r="I21" i="2"/>
  <c r="V21" i="2"/>
  <c r="W21" i="2"/>
  <c r="I22" i="2"/>
  <c r="M22" i="2"/>
  <c r="V22" i="2"/>
  <c r="W22" i="2"/>
  <c r="I23" i="2"/>
  <c r="V23" i="2"/>
  <c r="W23" i="2"/>
  <c r="I24" i="2"/>
  <c r="V24" i="2"/>
  <c r="W24" i="2"/>
  <c r="I25" i="2"/>
  <c r="V25" i="2"/>
  <c r="W25" i="2"/>
  <c r="I26" i="2"/>
  <c r="V26" i="2"/>
  <c r="W26" i="2"/>
  <c r="I27" i="2"/>
  <c r="V27" i="2"/>
  <c r="W27" i="2"/>
  <c r="I28" i="2"/>
  <c r="S28" i="2"/>
  <c r="T28" i="2" s="1"/>
  <c r="V28" i="2"/>
  <c r="W28" i="2"/>
  <c r="I29" i="2"/>
  <c r="V29" i="2"/>
  <c r="W29" i="2"/>
  <c r="I30" i="2"/>
  <c r="M30" i="2"/>
  <c r="V30" i="2"/>
  <c r="W30" i="2"/>
  <c r="I31" i="2"/>
  <c r="V31" i="2"/>
  <c r="W31" i="2"/>
  <c r="I32" i="2"/>
  <c r="V32" i="2"/>
  <c r="W32" i="2"/>
  <c r="I33" i="2"/>
  <c r="V33" i="2"/>
  <c r="W33" i="2"/>
  <c r="I34" i="2"/>
  <c r="V34" i="2"/>
  <c r="W34" i="2"/>
  <c r="I35" i="2"/>
  <c r="N35" i="2"/>
  <c r="V35" i="2"/>
  <c r="W35" i="2"/>
  <c r="I36" i="2"/>
  <c r="V36" i="2"/>
  <c r="W36" i="2"/>
  <c r="I37" i="2"/>
  <c r="V37" i="2"/>
  <c r="W37" i="2"/>
  <c r="I38" i="2"/>
  <c r="V38" i="2"/>
  <c r="W38" i="2"/>
  <c r="I39" i="2"/>
  <c r="V39" i="2"/>
  <c r="W39" i="2"/>
  <c r="I40" i="2"/>
  <c r="M40" i="2"/>
  <c r="V40" i="2"/>
  <c r="W40" i="2"/>
  <c r="I41" i="2"/>
  <c r="V41" i="2"/>
  <c r="W41" i="2"/>
  <c r="I42" i="2"/>
  <c r="S42" i="2"/>
  <c r="T42" i="2" s="1"/>
  <c r="V42" i="2"/>
  <c r="W42" i="2"/>
  <c r="I43" i="2"/>
  <c r="V43" i="2"/>
  <c r="W43" i="2"/>
  <c r="I44" i="2"/>
  <c r="V44" i="2"/>
  <c r="W44" i="2"/>
  <c r="I45" i="2"/>
  <c r="V45" i="2"/>
  <c r="W45" i="2"/>
  <c r="I46" i="2"/>
  <c r="S46" i="2"/>
  <c r="T46" i="2" s="1"/>
  <c r="V46" i="2"/>
  <c r="W46" i="2"/>
  <c r="I47" i="2"/>
  <c r="V47" i="2"/>
  <c r="W47" i="2"/>
  <c r="I49" i="2"/>
  <c r="S49" i="2"/>
  <c r="T49" i="2" s="1"/>
  <c r="V49" i="2"/>
  <c r="W49" i="2"/>
  <c r="I50" i="2"/>
  <c r="V50" i="2"/>
  <c r="W50" i="2"/>
  <c r="I51" i="2"/>
  <c r="S51" i="2"/>
  <c r="T51" i="2" s="1"/>
  <c r="V51" i="2"/>
  <c r="W51" i="2"/>
  <c r="I54" i="2"/>
  <c r="V54" i="2"/>
  <c r="W54" i="2"/>
  <c r="I55" i="2"/>
  <c r="V55" i="2"/>
  <c r="W55" i="2"/>
  <c r="I56" i="2"/>
  <c r="V56" i="2"/>
  <c r="W56" i="2"/>
  <c r="I57" i="2"/>
  <c r="M57" i="2"/>
  <c r="V57" i="2"/>
  <c r="W57" i="2"/>
  <c r="I58" i="2"/>
  <c r="V58" i="2"/>
  <c r="W58" i="2"/>
  <c r="I59" i="2"/>
  <c r="N59" i="2"/>
  <c r="V59" i="2"/>
  <c r="W59" i="2"/>
  <c r="I61" i="2"/>
  <c r="N61" i="2"/>
  <c r="V61" i="2"/>
  <c r="W61" i="2"/>
  <c r="I62" i="2"/>
  <c r="V62" i="2"/>
  <c r="W62" i="2"/>
  <c r="I63" i="2"/>
  <c r="S63" i="2"/>
  <c r="T63" i="2" s="1"/>
  <c r="V63" i="2"/>
  <c r="W63" i="2"/>
  <c r="I64" i="2"/>
  <c r="V64" i="2"/>
  <c r="W64" i="2"/>
  <c r="I65" i="2"/>
  <c r="M65" i="2"/>
  <c r="V65" i="2"/>
  <c r="W65" i="2"/>
  <c r="I66" i="2"/>
  <c r="V66" i="2"/>
  <c r="W66" i="2"/>
  <c r="I68" i="2"/>
  <c r="V68" i="2"/>
  <c r="W68" i="2"/>
  <c r="I69" i="2"/>
  <c r="N69" i="2"/>
  <c r="V69" i="2"/>
  <c r="W69" i="2"/>
  <c r="I70" i="2"/>
  <c r="V70" i="2"/>
  <c r="W70" i="2"/>
  <c r="I71" i="2"/>
  <c r="S71" i="2"/>
  <c r="T71" i="2" s="1"/>
  <c r="V71" i="2"/>
  <c r="W71" i="2"/>
  <c r="I73" i="2"/>
  <c r="V73" i="2"/>
  <c r="W73" i="2"/>
  <c r="I74" i="2"/>
  <c r="V74" i="2"/>
  <c r="W74" i="2"/>
  <c r="I75" i="2"/>
  <c r="V75" i="2"/>
  <c r="W75" i="2"/>
  <c r="I77" i="2"/>
  <c r="M77" i="2"/>
  <c r="V77" i="2"/>
  <c r="W77" i="2"/>
  <c r="I79" i="2"/>
  <c r="S79" i="2"/>
  <c r="T79" i="2" s="1"/>
  <c r="V79" i="2"/>
  <c r="W79" i="2"/>
  <c r="I80" i="2"/>
  <c r="V80" i="2"/>
  <c r="W80" i="2"/>
  <c r="I81" i="2"/>
  <c r="V81" i="2"/>
  <c r="W81" i="2"/>
  <c r="I82" i="2"/>
  <c r="V82" i="2"/>
  <c r="W82" i="2"/>
  <c r="I83" i="2"/>
  <c r="M83" i="2"/>
  <c r="V83" i="2"/>
  <c r="W83" i="2"/>
  <c r="I84" i="2"/>
  <c r="V84" i="2"/>
  <c r="W84" i="2"/>
  <c r="I85" i="2"/>
  <c r="N85" i="2"/>
  <c r="V85" i="2"/>
  <c r="W85" i="2"/>
  <c r="I86" i="2"/>
  <c r="V86" i="2"/>
  <c r="W86" i="2"/>
  <c r="I87" i="2"/>
  <c r="S87" i="2"/>
  <c r="T87" i="2" s="1"/>
  <c r="V87" i="2"/>
  <c r="W87" i="2"/>
  <c r="I88" i="2"/>
  <c r="V88" i="2"/>
  <c r="W88" i="2"/>
  <c r="I89" i="2"/>
  <c r="V89" i="2"/>
  <c r="W89" i="2"/>
  <c r="I90" i="2"/>
  <c r="V90" i="2"/>
  <c r="W90" i="2"/>
  <c r="I91" i="2"/>
  <c r="M91" i="2"/>
  <c r="V91" i="2"/>
  <c r="W91" i="2"/>
  <c r="I92" i="2"/>
  <c r="V92" i="2"/>
  <c r="W92" i="2"/>
  <c r="I93" i="2"/>
  <c r="N93" i="2"/>
  <c r="V93" i="2"/>
  <c r="W93" i="2"/>
  <c r="I94" i="2"/>
  <c r="V94" i="2"/>
  <c r="W94" i="2"/>
  <c r="I95" i="2"/>
  <c r="S95" i="2"/>
  <c r="T95" i="2" s="1"/>
  <c r="V95" i="2"/>
  <c r="W95" i="2"/>
  <c r="I96" i="2"/>
  <c r="V96" i="2"/>
  <c r="W96" i="2"/>
  <c r="I97" i="2"/>
  <c r="V97" i="2"/>
  <c r="W97" i="2"/>
  <c r="I98" i="2"/>
  <c r="V98" i="2"/>
  <c r="W98" i="2"/>
  <c r="I99" i="2"/>
  <c r="V99" i="2"/>
  <c r="I100" i="2"/>
  <c r="N100" i="2"/>
  <c r="V100" i="2"/>
  <c r="I101" i="2"/>
  <c r="N101" i="2"/>
  <c r="V101" i="2"/>
  <c r="W101" i="2"/>
  <c r="I102" i="2"/>
  <c r="V102" i="2"/>
  <c r="W102" i="2"/>
  <c r="I103" i="2"/>
  <c r="N103" i="2"/>
  <c r="V103" i="2"/>
  <c r="W103" i="2"/>
  <c r="I104" i="2"/>
  <c r="V104" i="2"/>
  <c r="W104" i="2"/>
  <c r="I106" i="2"/>
  <c r="V106" i="2"/>
  <c r="W106" i="2"/>
  <c r="I107" i="2"/>
  <c r="N107" i="2"/>
  <c r="V107" i="2"/>
  <c r="W107" i="2"/>
  <c r="I108" i="2"/>
  <c r="V108" i="2"/>
  <c r="W108" i="2"/>
  <c r="I109" i="2"/>
  <c r="N109" i="2"/>
  <c r="V109" i="2"/>
  <c r="W109" i="2"/>
  <c r="I110" i="2"/>
  <c r="V110" i="2"/>
  <c r="W110" i="2"/>
  <c r="I111" i="2"/>
  <c r="N111" i="2"/>
  <c r="V111" i="2"/>
  <c r="W111" i="2"/>
  <c r="I112" i="2"/>
  <c r="V112" i="2"/>
  <c r="W112" i="2"/>
  <c r="I113" i="2"/>
  <c r="N113" i="2"/>
  <c r="V113" i="2"/>
  <c r="W113" i="2"/>
  <c r="I114" i="2"/>
  <c r="V114" i="2"/>
  <c r="W114" i="2"/>
  <c r="I115" i="2"/>
  <c r="N115" i="2"/>
  <c r="V115" i="2"/>
  <c r="W115" i="2"/>
  <c r="I116" i="2"/>
  <c r="V116" i="2"/>
  <c r="W116" i="2"/>
  <c r="I117" i="2"/>
  <c r="N117" i="2"/>
  <c r="V117" i="2"/>
  <c r="W117" i="2"/>
  <c r="I118" i="2"/>
  <c r="V118" i="2"/>
  <c r="W118" i="2"/>
  <c r="I119" i="2"/>
  <c r="N119" i="2"/>
  <c r="V119" i="2"/>
  <c r="W119" i="2"/>
  <c r="I120" i="2"/>
  <c r="V120" i="2"/>
  <c r="W120" i="2"/>
  <c r="I161" i="2"/>
  <c r="M161" i="2"/>
  <c r="N161" i="2"/>
  <c r="S161" i="2"/>
  <c r="T161" i="2" s="1"/>
  <c r="V161" i="2"/>
  <c r="W161" i="2"/>
  <c r="I198" i="2"/>
  <c r="V198" i="2"/>
  <c r="W198" i="2"/>
  <c r="I199" i="2"/>
  <c r="N199" i="2"/>
  <c r="V199" i="2"/>
  <c r="W199" i="2"/>
  <c r="I200" i="2"/>
  <c r="V200" i="2"/>
  <c r="W200" i="2"/>
  <c r="I201" i="2"/>
  <c r="N201" i="2"/>
  <c r="V201" i="2"/>
  <c r="W201" i="2"/>
  <c r="I202" i="2"/>
  <c r="V202" i="2"/>
  <c r="W202" i="2"/>
  <c r="I203" i="2"/>
  <c r="N203" i="2"/>
  <c r="V203" i="2"/>
  <c r="W203" i="2"/>
  <c r="I204" i="2"/>
  <c r="V204" i="2"/>
  <c r="W204" i="2"/>
  <c r="I205" i="2"/>
  <c r="N205" i="2"/>
  <c r="V205" i="2"/>
  <c r="W205" i="2"/>
  <c r="I206" i="2"/>
  <c r="V206" i="2"/>
  <c r="W206" i="2"/>
  <c r="I207" i="2"/>
  <c r="N207" i="2"/>
  <c r="V207" i="2"/>
  <c r="W207" i="2"/>
  <c r="I208" i="2"/>
  <c r="V208" i="2"/>
  <c r="W208" i="2"/>
  <c r="I209" i="2"/>
  <c r="N209" i="2"/>
  <c r="V209" i="2"/>
  <c r="W209" i="2"/>
  <c r="I210" i="2"/>
  <c r="V210" i="2"/>
  <c r="W210" i="2"/>
  <c r="I211" i="2"/>
  <c r="N211" i="2"/>
  <c r="V211" i="2"/>
  <c r="W211" i="2"/>
  <c r="I212" i="2"/>
  <c r="V212" i="2"/>
  <c r="W212" i="2"/>
  <c r="I213" i="2"/>
  <c r="N213" i="2"/>
  <c r="V213" i="2"/>
  <c r="W213" i="2"/>
  <c r="I214" i="2"/>
  <c r="V214" i="2"/>
  <c r="W214" i="2"/>
  <c r="I215" i="2"/>
  <c r="N215" i="2"/>
  <c r="V215" i="2"/>
  <c r="W215" i="2"/>
  <c r="I216" i="2"/>
  <c r="V216" i="2"/>
  <c r="W216" i="2"/>
  <c r="I217" i="2"/>
  <c r="N217" i="2"/>
  <c r="V217" i="2"/>
  <c r="W217" i="2"/>
  <c r="I218" i="2"/>
  <c r="V218" i="2"/>
  <c r="W218" i="2"/>
  <c r="M219" i="2"/>
  <c r="N219" i="2"/>
  <c r="S219" i="2"/>
  <c r="T219" i="2" s="1"/>
  <c r="V219" i="2"/>
  <c r="W219" i="2"/>
  <c r="I221" i="2"/>
  <c r="M221" i="2"/>
  <c r="S221" i="2"/>
  <c r="T221" i="2" s="1"/>
  <c r="V221" i="2"/>
  <c r="W221" i="2"/>
  <c r="I222" i="2"/>
  <c r="V222" i="2"/>
  <c r="W222" i="2"/>
  <c r="I223" i="2"/>
  <c r="M223" i="2"/>
  <c r="S223" i="2"/>
  <c r="T223" i="2" s="1"/>
  <c r="V223" i="2"/>
  <c r="W223" i="2"/>
  <c r="I224" i="2"/>
  <c r="S224" i="2"/>
  <c r="T224" i="2" s="1"/>
  <c r="V224" i="2"/>
  <c r="W224" i="2"/>
  <c r="I225" i="2"/>
  <c r="M225" i="2"/>
  <c r="S225" i="2"/>
  <c r="T225" i="2" s="1"/>
  <c r="V225" i="2"/>
  <c r="W225" i="2"/>
  <c r="I226" i="2"/>
  <c r="V226" i="2"/>
  <c r="W226" i="2"/>
  <c r="I227" i="2"/>
  <c r="M227" i="2"/>
  <c r="S227" i="2"/>
  <c r="T227" i="2" s="1"/>
  <c r="V227" i="2"/>
  <c r="W227" i="2"/>
  <c r="I228" i="2"/>
  <c r="V228" i="2"/>
  <c r="W228" i="2"/>
  <c r="I229" i="2"/>
  <c r="M229" i="2"/>
  <c r="S229" i="2"/>
  <c r="T229" i="2" s="1"/>
  <c r="V229" i="2"/>
  <c r="W229" i="2"/>
  <c r="I230" i="2"/>
  <c r="N230" i="2"/>
  <c r="V230" i="2"/>
  <c r="W230" i="2"/>
  <c r="I231" i="2"/>
  <c r="M231" i="2"/>
  <c r="S231" i="2"/>
  <c r="T231" i="2" s="1"/>
  <c r="V231" i="2"/>
  <c r="W231" i="2"/>
  <c r="I232" i="2"/>
  <c r="V232" i="2"/>
  <c r="W232" i="2"/>
  <c r="I233" i="2"/>
  <c r="M233" i="2"/>
  <c r="S233" i="2"/>
  <c r="T233" i="2" s="1"/>
  <c r="V233" i="2"/>
  <c r="W233" i="2"/>
  <c r="I234" i="2"/>
  <c r="S234" i="2"/>
  <c r="T234" i="2" s="1"/>
  <c r="V234" i="2"/>
  <c r="W234" i="2"/>
  <c r="I235" i="2"/>
  <c r="M235" i="2"/>
  <c r="S235" i="2"/>
  <c r="T235" i="2" s="1"/>
  <c r="V235" i="2"/>
  <c r="W235" i="2"/>
  <c r="I236" i="2"/>
  <c r="V236" i="2"/>
  <c r="W236" i="2"/>
  <c r="I237" i="2"/>
  <c r="M237" i="2"/>
  <c r="S237" i="2"/>
  <c r="T237" i="2" s="1"/>
  <c r="V237" i="2"/>
  <c r="W237" i="2"/>
  <c r="I238" i="2"/>
  <c r="M238" i="2"/>
  <c r="V238" i="2"/>
  <c r="W238" i="2"/>
  <c r="I239" i="2"/>
  <c r="M239" i="2"/>
  <c r="S239" i="2"/>
  <c r="T239" i="2" s="1"/>
  <c r="V239" i="2"/>
  <c r="W239" i="2"/>
  <c r="I241" i="2"/>
  <c r="M241" i="2"/>
  <c r="S241" i="2"/>
  <c r="T241" i="2" s="1"/>
  <c r="V241" i="2"/>
  <c r="W241" i="2"/>
  <c r="I245" i="2"/>
  <c r="S245" i="2"/>
  <c r="T245" i="2" s="1"/>
  <c r="V245" i="2"/>
  <c r="W245" i="2"/>
  <c r="I247" i="2"/>
  <c r="M247" i="2"/>
  <c r="S247" i="2"/>
  <c r="T247" i="2" s="1"/>
  <c r="V247" i="2"/>
  <c r="W247" i="2"/>
  <c r="I248" i="2"/>
  <c r="V248" i="2"/>
  <c r="W248" i="2"/>
  <c r="I249" i="2"/>
  <c r="M249" i="2"/>
  <c r="S249" i="2"/>
  <c r="T249" i="2" s="1"/>
  <c r="V249" i="2"/>
  <c r="W249" i="2"/>
  <c r="I250" i="2"/>
  <c r="M250" i="2"/>
  <c r="V250" i="2"/>
  <c r="W250" i="2"/>
  <c r="I251" i="2"/>
  <c r="M251" i="2"/>
  <c r="S251" i="2"/>
  <c r="T251" i="2" s="1"/>
  <c r="V251" i="2"/>
  <c r="W251" i="2"/>
  <c r="I252" i="2"/>
  <c r="N252" i="2"/>
  <c r="V252" i="2"/>
  <c r="W252" i="2"/>
  <c r="I254" i="2"/>
  <c r="M254" i="2"/>
  <c r="S254" i="2"/>
  <c r="T254" i="2" s="1"/>
  <c r="V254" i="2"/>
  <c r="W254" i="2"/>
  <c r="I255" i="2"/>
  <c r="S255" i="2"/>
  <c r="T255" i="2" s="1"/>
  <c r="V255" i="2"/>
  <c r="W255" i="2"/>
  <c r="I264" i="2"/>
  <c r="M264" i="2"/>
  <c r="S264" i="2"/>
  <c r="T264" i="2" s="1"/>
  <c r="V264" i="2"/>
  <c r="W264" i="2"/>
  <c r="I267" i="2"/>
  <c r="V267" i="2"/>
  <c r="W267" i="2"/>
  <c r="I263" i="2"/>
  <c r="M263" i="2"/>
  <c r="N263" i="2"/>
  <c r="S263" i="2"/>
  <c r="T263" i="2" s="1"/>
  <c r="V263" i="2"/>
  <c r="W263" i="2"/>
  <c r="I269" i="2"/>
  <c r="V269" i="2"/>
  <c r="W269" i="2"/>
  <c r="I271" i="2"/>
  <c r="M271" i="2"/>
  <c r="N271" i="2"/>
  <c r="S271" i="2"/>
  <c r="T271" i="2" s="1"/>
  <c r="V271" i="2"/>
  <c r="W271" i="2"/>
  <c r="I272" i="2"/>
  <c r="V272" i="2"/>
  <c r="W272" i="2"/>
  <c r="I273" i="2"/>
  <c r="M273" i="2"/>
  <c r="N273" i="2"/>
  <c r="S273" i="2"/>
  <c r="T273" i="2" s="1"/>
  <c r="V273" i="2"/>
  <c r="W273" i="2"/>
  <c r="I274" i="2"/>
  <c r="V274" i="2"/>
  <c r="W274" i="2"/>
  <c r="I275" i="2"/>
  <c r="M275" i="2"/>
  <c r="N275" i="2"/>
  <c r="S275" i="2"/>
  <c r="T275" i="2" s="1"/>
  <c r="V275" i="2"/>
  <c r="W275" i="2"/>
  <c r="I276" i="2"/>
  <c r="V276" i="2"/>
  <c r="W276" i="2"/>
  <c r="I277" i="2"/>
  <c r="M277" i="2"/>
  <c r="N277" i="2"/>
  <c r="S277" i="2"/>
  <c r="T277" i="2" s="1"/>
  <c r="V277" i="2"/>
  <c r="W277" i="2"/>
  <c r="I279" i="2"/>
  <c r="V279" i="2"/>
  <c r="W279" i="2"/>
  <c r="I280" i="2"/>
  <c r="M280" i="2"/>
  <c r="N280" i="2"/>
  <c r="S280" i="2"/>
  <c r="T280" i="2" s="1"/>
  <c r="V280" i="2"/>
  <c r="W280" i="2"/>
  <c r="I283" i="2"/>
  <c r="M283" i="2"/>
  <c r="N283" i="2"/>
  <c r="S283" i="2"/>
  <c r="T283" i="2" s="1"/>
  <c r="V283" i="2"/>
  <c r="W283" i="2"/>
  <c r="I298" i="2"/>
  <c r="M298" i="2"/>
  <c r="N298" i="2"/>
  <c r="S298" i="2"/>
  <c r="T298" i="2" s="1"/>
  <c r="V298" i="2"/>
  <c r="W298" i="2"/>
  <c r="I299" i="2"/>
  <c r="V299" i="2"/>
  <c r="W299" i="2"/>
  <c r="I300" i="2"/>
  <c r="M300" i="2"/>
  <c r="N300" i="2"/>
  <c r="S300" i="2"/>
  <c r="T300" i="2" s="1"/>
  <c r="V300" i="2"/>
  <c r="W300" i="2"/>
  <c r="I301" i="2"/>
  <c r="V301" i="2"/>
  <c r="W301" i="2"/>
  <c r="I302" i="2"/>
  <c r="M302" i="2"/>
  <c r="N302" i="2"/>
  <c r="S302" i="2"/>
  <c r="T302" i="2" s="1"/>
  <c r="V302" i="2"/>
  <c r="W302" i="2"/>
  <c r="I303" i="2"/>
  <c r="V303" i="2"/>
  <c r="W303" i="2"/>
  <c r="I305" i="2"/>
  <c r="V305" i="2"/>
  <c r="W305" i="2"/>
  <c r="I306" i="2"/>
  <c r="M306" i="2"/>
  <c r="N306" i="2"/>
  <c r="S306" i="2"/>
  <c r="T306" i="2" s="1"/>
  <c r="V306" i="2"/>
  <c r="W306" i="2"/>
  <c r="I307" i="2"/>
  <c r="V307" i="2"/>
  <c r="W307" i="2"/>
  <c r="I308" i="2"/>
  <c r="M308" i="2"/>
  <c r="N308" i="2"/>
  <c r="S308" i="2"/>
  <c r="T308" i="2" s="1"/>
  <c r="V308" i="2"/>
  <c r="W308" i="2"/>
  <c r="I309" i="2"/>
  <c r="V309" i="2"/>
  <c r="W309" i="2"/>
  <c r="I310" i="2"/>
  <c r="M310" i="2"/>
  <c r="N310" i="2"/>
  <c r="S310" i="2"/>
  <c r="T310" i="2" s="1"/>
  <c r="V310" i="2"/>
  <c r="W310" i="2"/>
  <c r="I311" i="2"/>
  <c r="V311" i="2"/>
  <c r="W311" i="2"/>
  <c r="I312" i="2"/>
  <c r="M312" i="2"/>
  <c r="N312" i="2"/>
  <c r="S312" i="2"/>
  <c r="T312" i="2" s="1"/>
  <c r="V312" i="2"/>
  <c r="W312" i="2"/>
  <c r="I313" i="2"/>
  <c r="V313" i="2"/>
  <c r="W313" i="2"/>
  <c r="I314" i="2"/>
  <c r="M314" i="2"/>
  <c r="N314" i="2"/>
  <c r="S314" i="2"/>
  <c r="T314" i="2" s="1"/>
  <c r="V314" i="2"/>
  <c r="W314" i="2"/>
  <c r="I315" i="2"/>
  <c r="V315" i="2"/>
  <c r="W315" i="2"/>
  <c r="I316" i="2"/>
  <c r="M316" i="2"/>
  <c r="N316" i="2"/>
  <c r="S316" i="2"/>
  <c r="T316" i="2" s="1"/>
  <c r="V316" i="2"/>
  <c r="W316" i="2"/>
  <c r="I319" i="2"/>
  <c r="V319" i="2"/>
  <c r="W319" i="2"/>
  <c r="I325" i="2"/>
  <c r="M325" i="2"/>
  <c r="N325" i="2"/>
  <c r="S325" i="2"/>
  <c r="T325" i="2" s="1"/>
  <c r="V325" i="2"/>
  <c r="W325" i="2"/>
  <c r="I321" i="2"/>
  <c r="M321" i="2"/>
  <c r="N321" i="2"/>
  <c r="S321" i="2"/>
  <c r="T321" i="2" s="1"/>
  <c r="V321" i="2"/>
  <c r="W321" i="2"/>
  <c r="I326" i="2"/>
  <c r="V326" i="2"/>
  <c r="W326" i="2"/>
  <c r="I328" i="2"/>
  <c r="M328" i="2"/>
  <c r="N328" i="2"/>
  <c r="S328" i="2"/>
  <c r="T328" i="2" s="1"/>
  <c r="V328" i="2"/>
  <c r="W328" i="2"/>
  <c r="I329" i="2"/>
  <c r="V329" i="2"/>
  <c r="W329" i="2"/>
  <c r="I330" i="2"/>
  <c r="M330" i="2"/>
  <c r="N330" i="2"/>
  <c r="S330" i="2"/>
  <c r="T330" i="2" s="1"/>
  <c r="V330" i="2"/>
  <c r="W330" i="2"/>
  <c r="I331" i="2"/>
  <c r="V331" i="2"/>
  <c r="W331" i="2"/>
  <c r="I338" i="2"/>
  <c r="M338" i="2"/>
  <c r="N338" i="2"/>
  <c r="S338" i="2"/>
  <c r="T338" i="2" s="1"/>
  <c r="V338" i="2"/>
  <c r="W338" i="2"/>
  <c r="I339" i="2"/>
  <c r="V339" i="2"/>
  <c r="W339" i="2"/>
  <c r="I342" i="2"/>
  <c r="M342" i="2"/>
  <c r="N342" i="2"/>
  <c r="S342" i="2"/>
  <c r="T342" i="2" s="1"/>
  <c r="V342" i="2"/>
  <c r="W342" i="2"/>
  <c r="I343" i="2"/>
  <c r="S343" i="2"/>
  <c r="T343" i="2" s="1"/>
  <c r="V343" i="2"/>
  <c r="W343" i="2"/>
  <c r="I344" i="2"/>
  <c r="M344" i="2"/>
  <c r="N344" i="2"/>
  <c r="S344" i="2"/>
  <c r="T344" i="2" s="1"/>
  <c r="V344" i="2"/>
  <c r="W344" i="2"/>
  <c r="I346" i="2"/>
  <c r="M346" i="2"/>
  <c r="N346" i="2"/>
  <c r="S346" i="2"/>
  <c r="T346" i="2" s="1"/>
  <c r="V346" i="2"/>
  <c r="W346" i="2"/>
  <c r="I345" i="2"/>
  <c r="M345" i="2"/>
  <c r="N345" i="2"/>
  <c r="S345" i="2"/>
  <c r="T345" i="2" s="1"/>
  <c r="V345" i="2"/>
  <c r="W345" i="2"/>
  <c r="I317" i="2"/>
  <c r="M317" i="2"/>
  <c r="V317" i="2"/>
  <c r="W317" i="2"/>
  <c r="I348" i="2"/>
  <c r="M348" i="2"/>
  <c r="N348" i="2"/>
  <c r="S348" i="2"/>
  <c r="T348" i="2" s="1"/>
  <c r="V348" i="2"/>
  <c r="W348" i="2"/>
  <c r="I349" i="2"/>
  <c r="S349" i="2"/>
  <c r="T349" i="2" s="1"/>
  <c r="V349" i="2"/>
  <c r="W349" i="2"/>
  <c r="I350" i="2"/>
  <c r="M350" i="2"/>
  <c r="N350" i="2"/>
  <c r="S350" i="2"/>
  <c r="T350" i="2" s="1"/>
  <c r="V350" i="2"/>
  <c r="W350" i="2"/>
  <c r="I351" i="2"/>
  <c r="M351" i="2"/>
  <c r="V351" i="2"/>
  <c r="W351" i="2"/>
  <c r="I352" i="2"/>
  <c r="M352" i="2"/>
  <c r="N352" i="2"/>
  <c r="S352" i="2"/>
  <c r="T352" i="2" s="1"/>
  <c r="V352" i="2"/>
  <c r="W352" i="2"/>
  <c r="I353" i="2"/>
  <c r="S353" i="2"/>
  <c r="T353" i="2" s="1"/>
  <c r="V353" i="2"/>
  <c r="W353" i="2"/>
  <c r="I354" i="2"/>
  <c r="M354" i="2"/>
  <c r="N354" i="2"/>
  <c r="S354" i="2"/>
  <c r="T354" i="2" s="1"/>
  <c r="V354" i="2"/>
  <c r="W354" i="2"/>
  <c r="I355" i="2"/>
  <c r="M355" i="2"/>
  <c r="V355" i="2"/>
  <c r="W355" i="2"/>
  <c r="I356" i="2"/>
  <c r="M356" i="2"/>
  <c r="N356" i="2"/>
  <c r="S356" i="2"/>
  <c r="T356" i="2" s="1"/>
  <c r="V356" i="2"/>
  <c r="W356" i="2"/>
  <c r="I358" i="2"/>
  <c r="S358" i="2"/>
  <c r="T358" i="2" s="1"/>
  <c r="V358" i="2"/>
  <c r="W358" i="2"/>
  <c r="I359" i="2"/>
  <c r="M359" i="2"/>
  <c r="N359" i="2"/>
  <c r="S359" i="2"/>
  <c r="T359" i="2" s="1"/>
  <c r="V359" i="2"/>
  <c r="W359" i="2"/>
  <c r="I361" i="2"/>
  <c r="M361" i="2"/>
  <c r="V361" i="2"/>
  <c r="W361" i="2"/>
  <c r="I362" i="2"/>
  <c r="M362" i="2"/>
  <c r="N362" i="2"/>
  <c r="S362" i="2"/>
  <c r="T362" i="2" s="1"/>
  <c r="V362" i="2"/>
  <c r="W362" i="2"/>
  <c r="I364" i="2"/>
  <c r="S364" i="2"/>
  <c r="T364" i="2" s="1"/>
  <c r="V364" i="2"/>
  <c r="W364" i="2"/>
  <c r="I365" i="2"/>
  <c r="M365" i="2"/>
  <c r="N365" i="2"/>
  <c r="S365" i="2"/>
  <c r="T365" i="2" s="1"/>
  <c r="V365" i="2"/>
  <c r="W365" i="2"/>
  <c r="I366" i="2"/>
  <c r="M366" i="2"/>
  <c r="V366" i="2"/>
  <c r="W366" i="2"/>
  <c r="I367" i="2"/>
  <c r="M367" i="2"/>
  <c r="N367" i="2"/>
  <c r="S367" i="2"/>
  <c r="T367" i="2" s="1"/>
  <c r="V367" i="2"/>
  <c r="W367" i="2"/>
  <c r="I368" i="2"/>
  <c r="S368" i="2"/>
  <c r="T368" i="2" s="1"/>
  <c r="V368" i="2"/>
  <c r="W368" i="2"/>
  <c r="I369" i="2"/>
  <c r="M369" i="2"/>
  <c r="N369" i="2"/>
  <c r="S369" i="2"/>
  <c r="T369" i="2" s="1"/>
  <c r="V369" i="2"/>
  <c r="W369" i="2"/>
  <c r="I371" i="2"/>
  <c r="M371" i="2"/>
  <c r="S371" i="2"/>
  <c r="T371" i="2" s="1"/>
  <c r="V371" i="2"/>
  <c r="W371" i="2"/>
  <c r="I372" i="2"/>
  <c r="V372" i="2"/>
  <c r="W372" i="2"/>
  <c r="I373" i="2"/>
  <c r="M373" i="2"/>
  <c r="N373" i="2"/>
  <c r="S373" i="2"/>
  <c r="T373" i="2" s="1"/>
  <c r="V373" i="2"/>
  <c r="W373" i="2"/>
  <c r="I374" i="2"/>
  <c r="V374" i="2"/>
  <c r="W374" i="2"/>
  <c r="I375" i="2"/>
  <c r="M375" i="2"/>
  <c r="N375" i="2"/>
  <c r="S375" i="2"/>
  <c r="T375" i="2" s="1"/>
  <c r="V375" i="2"/>
  <c r="W375" i="2"/>
  <c r="I376" i="2"/>
  <c r="V376" i="2"/>
  <c r="W376" i="2"/>
  <c r="I377" i="2"/>
  <c r="M377" i="2"/>
  <c r="N377" i="2"/>
  <c r="S377" i="2"/>
  <c r="T377" i="2" s="1"/>
  <c r="V377" i="2"/>
  <c r="W377" i="2"/>
  <c r="I380" i="2"/>
  <c r="V380" i="2"/>
  <c r="W380" i="2"/>
  <c r="I381" i="2"/>
  <c r="M381" i="2"/>
  <c r="N381" i="2"/>
  <c r="S381" i="2"/>
  <c r="T381" i="2" s="1"/>
  <c r="V381" i="2"/>
  <c r="I382" i="2"/>
  <c r="N382" i="2"/>
  <c r="V382" i="2"/>
  <c r="I383" i="2"/>
  <c r="V383" i="2"/>
  <c r="I385" i="2"/>
  <c r="M385" i="2"/>
  <c r="N385" i="2"/>
  <c r="S385" i="2"/>
  <c r="T385" i="2" s="1"/>
  <c r="V385" i="2"/>
  <c r="I386" i="2"/>
  <c r="V386" i="2"/>
  <c r="I387" i="2"/>
  <c r="M387" i="2"/>
  <c r="N387" i="2"/>
  <c r="S387" i="2"/>
  <c r="T387" i="2" s="1"/>
  <c r="V387" i="2"/>
  <c r="W387" i="2"/>
  <c r="I388" i="2"/>
  <c r="M388" i="2"/>
  <c r="V388" i="2"/>
  <c r="W388" i="2"/>
  <c r="I389" i="2"/>
  <c r="M389" i="2"/>
  <c r="N389" i="2"/>
  <c r="S389" i="2"/>
  <c r="T389" i="2" s="1"/>
  <c r="V389" i="2"/>
  <c r="W389" i="2"/>
  <c r="I390" i="2"/>
  <c r="S390" i="2"/>
  <c r="T390" i="2" s="1"/>
  <c r="V390" i="2"/>
  <c r="W390" i="2"/>
  <c r="I391" i="2"/>
  <c r="M391" i="2"/>
  <c r="N391" i="2"/>
  <c r="S391" i="2"/>
  <c r="T391" i="2" s="1"/>
  <c r="V391" i="2"/>
  <c r="W391" i="2"/>
  <c r="I392" i="2"/>
  <c r="M392" i="2"/>
  <c r="V392" i="2"/>
  <c r="W392" i="2"/>
  <c r="I393" i="2"/>
  <c r="M393" i="2"/>
  <c r="N393" i="2"/>
  <c r="S393" i="2"/>
  <c r="T393" i="2" s="1"/>
  <c r="V393" i="2"/>
  <c r="W393" i="2"/>
  <c r="I394" i="2"/>
  <c r="S394" i="2"/>
  <c r="T394" i="2" s="1"/>
  <c r="V394" i="2"/>
  <c r="W394" i="2"/>
  <c r="I395" i="2"/>
  <c r="M395" i="2"/>
  <c r="N395" i="2"/>
  <c r="S395" i="2"/>
  <c r="T395" i="2" s="1"/>
  <c r="V395" i="2"/>
  <c r="W395" i="2"/>
  <c r="I396" i="2"/>
  <c r="M396" i="2"/>
  <c r="V396" i="2"/>
  <c r="W396" i="2"/>
  <c r="I397" i="2"/>
  <c r="M397" i="2"/>
  <c r="N397" i="2"/>
  <c r="S397" i="2"/>
  <c r="T397" i="2" s="1"/>
  <c r="V397" i="2"/>
  <c r="W397" i="2"/>
  <c r="I398" i="2"/>
  <c r="S398" i="2"/>
  <c r="T398" i="2" s="1"/>
  <c r="V398" i="2"/>
  <c r="W398" i="2"/>
  <c r="I399" i="2"/>
  <c r="M399" i="2"/>
  <c r="N399" i="2"/>
  <c r="S399" i="2"/>
  <c r="T399" i="2" s="1"/>
  <c r="V399" i="2"/>
  <c r="W399" i="2"/>
  <c r="I400" i="2"/>
  <c r="M400" i="2"/>
  <c r="V400" i="2"/>
  <c r="W400" i="2"/>
  <c r="I401" i="2"/>
  <c r="M401" i="2"/>
  <c r="N401" i="2"/>
  <c r="S401" i="2"/>
  <c r="T401" i="2" s="1"/>
  <c r="V401" i="2"/>
  <c r="W401" i="2"/>
  <c r="I402" i="2"/>
  <c r="S402" i="2"/>
  <c r="T402" i="2" s="1"/>
  <c r="V402" i="2"/>
  <c r="W402" i="2"/>
  <c r="I403" i="2"/>
  <c r="M403" i="2"/>
  <c r="N403" i="2"/>
  <c r="S403" i="2"/>
  <c r="T403" i="2" s="1"/>
  <c r="V403" i="2"/>
  <c r="W403" i="2"/>
  <c r="I404" i="2"/>
  <c r="M404" i="2"/>
  <c r="V404" i="2"/>
  <c r="W404" i="2"/>
  <c r="I405" i="2"/>
  <c r="M405" i="2"/>
  <c r="N405" i="2"/>
  <c r="S405" i="2"/>
  <c r="T405" i="2" s="1"/>
  <c r="V405" i="2"/>
  <c r="W405" i="2"/>
  <c r="I406" i="2"/>
  <c r="S406" i="2"/>
  <c r="T406" i="2" s="1"/>
  <c r="V406" i="2"/>
  <c r="W406" i="2"/>
  <c r="I407" i="2"/>
  <c r="M407" i="2"/>
  <c r="N407" i="2"/>
  <c r="S407" i="2"/>
  <c r="T407" i="2" s="1"/>
  <c r="V407" i="2"/>
  <c r="W407" i="2"/>
  <c r="I408" i="2"/>
  <c r="M408" i="2"/>
  <c r="V408" i="2"/>
  <c r="W408" i="2"/>
  <c r="I409" i="2"/>
  <c r="M409" i="2"/>
  <c r="N409" i="2"/>
  <c r="S409" i="2"/>
  <c r="T409" i="2" s="1"/>
  <c r="V409" i="2"/>
  <c r="W409" i="2"/>
  <c r="I420" i="2"/>
  <c r="M420" i="2"/>
  <c r="N420" i="2"/>
  <c r="S420" i="2"/>
  <c r="T420" i="2" s="1"/>
  <c r="V420" i="2"/>
  <c r="W420" i="2"/>
  <c r="I410" i="2"/>
  <c r="M410" i="2"/>
  <c r="N410" i="2"/>
  <c r="S410" i="2"/>
  <c r="T410" i="2" s="1"/>
  <c r="V410" i="2"/>
  <c r="W410" i="2"/>
  <c r="I411" i="2"/>
  <c r="S411" i="2"/>
  <c r="T411" i="2" s="1"/>
  <c r="V411" i="2"/>
  <c r="W411" i="2"/>
  <c r="I415" i="2"/>
  <c r="M415" i="2"/>
  <c r="N415" i="2"/>
  <c r="S415" i="2"/>
  <c r="T415" i="2" s="1"/>
  <c r="V415" i="2"/>
  <c r="W415" i="2"/>
  <c r="I416" i="2"/>
  <c r="M416" i="2"/>
  <c r="V416" i="2"/>
  <c r="W416" i="2"/>
  <c r="I417" i="2"/>
  <c r="M417" i="2"/>
  <c r="N417" i="2"/>
  <c r="S417" i="2"/>
  <c r="T417" i="2" s="1"/>
  <c r="V417" i="2"/>
  <c r="W417" i="2"/>
  <c r="I418" i="2"/>
  <c r="M418" i="2"/>
  <c r="N418" i="2"/>
  <c r="S418" i="2"/>
  <c r="T418" i="2" s="1"/>
  <c r="V418" i="2"/>
  <c r="W418" i="2"/>
  <c r="I419" i="2"/>
  <c r="S419" i="2"/>
  <c r="T419" i="2" s="1"/>
  <c r="V419" i="2"/>
  <c r="W419" i="2"/>
  <c r="I421" i="2"/>
  <c r="M421" i="2"/>
  <c r="N421" i="2"/>
  <c r="S421" i="2"/>
  <c r="T421" i="2" s="1"/>
  <c r="V421" i="2"/>
  <c r="W421" i="2"/>
  <c r="I422" i="2"/>
  <c r="M422" i="2"/>
  <c r="V422" i="2"/>
  <c r="W422" i="2"/>
  <c r="I424" i="2"/>
  <c r="V424" i="2"/>
  <c r="W424" i="2"/>
  <c r="I427" i="2"/>
  <c r="M427" i="2"/>
  <c r="N427" i="2"/>
  <c r="S427" i="2"/>
  <c r="T427" i="2" s="1"/>
  <c r="V427" i="2"/>
  <c r="W427" i="2"/>
  <c r="I428" i="2"/>
  <c r="V428" i="2"/>
  <c r="I429" i="2"/>
  <c r="M429" i="2"/>
  <c r="N429" i="2"/>
  <c r="S429" i="2"/>
  <c r="T429" i="2" s="1"/>
  <c r="V429" i="2"/>
  <c r="W429" i="2"/>
  <c r="I430" i="2"/>
  <c r="N430" i="2"/>
  <c r="V430" i="2"/>
  <c r="W430" i="2"/>
  <c r="I431" i="2"/>
  <c r="M431" i="2"/>
  <c r="N431" i="2"/>
  <c r="S431" i="2"/>
  <c r="T431" i="2" s="1"/>
  <c r="V431" i="2"/>
  <c r="W431" i="2"/>
  <c r="I432" i="2"/>
  <c r="N432" i="2"/>
  <c r="V432" i="2"/>
  <c r="W432" i="2"/>
  <c r="I433" i="2"/>
  <c r="M433" i="2"/>
  <c r="N433" i="2"/>
  <c r="S433" i="2"/>
  <c r="T433" i="2" s="1"/>
  <c r="V433" i="2"/>
  <c r="W433" i="2"/>
  <c r="I434" i="2"/>
  <c r="N434" i="2"/>
  <c r="V434" i="2"/>
  <c r="W434" i="2"/>
  <c r="I435" i="2"/>
  <c r="M435" i="2"/>
  <c r="N435" i="2"/>
  <c r="S435" i="2"/>
  <c r="T435" i="2" s="1"/>
  <c r="V435" i="2"/>
  <c r="W435" i="2"/>
  <c r="I436" i="2"/>
  <c r="N436" i="2"/>
  <c r="V436" i="2"/>
  <c r="W436" i="2"/>
  <c r="I437" i="2"/>
  <c r="M437" i="2"/>
  <c r="N437" i="2"/>
  <c r="S437" i="2"/>
  <c r="T437" i="2" s="1"/>
  <c r="V437" i="2"/>
  <c r="W437" i="2"/>
  <c r="I438" i="2"/>
  <c r="N438" i="2"/>
  <c r="V438" i="2"/>
  <c r="W438" i="2"/>
  <c r="I439" i="2"/>
  <c r="M439" i="2"/>
  <c r="N439" i="2"/>
  <c r="S439" i="2"/>
  <c r="T439" i="2" s="1"/>
  <c r="V439" i="2"/>
  <c r="W439" i="2"/>
  <c r="I440" i="2"/>
  <c r="N440" i="2"/>
  <c r="V440" i="2"/>
  <c r="W440" i="2"/>
  <c r="I441" i="2"/>
  <c r="M441" i="2"/>
  <c r="N441" i="2"/>
  <c r="S441" i="2"/>
  <c r="T441" i="2" s="1"/>
  <c r="V441" i="2"/>
  <c r="W441" i="2"/>
  <c r="I442" i="2"/>
  <c r="N442" i="2"/>
  <c r="V442" i="2"/>
  <c r="W442" i="2"/>
  <c r="I443" i="2"/>
  <c r="M443" i="2"/>
  <c r="N443" i="2"/>
  <c r="S443" i="2"/>
  <c r="V443" i="2"/>
  <c r="W443" i="2"/>
  <c r="I444" i="2"/>
  <c r="N444" i="2"/>
  <c r="V444" i="2"/>
  <c r="W444" i="2"/>
  <c r="I445" i="2"/>
  <c r="M445" i="2"/>
  <c r="N445" i="2"/>
  <c r="S445" i="2"/>
  <c r="T445" i="2" s="1"/>
  <c r="V445" i="2"/>
  <c r="W445" i="2"/>
  <c r="I446" i="2"/>
  <c r="N446" i="2"/>
  <c r="V446" i="2"/>
  <c r="W446" i="2"/>
  <c r="I447" i="2"/>
  <c r="M447" i="2"/>
  <c r="N447" i="2"/>
  <c r="S447" i="2"/>
  <c r="T447" i="2" s="1"/>
  <c r="V447" i="2"/>
  <c r="W447" i="2"/>
  <c r="I448" i="2"/>
  <c r="N448" i="2"/>
  <c r="V448" i="2"/>
  <c r="W448" i="2"/>
  <c r="I449" i="2"/>
  <c r="M449" i="2"/>
  <c r="N449" i="2"/>
  <c r="S449" i="2"/>
  <c r="T449" i="2" s="1"/>
  <c r="V449" i="2"/>
  <c r="W449" i="2"/>
  <c r="I450" i="2"/>
  <c r="N450" i="2"/>
  <c r="V450" i="2"/>
  <c r="W450" i="2"/>
  <c r="I451" i="2"/>
  <c r="M451" i="2"/>
  <c r="N451" i="2"/>
  <c r="S451" i="2"/>
  <c r="T451" i="2" s="1"/>
  <c r="V451" i="2"/>
  <c r="W451" i="2"/>
  <c r="I452" i="2"/>
  <c r="N452" i="2"/>
  <c r="V452" i="2"/>
  <c r="W452" i="2"/>
  <c r="I453" i="2"/>
  <c r="M453" i="2"/>
  <c r="N453" i="2"/>
  <c r="S453" i="2"/>
  <c r="T453" i="2" s="1"/>
  <c r="V453" i="2"/>
  <c r="W453" i="2"/>
  <c r="I454" i="2"/>
  <c r="N454" i="2"/>
  <c r="V454" i="2"/>
  <c r="W454" i="2"/>
  <c r="I455" i="2"/>
  <c r="M455" i="2"/>
  <c r="N455" i="2"/>
  <c r="S455" i="2"/>
  <c r="T455" i="2" s="1"/>
  <c r="V455" i="2"/>
  <c r="W455" i="2"/>
  <c r="I456" i="2"/>
  <c r="N456" i="2"/>
  <c r="V456" i="2"/>
  <c r="W456" i="2"/>
  <c r="I457" i="2"/>
  <c r="M457" i="2"/>
  <c r="N457" i="2"/>
  <c r="S457" i="2"/>
  <c r="T457" i="2" s="1"/>
  <c r="V457" i="2"/>
  <c r="W457" i="2"/>
  <c r="I458" i="2"/>
  <c r="N458" i="2"/>
  <c r="V458" i="2"/>
  <c r="W458" i="2"/>
  <c r="I459" i="2"/>
  <c r="M459" i="2"/>
  <c r="N459" i="2"/>
  <c r="S459" i="2"/>
  <c r="T459" i="2" s="1"/>
  <c r="V459" i="2"/>
  <c r="W459" i="2"/>
  <c r="I460" i="2"/>
  <c r="N460" i="2"/>
  <c r="V460" i="2"/>
  <c r="W460" i="2"/>
  <c r="I461" i="2"/>
  <c r="M461" i="2"/>
  <c r="N461" i="2"/>
  <c r="S461" i="2"/>
  <c r="T461" i="2" s="1"/>
  <c r="V461" i="2"/>
  <c r="W461" i="2"/>
  <c r="I462" i="2"/>
  <c r="N462" i="2"/>
  <c r="V462" i="2"/>
  <c r="W462" i="2"/>
  <c r="I463" i="2"/>
  <c r="M463" i="2"/>
  <c r="N463" i="2"/>
  <c r="S463" i="2"/>
  <c r="T463" i="2" s="1"/>
  <c r="V463" i="2"/>
  <c r="W463" i="2"/>
  <c r="I464" i="2"/>
  <c r="N464" i="2"/>
  <c r="V464" i="2"/>
  <c r="W464" i="2"/>
  <c r="I465" i="2"/>
  <c r="M465" i="2"/>
  <c r="N465" i="2"/>
  <c r="S465" i="2"/>
  <c r="T465" i="2" s="1"/>
  <c r="V465" i="2"/>
  <c r="W465" i="2"/>
  <c r="I466" i="2"/>
  <c r="N466" i="2"/>
  <c r="V466" i="2"/>
  <c r="W466" i="2"/>
  <c r="I467" i="2"/>
  <c r="M467" i="2"/>
  <c r="N467" i="2"/>
  <c r="S467" i="2"/>
  <c r="T467" i="2" s="1"/>
  <c r="V467" i="2"/>
  <c r="W467" i="2"/>
  <c r="I468" i="2"/>
  <c r="N468" i="2"/>
  <c r="V468" i="2"/>
  <c r="W468" i="2"/>
  <c r="I469" i="2"/>
  <c r="M469" i="2"/>
  <c r="N469" i="2"/>
  <c r="S469" i="2"/>
  <c r="T469" i="2" s="1"/>
  <c r="V469" i="2"/>
  <c r="W469" i="2"/>
  <c r="I470" i="2"/>
  <c r="N470" i="2"/>
  <c r="V470" i="2"/>
  <c r="W470" i="2"/>
  <c r="I471" i="2"/>
  <c r="M471" i="2"/>
  <c r="N471" i="2"/>
  <c r="S471" i="2"/>
  <c r="T471" i="2" s="1"/>
  <c r="V471" i="2"/>
  <c r="W471" i="2"/>
  <c r="I472" i="2"/>
  <c r="N472" i="2"/>
  <c r="V472" i="2"/>
  <c r="W472" i="2"/>
  <c r="I473" i="2"/>
  <c r="M473" i="2"/>
  <c r="N473" i="2"/>
  <c r="S473" i="2"/>
  <c r="T473" i="2" s="1"/>
  <c r="V473" i="2"/>
  <c r="W473" i="2"/>
  <c r="I474" i="2"/>
  <c r="N474" i="2"/>
  <c r="V474" i="2"/>
  <c r="W474" i="2"/>
  <c r="I475" i="2"/>
  <c r="M475" i="2"/>
  <c r="N475" i="2"/>
  <c r="S475" i="2"/>
  <c r="T475" i="2" s="1"/>
  <c r="V475" i="2"/>
  <c r="W475" i="2"/>
  <c r="I476" i="2"/>
  <c r="N476" i="2"/>
  <c r="V476" i="2"/>
  <c r="W476" i="2"/>
  <c r="I477" i="2"/>
  <c r="M477" i="2"/>
  <c r="N477" i="2"/>
  <c r="S477" i="2"/>
  <c r="T477" i="2" s="1"/>
  <c r="V477" i="2"/>
  <c r="W477" i="2"/>
  <c r="I478" i="2"/>
  <c r="N478" i="2"/>
  <c r="V478" i="2"/>
  <c r="W478" i="2"/>
  <c r="I479" i="2"/>
  <c r="M479" i="2"/>
  <c r="N479" i="2"/>
  <c r="S479" i="2"/>
  <c r="T479" i="2" s="1"/>
  <c r="V479" i="2"/>
  <c r="W479" i="2"/>
  <c r="I480" i="2"/>
  <c r="N480" i="2"/>
  <c r="V480" i="2"/>
  <c r="W480" i="2"/>
  <c r="I481" i="2"/>
  <c r="M481" i="2"/>
  <c r="N481" i="2"/>
  <c r="S481" i="2"/>
  <c r="T481" i="2" s="1"/>
  <c r="V481" i="2"/>
  <c r="W481" i="2"/>
  <c r="I482" i="2"/>
  <c r="N482" i="2"/>
  <c r="V482" i="2"/>
  <c r="W482" i="2"/>
  <c r="I483" i="2"/>
  <c r="M483" i="2"/>
  <c r="N483" i="2"/>
  <c r="S483" i="2"/>
  <c r="T483" i="2" s="1"/>
  <c r="V483" i="2"/>
  <c r="W483" i="2"/>
  <c r="I484" i="2"/>
  <c r="N484" i="2"/>
  <c r="V484" i="2"/>
  <c r="W484" i="2"/>
  <c r="I485" i="2"/>
  <c r="M485" i="2"/>
  <c r="N485" i="2"/>
  <c r="S485" i="2"/>
  <c r="T485" i="2" s="1"/>
  <c r="V485" i="2"/>
  <c r="W485" i="2"/>
  <c r="I486" i="2"/>
  <c r="N486" i="2"/>
  <c r="V486" i="2"/>
  <c r="W486" i="2"/>
  <c r="I487" i="2"/>
  <c r="M487" i="2"/>
  <c r="N487" i="2"/>
  <c r="S487" i="2"/>
  <c r="T487" i="2" s="1"/>
  <c r="V487" i="2"/>
  <c r="W487" i="2"/>
  <c r="I488" i="2"/>
  <c r="N488" i="2"/>
  <c r="V488" i="2"/>
  <c r="W488" i="2"/>
  <c r="I489" i="2"/>
  <c r="M489" i="2"/>
  <c r="N489" i="2"/>
  <c r="S489" i="2"/>
  <c r="T489" i="2" s="1"/>
  <c r="V489" i="2"/>
  <c r="W489" i="2"/>
  <c r="I491" i="2"/>
  <c r="N491" i="2"/>
  <c r="V491" i="2"/>
  <c r="W491" i="2"/>
  <c r="I492" i="2"/>
  <c r="M492" i="2"/>
  <c r="N492" i="2"/>
  <c r="S492" i="2"/>
  <c r="T492" i="2" s="1"/>
  <c r="V492" i="2"/>
  <c r="W492" i="2"/>
  <c r="I493" i="2"/>
  <c r="N493" i="2"/>
  <c r="V493" i="2"/>
  <c r="W493" i="2"/>
  <c r="I494" i="2"/>
  <c r="M494" i="2"/>
  <c r="N494" i="2"/>
  <c r="S494" i="2"/>
  <c r="T494" i="2" s="1"/>
  <c r="V494" i="2"/>
  <c r="W494" i="2"/>
  <c r="I495" i="2"/>
  <c r="N495" i="2"/>
  <c r="V495" i="2"/>
  <c r="W495" i="2"/>
  <c r="I496" i="2"/>
  <c r="M496" i="2"/>
  <c r="N496" i="2"/>
  <c r="S496" i="2"/>
  <c r="T496" i="2" s="1"/>
  <c r="V496" i="2"/>
  <c r="W496" i="2"/>
  <c r="I497" i="2"/>
  <c r="N497" i="2"/>
  <c r="V497" i="2"/>
  <c r="W497" i="2"/>
  <c r="I498" i="2"/>
  <c r="M498" i="2"/>
  <c r="N498" i="2"/>
  <c r="S498" i="2"/>
  <c r="T498" i="2" s="1"/>
  <c r="V498" i="2"/>
  <c r="W498" i="2"/>
  <c r="I499" i="2"/>
  <c r="N499" i="2"/>
  <c r="V499" i="2"/>
  <c r="W499" i="2"/>
  <c r="I500" i="2"/>
  <c r="M500" i="2"/>
  <c r="N500" i="2"/>
  <c r="S500" i="2"/>
  <c r="T500" i="2" s="1"/>
  <c r="V500" i="2"/>
  <c r="W500" i="2"/>
  <c r="I501" i="2"/>
  <c r="N501" i="2"/>
  <c r="V501" i="2"/>
  <c r="W501" i="2"/>
  <c r="I502" i="2"/>
  <c r="M502" i="2"/>
  <c r="N502" i="2"/>
  <c r="S502" i="2"/>
  <c r="T502" i="2" s="1"/>
  <c r="V502" i="2"/>
  <c r="W502" i="2"/>
  <c r="I503" i="2"/>
  <c r="N503" i="2"/>
  <c r="V503" i="2"/>
  <c r="W503" i="2"/>
  <c r="I504" i="2"/>
  <c r="M504" i="2"/>
  <c r="N504" i="2"/>
  <c r="S504" i="2"/>
  <c r="T504" i="2" s="1"/>
  <c r="V504" i="2"/>
  <c r="W504" i="2"/>
  <c r="I505" i="2"/>
  <c r="N505" i="2"/>
  <c r="V505" i="2"/>
  <c r="W505" i="2"/>
  <c r="I506" i="2"/>
  <c r="M506" i="2"/>
  <c r="N506" i="2"/>
  <c r="S506" i="2"/>
  <c r="T506" i="2" s="1"/>
  <c r="V506" i="2"/>
  <c r="W506" i="2"/>
  <c r="I507" i="2"/>
  <c r="N507" i="2"/>
  <c r="V507" i="2"/>
  <c r="W507" i="2"/>
  <c r="I508" i="2"/>
  <c r="M508" i="2"/>
  <c r="N508" i="2"/>
  <c r="S508" i="2"/>
  <c r="T508" i="2" s="1"/>
  <c r="V508" i="2"/>
  <c r="W508" i="2"/>
  <c r="I509" i="2"/>
  <c r="N509" i="2"/>
  <c r="V509" i="2"/>
  <c r="W509" i="2"/>
  <c r="I510" i="2"/>
  <c r="M510" i="2"/>
  <c r="N510" i="2"/>
  <c r="S510" i="2"/>
  <c r="T510" i="2" s="1"/>
  <c r="V510" i="2"/>
  <c r="W510" i="2"/>
  <c r="I511" i="2"/>
  <c r="N511" i="2"/>
  <c r="V511" i="2"/>
  <c r="W511" i="2"/>
  <c r="I512" i="2"/>
  <c r="M512" i="2"/>
  <c r="N512" i="2"/>
  <c r="S512" i="2"/>
  <c r="T512" i="2" s="1"/>
  <c r="V512" i="2"/>
  <c r="W512" i="2"/>
  <c r="I513" i="2"/>
  <c r="N513" i="2"/>
  <c r="V513" i="2"/>
  <c r="W513" i="2"/>
  <c r="I514" i="2"/>
  <c r="M514" i="2"/>
  <c r="N514" i="2"/>
  <c r="S514" i="2"/>
  <c r="T514" i="2" s="1"/>
  <c r="V514" i="2"/>
  <c r="W514" i="2"/>
  <c r="I515" i="2"/>
  <c r="N515" i="2"/>
  <c r="V515" i="2"/>
  <c r="W515" i="2"/>
  <c r="I517" i="2"/>
  <c r="N517" i="2"/>
  <c r="V517" i="2"/>
  <c r="W517" i="2"/>
  <c r="I518" i="2"/>
  <c r="M518" i="2"/>
  <c r="N518" i="2"/>
  <c r="S518" i="2"/>
  <c r="T518" i="2" s="1"/>
  <c r="V518" i="2"/>
  <c r="W518" i="2"/>
  <c r="I519" i="2"/>
  <c r="N519" i="2"/>
  <c r="V519" i="2"/>
  <c r="W519" i="2"/>
  <c r="I520" i="2"/>
  <c r="M520" i="2"/>
  <c r="N520" i="2"/>
  <c r="S520" i="2"/>
  <c r="T520" i="2" s="1"/>
  <c r="V520" i="2"/>
  <c r="W520" i="2"/>
  <c r="I521" i="2"/>
  <c r="M521" i="2"/>
  <c r="S521" i="2"/>
  <c r="T521" i="2" s="1"/>
  <c r="V521" i="2"/>
  <c r="W521" i="2"/>
  <c r="I522" i="2"/>
  <c r="M522" i="2"/>
  <c r="N522" i="2"/>
  <c r="S522" i="2"/>
  <c r="T522" i="2" s="1"/>
  <c r="V522" i="2"/>
  <c r="W522" i="2"/>
  <c r="I523" i="2"/>
  <c r="M523" i="2"/>
  <c r="S523" i="2"/>
  <c r="T523" i="2" s="1"/>
  <c r="V523" i="2"/>
  <c r="W523" i="2"/>
  <c r="I524" i="2"/>
  <c r="M524" i="2"/>
  <c r="N524" i="2"/>
  <c r="S524" i="2"/>
  <c r="T524" i="2" s="1"/>
  <c r="V524" i="2"/>
  <c r="W524" i="2"/>
  <c r="I525" i="2"/>
  <c r="M525" i="2"/>
  <c r="S525" i="2"/>
  <c r="T525" i="2" s="1"/>
  <c r="V525" i="2"/>
  <c r="W525" i="2"/>
  <c r="I526" i="2"/>
  <c r="M526" i="2"/>
  <c r="N526" i="2"/>
  <c r="S526" i="2"/>
  <c r="T526" i="2" s="1"/>
  <c r="V526" i="2"/>
  <c r="W526" i="2"/>
  <c r="I527" i="2"/>
  <c r="M527" i="2"/>
  <c r="S527" i="2"/>
  <c r="T527" i="2" s="1"/>
  <c r="V527" i="2"/>
  <c r="W527" i="2"/>
  <c r="I528" i="2"/>
  <c r="M528" i="2"/>
  <c r="N528" i="2"/>
  <c r="S528" i="2"/>
  <c r="T528" i="2" s="1"/>
  <c r="V528" i="2"/>
  <c r="W528" i="2"/>
  <c r="I529" i="2"/>
  <c r="M529" i="2"/>
  <c r="V529" i="2"/>
  <c r="W529" i="2"/>
  <c r="I530" i="2"/>
  <c r="N530" i="2"/>
  <c r="V530" i="2"/>
  <c r="W530" i="2"/>
  <c r="I531" i="2"/>
  <c r="M531" i="2"/>
  <c r="N531" i="2"/>
  <c r="S531" i="2"/>
  <c r="T531" i="2" s="1"/>
  <c r="V531" i="2"/>
  <c r="W531" i="2"/>
  <c r="I532" i="2"/>
  <c r="N532" i="2"/>
  <c r="V532" i="2"/>
  <c r="W532" i="2"/>
  <c r="I534" i="2"/>
  <c r="M534" i="2"/>
  <c r="N534" i="2"/>
  <c r="S534" i="2"/>
  <c r="T534" i="2" s="1"/>
  <c r="V534" i="2"/>
  <c r="W534" i="2"/>
  <c r="I535" i="2"/>
  <c r="N535" i="2"/>
  <c r="V535" i="2"/>
  <c r="W535" i="2"/>
  <c r="I536" i="2"/>
  <c r="M536" i="2"/>
  <c r="N536" i="2"/>
  <c r="S536" i="2"/>
  <c r="T536" i="2" s="1"/>
  <c r="V536" i="2"/>
  <c r="W536" i="2"/>
  <c r="I538" i="2"/>
  <c r="M538" i="2"/>
  <c r="N538" i="2"/>
  <c r="S538" i="2"/>
  <c r="T538" i="2" s="1"/>
  <c r="V538" i="2"/>
  <c r="W538" i="2"/>
  <c r="I539" i="2"/>
  <c r="N539" i="2"/>
  <c r="V539" i="2"/>
  <c r="W539" i="2"/>
  <c r="I540" i="2"/>
  <c r="M540" i="2"/>
  <c r="N540" i="2"/>
  <c r="S540" i="2"/>
  <c r="T540" i="2" s="1"/>
  <c r="V540" i="2"/>
  <c r="W540" i="2"/>
  <c r="I541" i="2"/>
  <c r="N541" i="2"/>
  <c r="V541" i="2"/>
  <c r="W541" i="2"/>
  <c r="I542" i="2"/>
  <c r="M542" i="2"/>
  <c r="N542" i="2"/>
  <c r="S542" i="2"/>
  <c r="T542" i="2" s="1"/>
  <c r="V542" i="2"/>
  <c r="W542" i="2"/>
  <c r="I543" i="2"/>
  <c r="N543" i="2"/>
  <c r="V543" i="2"/>
  <c r="W543" i="2"/>
  <c r="I544" i="2"/>
  <c r="M544" i="2"/>
  <c r="N544" i="2"/>
  <c r="S544" i="2"/>
  <c r="T544" i="2" s="1"/>
  <c r="V544" i="2"/>
  <c r="W544" i="2"/>
  <c r="I545" i="2"/>
  <c r="N545" i="2"/>
  <c r="V545" i="2"/>
  <c r="W545" i="2"/>
  <c r="I546" i="2"/>
  <c r="M546" i="2"/>
  <c r="N546" i="2"/>
  <c r="S546" i="2"/>
  <c r="T546" i="2" s="1"/>
  <c r="V546" i="2"/>
  <c r="W546" i="2"/>
  <c r="I547" i="2"/>
  <c r="N547" i="2"/>
  <c r="V547" i="2"/>
  <c r="W547" i="2"/>
  <c r="I548" i="2"/>
  <c r="M548" i="2"/>
  <c r="N548" i="2"/>
  <c r="S548" i="2"/>
  <c r="T548" i="2" s="1"/>
  <c r="V548" i="2"/>
  <c r="W548" i="2"/>
  <c r="I549" i="2"/>
  <c r="S549" i="2"/>
  <c r="T549" i="2" s="1"/>
  <c r="V549" i="2"/>
  <c r="W549" i="2"/>
  <c r="I550" i="2"/>
  <c r="M550" i="2"/>
  <c r="N550" i="2"/>
  <c r="S550" i="2"/>
  <c r="T550" i="2" s="1"/>
  <c r="V550" i="2"/>
  <c r="W550" i="2"/>
  <c r="I551" i="2"/>
  <c r="M551" i="2"/>
  <c r="S551" i="2"/>
  <c r="T551" i="2" s="1"/>
  <c r="V551" i="2"/>
  <c r="W551" i="2"/>
  <c r="I552" i="2"/>
  <c r="M552" i="2"/>
  <c r="N552" i="2"/>
  <c r="S552" i="2"/>
  <c r="T552" i="2" s="1"/>
  <c r="V552" i="2"/>
  <c r="W552" i="2"/>
  <c r="I553" i="2"/>
  <c r="M553" i="2"/>
  <c r="S553" i="2"/>
  <c r="T553" i="2" s="1"/>
  <c r="V553" i="2"/>
  <c r="W553" i="2"/>
  <c r="I554" i="2"/>
  <c r="M554" i="2"/>
  <c r="N554" i="2"/>
  <c r="S554" i="2"/>
  <c r="T554" i="2" s="1"/>
  <c r="V554" i="2"/>
  <c r="W554" i="2"/>
  <c r="I555" i="2"/>
  <c r="M555" i="2"/>
  <c r="S555" i="2"/>
  <c r="T555" i="2" s="1"/>
  <c r="V555" i="2"/>
  <c r="W555" i="2"/>
  <c r="I556" i="2"/>
  <c r="M556" i="2"/>
  <c r="N556" i="2"/>
  <c r="S556" i="2"/>
  <c r="T556" i="2" s="1"/>
  <c r="V556" i="2"/>
  <c r="W556" i="2"/>
  <c r="I557" i="2"/>
  <c r="M557" i="2"/>
  <c r="S557" i="2"/>
  <c r="T557" i="2" s="1"/>
  <c r="V557" i="2"/>
  <c r="W557" i="2"/>
  <c r="I558" i="2"/>
  <c r="M558" i="2"/>
  <c r="N558" i="2"/>
  <c r="S558" i="2"/>
  <c r="T558" i="2" s="1"/>
  <c r="V558" i="2"/>
  <c r="W558" i="2"/>
  <c r="I559" i="2"/>
  <c r="M559" i="2"/>
  <c r="S559" i="2"/>
  <c r="T559" i="2" s="1"/>
  <c r="V559" i="2"/>
  <c r="W559" i="2"/>
  <c r="I560" i="2"/>
  <c r="M560" i="2"/>
  <c r="N560" i="2"/>
  <c r="S560" i="2"/>
  <c r="T560" i="2" s="1"/>
  <c r="V560" i="2"/>
  <c r="W560" i="2"/>
  <c r="I561" i="2"/>
  <c r="M561" i="2"/>
  <c r="S561" i="2"/>
  <c r="T561" i="2" s="1"/>
  <c r="V561" i="2"/>
  <c r="W561" i="2"/>
  <c r="I562" i="2"/>
  <c r="M562" i="2"/>
  <c r="N562" i="2"/>
  <c r="S562" i="2"/>
  <c r="T562" i="2" s="1"/>
  <c r="V562" i="2"/>
  <c r="W562" i="2"/>
  <c r="I563" i="2"/>
  <c r="M563" i="2"/>
  <c r="S563" i="2"/>
  <c r="T563" i="2" s="1"/>
  <c r="V563" i="2"/>
  <c r="W563" i="2"/>
  <c r="I564" i="2"/>
  <c r="M564" i="2"/>
  <c r="N564" i="2"/>
  <c r="S564" i="2"/>
  <c r="T564" i="2" s="1"/>
  <c r="V564" i="2"/>
  <c r="W564" i="2"/>
  <c r="I565" i="2"/>
  <c r="M565" i="2"/>
  <c r="S565" i="2"/>
  <c r="T565" i="2" s="1"/>
  <c r="V565" i="2"/>
  <c r="W565" i="2"/>
  <c r="I566" i="2"/>
  <c r="M566" i="2"/>
  <c r="N566" i="2"/>
  <c r="S566" i="2"/>
  <c r="T566" i="2" s="1"/>
  <c r="V566" i="2"/>
  <c r="W566" i="2"/>
  <c r="I567" i="2"/>
  <c r="M567" i="2"/>
  <c r="S567" i="2"/>
  <c r="T567" i="2" s="1"/>
  <c r="V567" i="2"/>
  <c r="W567" i="2"/>
  <c r="I568" i="2"/>
  <c r="M568" i="2"/>
  <c r="N568" i="2"/>
  <c r="S568" i="2"/>
  <c r="T568" i="2" s="1"/>
  <c r="V568" i="2"/>
  <c r="W568" i="2"/>
  <c r="I570" i="2"/>
  <c r="M570" i="2"/>
  <c r="S570" i="2"/>
  <c r="T570" i="2" s="1"/>
  <c r="V570" i="2"/>
  <c r="W570" i="2"/>
  <c r="I571" i="2"/>
  <c r="M571" i="2"/>
  <c r="N571" i="2"/>
  <c r="S571" i="2"/>
  <c r="T571" i="2" s="1"/>
  <c r="V571" i="2"/>
  <c r="W571" i="2"/>
  <c r="I572" i="2"/>
  <c r="M572" i="2"/>
  <c r="S572" i="2"/>
  <c r="T572" i="2" s="1"/>
  <c r="V572" i="2"/>
  <c r="W572" i="2"/>
  <c r="I573" i="2"/>
  <c r="M573" i="2"/>
  <c r="N573" i="2"/>
  <c r="S573" i="2"/>
  <c r="T573" i="2" s="1"/>
  <c r="V573" i="2"/>
  <c r="W573" i="2"/>
  <c r="I574" i="2"/>
  <c r="M574" i="2"/>
  <c r="S574" i="2"/>
  <c r="V574" i="2"/>
  <c r="W574" i="2"/>
  <c r="I576" i="2"/>
  <c r="M576" i="2"/>
  <c r="S576" i="2"/>
  <c r="T576" i="2" s="1"/>
  <c r="V576" i="2"/>
  <c r="W576" i="2"/>
  <c r="I579" i="2"/>
  <c r="M579" i="2"/>
  <c r="S579" i="2"/>
  <c r="T579" i="2" s="1"/>
  <c r="V579" i="2"/>
  <c r="W579" i="2"/>
  <c r="I580" i="2"/>
  <c r="M580" i="2"/>
  <c r="N580" i="2"/>
  <c r="S580" i="2"/>
  <c r="T580" i="2" s="1"/>
  <c r="V580" i="2"/>
  <c r="W580" i="2"/>
  <c r="I581" i="2"/>
  <c r="M581" i="2"/>
  <c r="S581" i="2"/>
  <c r="V581" i="2"/>
  <c r="W581" i="2"/>
  <c r="I582" i="2"/>
  <c r="M582" i="2"/>
  <c r="N582" i="2"/>
  <c r="S582" i="2"/>
  <c r="T582" i="2" s="1"/>
  <c r="V582" i="2"/>
  <c r="W582" i="2"/>
  <c r="I583" i="2"/>
  <c r="M583" i="2"/>
  <c r="S583" i="2"/>
  <c r="T583" i="2" s="1"/>
  <c r="V583" i="2"/>
  <c r="W583" i="2"/>
  <c r="I584" i="2"/>
  <c r="M584" i="2"/>
  <c r="N584" i="2"/>
  <c r="S584" i="2"/>
  <c r="T584" i="2" s="1"/>
  <c r="V584" i="2"/>
  <c r="W584" i="2"/>
  <c r="I585" i="2"/>
  <c r="M585" i="2"/>
  <c r="S585" i="2"/>
  <c r="V585" i="2"/>
  <c r="W585" i="2"/>
  <c r="I586" i="2"/>
  <c r="M586" i="2"/>
  <c r="N586" i="2"/>
  <c r="S586" i="2"/>
  <c r="T586" i="2" s="1"/>
  <c r="V586" i="2"/>
  <c r="W586" i="2"/>
  <c r="I587" i="2"/>
  <c r="M587" i="2"/>
  <c r="S587" i="2"/>
  <c r="T587" i="2" s="1"/>
  <c r="V587" i="2"/>
  <c r="W587" i="2"/>
  <c r="I588" i="2"/>
  <c r="M588" i="2"/>
  <c r="N588" i="2"/>
  <c r="S588" i="2"/>
  <c r="T588" i="2" s="1"/>
  <c r="V588" i="2"/>
  <c r="W588" i="2"/>
  <c r="I589" i="2"/>
  <c r="M589" i="2"/>
  <c r="S589" i="2"/>
  <c r="T589" i="2" s="1"/>
  <c r="V589" i="2"/>
  <c r="W589" i="2"/>
  <c r="I590" i="2"/>
  <c r="M590" i="2"/>
  <c r="N590" i="2"/>
  <c r="S590" i="2"/>
  <c r="T590" i="2" s="1"/>
  <c r="V590" i="2"/>
  <c r="W590" i="2"/>
  <c r="I591" i="2"/>
  <c r="M591" i="2"/>
  <c r="S591" i="2"/>
  <c r="T591" i="2" s="1"/>
  <c r="V591" i="2"/>
  <c r="W591" i="2"/>
  <c r="I592" i="2"/>
  <c r="M592" i="2"/>
  <c r="N592" i="2"/>
  <c r="S592" i="2"/>
  <c r="T592" i="2" s="1"/>
  <c r="V592" i="2"/>
  <c r="W592" i="2"/>
  <c r="I593" i="2"/>
  <c r="M593" i="2"/>
  <c r="S593" i="2"/>
  <c r="T593" i="2" s="1"/>
  <c r="V593" i="2"/>
  <c r="W593" i="2"/>
  <c r="I594" i="2"/>
  <c r="M594" i="2"/>
  <c r="N594" i="2"/>
  <c r="S594" i="2"/>
  <c r="T594" i="2" s="1"/>
  <c r="V594" i="2"/>
  <c r="W594" i="2"/>
  <c r="I595" i="2"/>
  <c r="M595" i="2"/>
  <c r="S595" i="2"/>
  <c r="T595" i="2" s="1"/>
  <c r="V595" i="2"/>
  <c r="W595" i="2"/>
  <c r="I596" i="2"/>
  <c r="M596" i="2"/>
  <c r="N596" i="2"/>
  <c r="S596" i="2"/>
  <c r="T596" i="2" s="1"/>
  <c r="V596" i="2"/>
  <c r="W596" i="2"/>
  <c r="I597" i="2"/>
  <c r="M597" i="2"/>
  <c r="S597" i="2"/>
  <c r="T597" i="2" s="1"/>
  <c r="V597" i="2"/>
  <c r="W597" i="2"/>
  <c r="I598" i="2"/>
  <c r="M598" i="2"/>
  <c r="N598" i="2"/>
  <c r="S598" i="2"/>
  <c r="T598" i="2" s="1"/>
  <c r="V598" i="2"/>
  <c r="W598" i="2"/>
  <c r="I599" i="2"/>
  <c r="M599" i="2"/>
  <c r="S599" i="2"/>
  <c r="T599" i="2" s="1"/>
  <c r="V599" i="2"/>
  <c r="W599" i="2"/>
  <c r="I600" i="2"/>
  <c r="M600" i="2"/>
  <c r="N600" i="2"/>
  <c r="S600" i="2"/>
  <c r="T600" i="2" s="1"/>
  <c r="V600" i="2"/>
  <c r="W600" i="2"/>
  <c r="I601" i="2"/>
  <c r="M601" i="2"/>
  <c r="S601" i="2"/>
  <c r="T601" i="2" s="1"/>
  <c r="V601" i="2"/>
  <c r="W601" i="2"/>
  <c r="I602" i="2"/>
  <c r="M602" i="2"/>
  <c r="N602" i="2"/>
  <c r="S602" i="2"/>
  <c r="T602" i="2" s="1"/>
  <c r="V602" i="2"/>
  <c r="W602" i="2"/>
  <c r="I603" i="2"/>
  <c r="M603" i="2"/>
  <c r="S603" i="2"/>
  <c r="T603" i="2" s="1"/>
  <c r="V603" i="2"/>
  <c r="W603" i="2"/>
  <c r="I604" i="2"/>
  <c r="M604" i="2"/>
  <c r="N604" i="2"/>
  <c r="S604" i="2"/>
  <c r="T604" i="2" s="1"/>
  <c r="V604" i="2"/>
  <c r="W604" i="2"/>
  <c r="I605" i="2"/>
  <c r="M605" i="2"/>
  <c r="S605" i="2"/>
  <c r="T605" i="2" s="1"/>
  <c r="V605" i="2"/>
  <c r="W605" i="2"/>
  <c r="I606" i="2"/>
  <c r="M606" i="2"/>
  <c r="N606" i="2"/>
  <c r="S606" i="2"/>
  <c r="T606" i="2" s="1"/>
  <c r="V606" i="2"/>
  <c r="W606" i="2"/>
  <c r="I607" i="2"/>
  <c r="M607" i="2"/>
  <c r="S607" i="2"/>
  <c r="T607" i="2" s="1"/>
  <c r="V607" i="2"/>
  <c r="W607" i="2"/>
  <c r="I608" i="2"/>
  <c r="M608" i="2"/>
  <c r="N608" i="2"/>
  <c r="S608" i="2"/>
  <c r="T608" i="2" s="1"/>
  <c r="V608" i="2"/>
  <c r="W608" i="2"/>
  <c r="I609" i="2"/>
  <c r="M609" i="2"/>
  <c r="S609" i="2"/>
  <c r="T609" i="2" s="1"/>
  <c r="V609" i="2"/>
  <c r="W609" i="2"/>
  <c r="I610" i="2"/>
  <c r="M610" i="2"/>
  <c r="N610" i="2"/>
  <c r="S610" i="2"/>
  <c r="T610" i="2" s="1"/>
  <c r="V610" i="2"/>
  <c r="W610" i="2"/>
  <c r="I611" i="2"/>
  <c r="M611" i="2"/>
  <c r="S611" i="2"/>
  <c r="T611" i="2" s="1"/>
  <c r="V611" i="2"/>
  <c r="W611" i="2"/>
  <c r="I612" i="2"/>
  <c r="M612" i="2"/>
  <c r="N612" i="2"/>
  <c r="S612" i="2"/>
  <c r="T612" i="2" s="1"/>
  <c r="V612" i="2"/>
  <c r="W612" i="2"/>
  <c r="I613" i="2"/>
  <c r="M613" i="2"/>
  <c r="S613" i="2"/>
  <c r="T613" i="2" s="1"/>
  <c r="V613" i="2"/>
  <c r="W613" i="2"/>
  <c r="I614" i="2"/>
  <c r="M614" i="2"/>
  <c r="N614" i="2"/>
  <c r="S614" i="2"/>
  <c r="T614" i="2" s="1"/>
  <c r="V614" i="2"/>
  <c r="W614" i="2"/>
  <c r="I615" i="2"/>
  <c r="M615" i="2"/>
  <c r="S615" i="2"/>
  <c r="T615" i="2" s="1"/>
  <c r="V615" i="2"/>
  <c r="W615" i="2"/>
  <c r="I617" i="2"/>
  <c r="M617" i="2"/>
  <c r="S617" i="2"/>
  <c r="T617" i="2" s="1"/>
  <c r="V617" i="2"/>
  <c r="W617" i="2"/>
  <c r="I618" i="2"/>
  <c r="M618" i="2"/>
  <c r="N618" i="2"/>
  <c r="S618" i="2"/>
  <c r="T618" i="2" s="1"/>
  <c r="V618" i="2"/>
  <c r="W618" i="2"/>
  <c r="I619" i="2"/>
  <c r="M619" i="2"/>
  <c r="S619" i="2"/>
  <c r="T619" i="2" s="1"/>
  <c r="V619" i="2"/>
  <c r="W619" i="2"/>
  <c r="I620" i="2"/>
  <c r="M620" i="2"/>
  <c r="N620" i="2"/>
  <c r="S620" i="2"/>
  <c r="T620" i="2" s="1"/>
  <c r="V620" i="2"/>
  <c r="W620" i="2"/>
  <c r="I621" i="2"/>
  <c r="M621" i="2"/>
  <c r="S621" i="2"/>
  <c r="T621" i="2" s="1"/>
  <c r="V621" i="2"/>
  <c r="W621" i="2"/>
  <c r="I622" i="2"/>
  <c r="M622" i="2"/>
  <c r="N622" i="2"/>
  <c r="S622" i="2"/>
  <c r="T622" i="2" s="1"/>
  <c r="V622" i="2"/>
  <c r="W622" i="2"/>
  <c r="I623" i="2"/>
  <c r="M623" i="2"/>
  <c r="S623" i="2"/>
  <c r="T623" i="2" s="1"/>
  <c r="V623" i="2"/>
  <c r="W623" i="2"/>
  <c r="I624" i="2"/>
  <c r="M624" i="2"/>
  <c r="N624" i="2"/>
  <c r="S624" i="2"/>
  <c r="T624" i="2" s="1"/>
  <c r="V624" i="2"/>
  <c r="W624" i="2"/>
  <c r="I625" i="2"/>
  <c r="M625" i="2"/>
  <c r="S625" i="2"/>
  <c r="T625" i="2" s="1"/>
  <c r="V625" i="2"/>
  <c r="W625" i="2"/>
  <c r="I626" i="2"/>
  <c r="M626" i="2"/>
  <c r="N626" i="2"/>
  <c r="S626" i="2"/>
  <c r="T626" i="2" s="1"/>
  <c r="V626" i="2"/>
  <c r="W626" i="2"/>
  <c r="I627" i="2"/>
  <c r="M627" i="2"/>
  <c r="S627" i="2"/>
  <c r="T627" i="2" s="1"/>
  <c r="V627" i="2"/>
  <c r="W627" i="2"/>
  <c r="I628" i="2"/>
  <c r="M628" i="2"/>
  <c r="N628" i="2"/>
  <c r="S628" i="2"/>
  <c r="T628" i="2" s="1"/>
  <c r="V628" i="2"/>
  <c r="W628" i="2"/>
  <c r="I629" i="2"/>
  <c r="M629" i="2"/>
  <c r="S629" i="2"/>
  <c r="T629" i="2" s="1"/>
  <c r="V629" i="2"/>
  <c r="W629" i="2"/>
  <c r="I630" i="2"/>
  <c r="M630" i="2"/>
  <c r="N630" i="2"/>
  <c r="S630" i="2"/>
  <c r="T630" i="2" s="1"/>
  <c r="V630" i="2"/>
  <c r="W630" i="2"/>
  <c r="I631" i="2"/>
  <c r="M631" i="2"/>
  <c r="S631" i="2"/>
  <c r="T631" i="2" s="1"/>
  <c r="V631" i="2"/>
  <c r="W631" i="2"/>
  <c r="I639" i="2"/>
  <c r="M639" i="2"/>
  <c r="N639" i="2"/>
  <c r="S639" i="2"/>
  <c r="T639" i="2" s="1"/>
  <c r="V639" i="2"/>
  <c r="W639" i="2"/>
  <c r="I640" i="2"/>
  <c r="M640" i="2"/>
  <c r="S640" i="2"/>
  <c r="T640" i="2" s="1"/>
  <c r="V640" i="2"/>
  <c r="W640" i="2"/>
  <c r="I641" i="2"/>
  <c r="M641" i="2"/>
  <c r="N641" i="2"/>
  <c r="S641" i="2"/>
  <c r="T641" i="2" s="1"/>
  <c r="V641" i="2"/>
  <c r="W641" i="2"/>
  <c r="I675" i="2"/>
  <c r="M675" i="2"/>
  <c r="N675" i="2"/>
  <c r="S675" i="2"/>
  <c r="T675" i="2" s="1"/>
  <c r="V675" i="2"/>
  <c r="W675" i="2"/>
  <c r="I642" i="2"/>
  <c r="M642" i="2"/>
  <c r="N642" i="2"/>
  <c r="S642" i="2"/>
  <c r="T642" i="2" s="1"/>
  <c r="V642" i="2"/>
  <c r="W642" i="2"/>
  <c r="I643" i="2"/>
  <c r="M643" i="2"/>
  <c r="S643" i="2"/>
  <c r="T643" i="2" s="1"/>
  <c r="V643" i="2"/>
  <c r="W643" i="2"/>
  <c r="I644" i="2"/>
  <c r="M644" i="2"/>
  <c r="N644" i="2"/>
  <c r="S644" i="2"/>
  <c r="T644" i="2" s="1"/>
  <c r="V644" i="2"/>
  <c r="W644" i="2"/>
  <c r="I645" i="2"/>
  <c r="M645" i="2"/>
  <c r="S645" i="2"/>
  <c r="T645" i="2" s="1"/>
  <c r="V645" i="2"/>
  <c r="W645" i="2"/>
  <c r="I646" i="2"/>
  <c r="M646" i="2"/>
  <c r="N646" i="2"/>
  <c r="S646" i="2"/>
  <c r="T646" i="2" s="1"/>
  <c r="V646" i="2"/>
  <c r="W646" i="2"/>
  <c r="I647" i="2"/>
  <c r="M647" i="2"/>
  <c r="S647" i="2"/>
  <c r="T647" i="2" s="1"/>
  <c r="V647" i="2"/>
  <c r="W647" i="2"/>
  <c r="I648" i="2"/>
  <c r="M648" i="2"/>
  <c r="N648" i="2"/>
  <c r="S648" i="2"/>
  <c r="T648" i="2" s="1"/>
  <c r="V648" i="2"/>
  <c r="W648" i="2"/>
  <c r="I649" i="2"/>
  <c r="M649" i="2"/>
  <c r="S649" i="2"/>
  <c r="T649" i="2" s="1"/>
  <c r="V649" i="2"/>
  <c r="W649" i="2"/>
  <c r="I650" i="2"/>
  <c r="M650" i="2"/>
  <c r="N650" i="2"/>
  <c r="S650" i="2"/>
  <c r="T650" i="2" s="1"/>
  <c r="V650" i="2"/>
  <c r="W650" i="2"/>
  <c r="I653" i="2"/>
  <c r="M653" i="2"/>
  <c r="S653" i="2"/>
  <c r="T653" i="2" s="1"/>
  <c r="V653" i="2"/>
  <c r="W653" i="2"/>
  <c r="I655" i="2"/>
  <c r="M655" i="2"/>
  <c r="N655" i="2"/>
  <c r="S655" i="2"/>
  <c r="T655" i="2" s="1"/>
  <c r="V655" i="2"/>
  <c r="W655" i="2"/>
  <c r="I656" i="2"/>
  <c r="M656" i="2"/>
  <c r="S656" i="2"/>
  <c r="T656" i="2" s="1"/>
  <c r="V656" i="2"/>
  <c r="W656" i="2"/>
  <c r="I657" i="2"/>
  <c r="M657" i="2"/>
  <c r="N657" i="2"/>
  <c r="S657" i="2"/>
  <c r="T657" i="2" s="1"/>
  <c r="V657" i="2"/>
  <c r="W657" i="2"/>
  <c r="I658" i="2"/>
  <c r="M658" i="2"/>
  <c r="S658" i="2"/>
  <c r="T658" i="2" s="1"/>
  <c r="V658" i="2"/>
  <c r="W658" i="2"/>
  <c r="I659" i="2"/>
  <c r="M659" i="2"/>
  <c r="N659" i="2"/>
  <c r="S659" i="2"/>
  <c r="T659" i="2" s="1"/>
  <c r="V659" i="2"/>
  <c r="W659" i="2"/>
  <c r="I660" i="2"/>
  <c r="M660" i="2"/>
  <c r="S660" i="2"/>
  <c r="T660" i="2" s="1"/>
  <c r="V660" i="2"/>
  <c r="W660" i="2"/>
  <c r="I661" i="2"/>
  <c r="M661" i="2"/>
  <c r="N661" i="2"/>
  <c r="S661" i="2"/>
  <c r="T661" i="2" s="1"/>
  <c r="V661" i="2"/>
  <c r="W661" i="2"/>
  <c r="I662" i="2"/>
  <c r="M662" i="2"/>
  <c r="S662" i="2"/>
  <c r="T662" i="2" s="1"/>
  <c r="V662" i="2"/>
  <c r="W662" i="2"/>
  <c r="I664" i="2"/>
  <c r="M664" i="2"/>
  <c r="N664" i="2"/>
  <c r="S664" i="2"/>
  <c r="T664" i="2" s="1"/>
  <c r="V664" i="2"/>
  <c r="W664" i="2"/>
  <c r="I665" i="2"/>
  <c r="M665" i="2"/>
  <c r="S665" i="2"/>
  <c r="T665" i="2" s="1"/>
  <c r="V665" i="2"/>
  <c r="W665" i="2"/>
  <c r="I666" i="2"/>
  <c r="M666" i="2"/>
  <c r="N666" i="2"/>
  <c r="S666" i="2"/>
  <c r="T666" i="2" s="1"/>
  <c r="V666" i="2"/>
  <c r="W666" i="2"/>
  <c r="I667" i="2"/>
  <c r="M667" i="2"/>
  <c r="S667" i="2"/>
  <c r="T667" i="2" s="1"/>
  <c r="V667" i="2"/>
  <c r="W667" i="2"/>
  <c r="I668" i="2"/>
  <c r="M668" i="2"/>
  <c r="N668" i="2"/>
  <c r="S668" i="2"/>
  <c r="T668" i="2" s="1"/>
  <c r="V668" i="2"/>
  <c r="W668" i="2"/>
  <c r="I669" i="2"/>
  <c r="M669" i="2"/>
  <c r="S669" i="2"/>
  <c r="T669" i="2" s="1"/>
  <c r="V669" i="2"/>
  <c r="W669" i="2"/>
  <c r="I670" i="2"/>
  <c r="M670" i="2"/>
  <c r="N670" i="2"/>
  <c r="S670" i="2"/>
  <c r="T670" i="2" s="1"/>
  <c r="V670" i="2"/>
  <c r="W670" i="2"/>
  <c r="I671" i="2"/>
  <c r="M671" i="2"/>
  <c r="S671" i="2"/>
  <c r="T671" i="2" s="1"/>
  <c r="V671" i="2"/>
  <c r="W671" i="2"/>
  <c r="I672" i="2"/>
  <c r="M672" i="2"/>
  <c r="N672" i="2"/>
  <c r="S672" i="2"/>
  <c r="T672" i="2" s="1"/>
  <c r="V672" i="2"/>
  <c r="W672" i="2"/>
  <c r="I673" i="2"/>
  <c r="M673" i="2"/>
  <c r="S673" i="2"/>
  <c r="T673" i="2" s="1"/>
  <c r="V673" i="2"/>
  <c r="W673" i="2"/>
  <c r="I674" i="2"/>
  <c r="M674" i="2"/>
  <c r="N674" i="2"/>
  <c r="S674" i="2"/>
  <c r="T674" i="2" s="1"/>
  <c r="V674" i="2"/>
  <c r="W674" i="2"/>
  <c r="I676" i="2"/>
  <c r="M676" i="2"/>
  <c r="S676" i="2"/>
  <c r="T676" i="2" s="1"/>
  <c r="V676" i="2"/>
  <c r="W676" i="2"/>
  <c r="I677" i="2"/>
  <c r="M677" i="2"/>
  <c r="N677" i="2"/>
  <c r="S677" i="2"/>
  <c r="T677" i="2" s="1"/>
  <c r="V677" i="2"/>
  <c r="W677" i="2"/>
  <c r="I678" i="2"/>
  <c r="M678" i="2"/>
  <c r="S678" i="2"/>
  <c r="T678" i="2" s="1"/>
  <c r="V678" i="2"/>
  <c r="W678" i="2"/>
  <c r="I679" i="2"/>
  <c r="M679" i="2"/>
  <c r="N679" i="2"/>
  <c r="S679" i="2"/>
  <c r="T679" i="2" s="1"/>
  <c r="V679" i="2"/>
  <c r="W679" i="2"/>
  <c r="I680" i="2"/>
  <c r="M680" i="2"/>
  <c r="S680" i="2"/>
  <c r="T680" i="2" s="1"/>
  <c r="V680" i="2"/>
  <c r="W680" i="2"/>
  <c r="I682" i="2"/>
  <c r="M682" i="2"/>
  <c r="S682" i="2"/>
  <c r="T682" i="2" s="1"/>
  <c r="V682" i="2"/>
  <c r="W682" i="2"/>
  <c r="I683" i="2"/>
  <c r="M683" i="2"/>
  <c r="N683" i="2"/>
  <c r="S683" i="2"/>
  <c r="T683" i="2" s="1"/>
  <c r="V683" i="2"/>
  <c r="W683" i="2"/>
  <c r="I684" i="2"/>
  <c r="M684" i="2"/>
  <c r="S684" i="2"/>
  <c r="T684" i="2" s="1"/>
  <c r="V684" i="2"/>
  <c r="W684" i="2"/>
  <c r="I685" i="2"/>
  <c r="M685" i="2"/>
  <c r="N685" i="2"/>
  <c r="S685" i="2"/>
  <c r="T685" i="2" s="1"/>
  <c r="V685" i="2"/>
  <c r="W685" i="2"/>
  <c r="I686" i="2"/>
  <c r="M686" i="2"/>
  <c r="S686" i="2"/>
  <c r="T686" i="2" s="1"/>
  <c r="V686" i="2"/>
  <c r="W686" i="2"/>
  <c r="I687" i="2"/>
  <c r="M687" i="2"/>
  <c r="N687" i="2"/>
  <c r="S687" i="2"/>
  <c r="T687" i="2" s="1"/>
  <c r="V687" i="2"/>
  <c r="W687" i="2"/>
  <c r="I688" i="2"/>
  <c r="M688" i="2"/>
  <c r="S688" i="2"/>
  <c r="T688" i="2" s="1"/>
  <c r="V688" i="2"/>
  <c r="W688" i="2"/>
  <c r="I689" i="2"/>
  <c r="M689" i="2"/>
  <c r="N689" i="2"/>
  <c r="S689" i="2"/>
  <c r="T689" i="2" s="1"/>
  <c r="V689" i="2"/>
  <c r="W689" i="2"/>
  <c r="I690" i="2"/>
  <c r="M690" i="2"/>
  <c r="S690" i="2"/>
  <c r="T690" i="2" s="1"/>
  <c r="V690" i="2"/>
  <c r="W690" i="2"/>
  <c r="I691" i="2"/>
  <c r="M691" i="2"/>
  <c r="N691" i="2"/>
  <c r="S691" i="2"/>
  <c r="T691" i="2" s="1"/>
  <c r="V691" i="2"/>
  <c r="W691" i="2"/>
  <c r="I692" i="2"/>
  <c r="M692" i="2"/>
  <c r="S692" i="2"/>
  <c r="T692" i="2" s="1"/>
  <c r="V692" i="2"/>
  <c r="W692" i="2"/>
  <c r="I693" i="2"/>
  <c r="M693" i="2"/>
  <c r="N693" i="2"/>
  <c r="S693" i="2"/>
  <c r="T693" i="2" s="1"/>
  <c r="V693" i="2"/>
  <c r="W693" i="2"/>
  <c r="I694" i="2"/>
  <c r="M694" i="2"/>
  <c r="S694" i="2"/>
  <c r="T694" i="2" s="1"/>
  <c r="V694" i="2"/>
  <c r="W694" i="2"/>
  <c r="I695" i="2"/>
  <c r="M695" i="2"/>
  <c r="N695" i="2"/>
  <c r="S695" i="2"/>
  <c r="T695" i="2" s="1"/>
  <c r="V695" i="2"/>
  <c r="W695" i="2"/>
  <c r="I696" i="2"/>
  <c r="M696" i="2"/>
  <c r="S696" i="2"/>
  <c r="T696" i="2" s="1"/>
  <c r="V696" i="2"/>
  <c r="W696" i="2"/>
  <c r="I697" i="2"/>
  <c r="M697" i="2"/>
  <c r="N697" i="2"/>
  <c r="S697" i="2"/>
  <c r="T697" i="2" s="1"/>
  <c r="V697" i="2"/>
  <c r="W697" i="2"/>
  <c r="I698" i="2"/>
  <c r="M698" i="2"/>
  <c r="V698" i="2"/>
  <c r="W698" i="2"/>
  <c r="I699" i="2"/>
  <c r="M699" i="2"/>
  <c r="N699" i="2"/>
  <c r="V699" i="2"/>
  <c r="W699" i="2"/>
  <c r="I700" i="2"/>
  <c r="M700" i="2"/>
  <c r="V700" i="2"/>
  <c r="I702" i="2"/>
  <c r="M702" i="2"/>
  <c r="V702" i="2"/>
  <c r="W702" i="2"/>
  <c r="I703" i="2"/>
  <c r="M703" i="2"/>
  <c r="N703" i="2"/>
  <c r="V703" i="2"/>
  <c r="W703" i="2"/>
  <c r="I704" i="2"/>
  <c r="M704" i="2"/>
  <c r="S704" i="2"/>
  <c r="T704" i="2" s="1"/>
  <c r="V704" i="2"/>
  <c r="W704" i="2"/>
  <c r="I705" i="2"/>
  <c r="M705" i="2"/>
  <c r="N705" i="2"/>
  <c r="S705" i="2"/>
  <c r="T705" i="2" s="1"/>
  <c r="V705" i="2"/>
  <c r="W705" i="2"/>
  <c r="I706" i="2"/>
  <c r="M706" i="2"/>
  <c r="S706" i="2"/>
  <c r="T706" i="2" s="1"/>
  <c r="V706" i="2"/>
  <c r="W706" i="2"/>
  <c r="I711" i="2"/>
  <c r="M711" i="2"/>
  <c r="N711" i="2"/>
  <c r="S711" i="2"/>
  <c r="T711" i="2" s="1"/>
  <c r="V711" i="2"/>
  <c r="W711" i="2"/>
  <c r="I708" i="2"/>
  <c r="M708" i="2"/>
  <c r="S708" i="2"/>
  <c r="T708" i="2" s="1"/>
  <c r="V708" i="2"/>
  <c r="W708" i="2"/>
  <c r="I712" i="2"/>
  <c r="M712" i="2"/>
  <c r="N712" i="2"/>
  <c r="S712" i="2"/>
  <c r="T712" i="2" s="1"/>
  <c r="V712" i="2"/>
  <c r="W712" i="2"/>
  <c r="I713" i="2"/>
  <c r="M713" i="2"/>
  <c r="S713" i="2"/>
  <c r="T713" i="2" s="1"/>
  <c r="V713" i="2"/>
  <c r="W713" i="2"/>
  <c r="I714" i="2"/>
  <c r="M714" i="2"/>
  <c r="N714" i="2"/>
  <c r="S714" i="2"/>
  <c r="T714" i="2" s="1"/>
  <c r="V714" i="2"/>
  <c r="W714" i="2"/>
  <c r="I715" i="2"/>
  <c r="M715" i="2"/>
  <c r="S715" i="2"/>
  <c r="T715" i="2" s="1"/>
  <c r="V715" i="2"/>
  <c r="W715" i="2"/>
  <c r="I716" i="2"/>
  <c r="M716" i="2"/>
  <c r="N716" i="2"/>
  <c r="S716" i="2"/>
  <c r="T716" i="2" s="1"/>
  <c r="V716" i="2"/>
  <c r="W716" i="2"/>
  <c r="I717" i="2"/>
  <c r="M717" i="2"/>
  <c r="S717" i="2"/>
  <c r="T717" i="2" s="1"/>
  <c r="V717" i="2"/>
  <c r="W717" i="2"/>
  <c r="I718" i="2"/>
  <c r="M718" i="2"/>
  <c r="N718" i="2"/>
  <c r="S718" i="2"/>
  <c r="T718" i="2" s="1"/>
  <c r="V718" i="2"/>
  <c r="W718" i="2"/>
  <c r="I721" i="2"/>
  <c r="M721" i="2"/>
  <c r="S721" i="2"/>
  <c r="T721" i="2" s="1"/>
  <c r="V721" i="2"/>
  <c r="W721" i="2"/>
  <c r="I722" i="2"/>
  <c r="M722" i="2"/>
  <c r="N722" i="2"/>
  <c r="S722" i="2"/>
  <c r="T722" i="2" s="1"/>
  <c r="V722" i="2"/>
  <c r="W722" i="2"/>
  <c r="I723" i="2"/>
  <c r="M723" i="2"/>
  <c r="S723" i="2"/>
  <c r="T723" i="2" s="1"/>
  <c r="V723" i="2"/>
  <c r="W723" i="2"/>
  <c r="I724" i="2"/>
  <c r="M724" i="2"/>
  <c r="N724" i="2"/>
  <c r="S724" i="2"/>
  <c r="T724" i="2" s="1"/>
  <c r="V724" i="2"/>
  <c r="W724" i="2"/>
  <c r="I725" i="2"/>
  <c r="M725" i="2"/>
  <c r="S725" i="2"/>
  <c r="T725" i="2" s="1"/>
  <c r="V725" i="2"/>
  <c r="W725" i="2"/>
  <c r="I726" i="2"/>
  <c r="M726" i="2"/>
  <c r="N726" i="2"/>
  <c r="S726" i="2"/>
  <c r="T726" i="2" s="1"/>
  <c r="V726" i="2"/>
  <c r="W726" i="2"/>
  <c r="I727" i="2"/>
  <c r="M727" i="2"/>
  <c r="S727" i="2"/>
  <c r="T727" i="2" s="1"/>
  <c r="V727" i="2"/>
  <c r="W727" i="2"/>
  <c r="I728" i="2"/>
  <c r="M728" i="2"/>
  <c r="N728" i="2"/>
  <c r="S728" i="2"/>
  <c r="T728" i="2" s="1"/>
  <c r="V728" i="2"/>
  <c r="W728" i="2"/>
  <c r="I729" i="2"/>
  <c r="M729" i="2"/>
  <c r="S729" i="2"/>
  <c r="T729" i="2" s="1"/>
  <c r="V729" i="2"/>
  <c r="W729" i="2"/>
  <c r="I730" i="2"/>
  <c r="M730" i="2"/>
  <c r="N730" i="2"/>
  <c r="S730" i="2"/>
  <c r="T730" i="2" s="1"/>
  <c r="V730" i="2"/>
  <c r="W730" i="2"/>
  <c r="I735" i="2"/>
  <c r="M735" i="2"/>
  <c r="S735" i="2"/>
  <c r="T735" i="2" s="1"/>
  <c r="V735" i="2"/>
  <c r="W735" i="2"/>
  <c r="I736" i="2"/>
  <c r="M736" i="2"/>
  <c r="N736" i="2"/>
  <c r="S736" i="2"/>
  <c r="T736" i="2" s="1"/>
  <c r="V736" i="2"/>
  <c r="W736" i="2"/>
  <c r="I737" i="2"/>
  <c r="M737" i="2"/>
  <c r="S737" i="2"/>
  <c r="T737" i="2" s="1"/>
  <c r="V737" i="2"/>
  <c r="W737" i="2"/>
  <c r="I738" i="2"/>
  <c r="M738" i="2"/>
  <c r="N738" i="2"/>
  <c r="S738" i="2"/>
  <c r="T738" i="2" s="1"/>
  <c r="V738" i="2"/>
  <c r="W738" i="2"/>
  <c r="I739" i="2"/>
  <c r="M739" i="2"/>
  <c r="S739" i="2"/>
  <c r="T739" i="2" s="1"/>
  <c r="V739" i="2"/>
  <c r="W739" i="2"/>
  <c r="I740" i="2"/>
  <c r="M740" i="2"/>
  <c r="N740" i="2"/>
  <c r="S740" i="2"/>
  <c r="T740" i="2" s="1"/>
  <c r="V740" i="2"/>
  <c r="W740" i="2"/>
  <c r="I741" i="2"/>
  <c r="M741" i="2"/>
  <c r="S741" i="2"/>
  <c r="T741" i="2" s="1"/>
  <c r="V741" i="2"/>
  <c r="W741" i="2"/>
  <c r="I742" i="2"/>
  <c r="M742" i="2"/>
  <c r="N742" i="2"/>
  <c r="S742" i="2"/>
  <c r="T742" i="2" s="1"/>
  <c r="V742" i="2"/>
  <c r="W742" i="2"/>
  <c r="I743" i="2"/>
  <c r="M743" i="2"/>
  <c r="S743" i="2"/>
  <c r="T743" i="2" s="1"/>
  <c r="V743" i="2"/>
  <c r="W743" i="2"/>
  <c r="I744" i="2"/>
  <c r="M744" i="2"/>
  <c r="N744" i="2"/>
  <c r="S744" i="2"/>
  <c r="T744" i="2" s="1"/>
  <c r="V744" i="2"/>
  <c r="W744" i="2"/>
  <c r="I745" i="2"/>
  <c r="M745" i="2"/>
  <c r="S745" i="2"/>
  <c r="T745" i="2" s="1"/>
  <c r="V745" i="2"/>
  <c r="W745" i="2"/>
  <c r="I746" i="2"/>
  <c r="M746" i="2"/>
  <c r="N746" i="2"/>
  <c r="S746" i="2"/>
  <c r="T746" i="2" s="1"/>
  <c r="V746" i="2"/>
  <c r="W746" i="2"/>
  <c r="I747" i="2"/>
  <c r="M747" i="2"/>
  <c r="S747" i="2"/>
  <c r="T747" i="2" s="1"/>
  <c r="V747" i="2"/>
  <c r="W747" i="2"/>
  <c r="I748" i="2"/>
  <c r="M748" i="2"/>
  <c r="N748" i="2"/>
  <c r="S748" i="2"/>
  <c r="T748" i="2" s="1"/>
  <c r="V748" i="2"/>
  <c r="W748" i="2"/>
  <c r="I749" i="2"/>
  <c r="M749" i="2"/>
  <c r="S749" i="2"/>
  <c r="T749" i="2" s="1"/>
  <c r="V749" i="2"/>
  <c r="W749" i="2"/>
  <c r="I750" i="2"/>
  <c r="M750" i="2"/>
  <c r="N750" i="2"/>
  <c r="S750" i="2"/>
  <c r="T750" i="2" s="1"/>
  <c r="V750" i="2"/>
  <c r="W750" i="2"/>
  <c r="I751" i="2"/>
  <c r="M751" i="2"/>
  <c r="S751" i="2"/>
  <c r="T751" i="2" s="1"/>
  <c r="V751" i="2"/>
  <c r="W751" i="2"/>
  <c r="I753" i="2"/>
  <c r="M753" i="2"/>
  <c r="N753" i="2"/>
  <c r="S753" i="2"/>
  <c r="T753" i="2" s="1"/>
  <c r="V753" i="2"/>
  <c r="W753" i="2"/>
  <c r="I754" i="2"/>
  <c r="M754" i="2"/>
  <c r="S754" i="2"/>
  <c r="T754" i="2" s="1"/>
  <c r="V754" i="2"/>
  <c r="W754" i="2"/>
  <c r="I755" i="2"/>
  <c r="M755" i="2"/>
  <c r="N755" i="2"/>
  <c r="S755" i="2"/>
  <c r="T755" i="2" s="1"/>
  <c r="V755" i="2"/>
  <c r="W755" i="2"/>
  <c r="I756" i="2"/>
  <c r="M756" i="2"/>
  <c r="S756" i="2"/>
  <c r="T756" i="2" s="1"/>
  <c r="V756" i="2"/>
  <c r="W756" i="2"/>
  <c r="I757" i="2"/>
  <c r="M757" i="2"/>
  <c r="N757" i="2"/>
  <c r="S757" i="2"/>
  <c r="T757" i="2" s="1"/>
  <c r="V757" i="2"/>
  <c r="W757" i="2"/>
  <c r="I758" i="2"/>
  <c r="M758" i="2"/>
  <c r="S758" i="2"/>
  <c r="T758" i="2" s="1"/>
  <c r="V758" i="2"/>
  <c r="W758" i="2"/>
  <c r="I759" i="2"/>
  <c r="M759" i="2"/>
  <c r="N759" i="2"/>
  <c r="S759" i="2"/>
  <c r="T759" i="2" s="1"/>
  <c r="V759" i="2"/>
  <c r="W759" i="2"/>
  <c r="I760" i="2"/>
  <c r="M760" i="2"/>
  <c r="S760" i="2"/>
  <c r="T760" i="2" s="1"/>
  <c r="V760" i="2"/>
  <c r="W760" i="2"/>
  <c r="I761" i="2"/>
  <c r="M761" i="2"/>
  <c r="N761" i="2"/>
  <c r="S761" i="2"/>
  <c r="T761" i="2" s="1"/>
  <c r="V761" i="2"/>
  <c r="W761" i="2"/>
  <c r="I765" i="2"/>
  <c r="M765" i="2"/>
  <c r="N765" i="2"/>
  <c r="S765" i="2"/>
  <c r="T765" i="2" s="1"/>
  <c r="V765" i="2"/>
  <c r="W765" i="2"/>
  <c r="I766" i="2"/>
  <c r="M766" i="2"/>
  <c r="S766" i="2"/>
  <c r="T766" i="2" s="1"/>
  <c r="V766" i="2"/>
  <c r="W766" i="2"/>
  <c r="I767" i="2"/>
  <c r="M767" i="2"/>
  <c r="N767" i="2"/>
  <c r="S767" i="2"/>
  <c r="T767" i="2" s="1"/>
  <c r="V767" i="2"/>
  <c r="W767" i="2"/>
  <c r="I768" i="2"/>
  <c r="M768" i="2"/>
  <c r="S768" i="2"/>
  <c r="T768" i="2" s="1"/>
  <c r="V768" i="2"/>
  <c r="W768" i="2"/>
  <c r="I769" i="2"/>
  <c r="M769" i="2"/>
  <c r="N769" i="2"/>
  <c r="S769" i="2"/>
  <c r="T769" i="2" s="1"/>
  <c r="V769" i="2"/>
  <c r="W769" i="2"/>
  <c r="I771" i="2"/>
  <c r="M771" i="2"/>
  <c r="N771" i="2"/>
  <c r="S771" i="2"/>
  <c r="T771" i="2" s="1"/>
  <c r="V771" i="2"/>
  <c r="W771" i="2"/>
  <c r="I772" i="2"/>
  <c r="M772" i="2"/>
  <c r="S772" i="2"/>
  <c r="T772" i="2" s="1"/>
  <c r="V772" i="2"/>
  <c r="W772" i="2"/>
  <c r="I773" i="2"/>
  <c r="M773" i="2"/>
  <c r="N773" i="2"/>
  <c r="S773" i="2"/>
  <c r="T773" i="2" s="1"/>
  <c r="V773" i="2"/>
  <c r="W773" i="2"/>
  <c r="I774" i="2"/>
  <c r="M774" i="2"/>
  <c r="S774" i="2"/>
  <c r="T774" i="2" s="1"/>
  <c r="V774" i="2"/>
  <c r="W774" i="2"/>
  <c r="I775" i="2"/>
  <c r="M775" i="2"/>
  <c r="N775" i="2"/>
  <c r="S775" i="2"/>
  <c r="T775" i="2" s="1"/>
  <c r="V775" i="2"/>
  <c r="W775" i="2"/>
  <c r="I776" i="2"/>
  <c r="V776" i="2"/>
  <c r="W776" i="2"/>
  <c r="I777" i="2"/>
  <c r="M777" i="2"/>
  <c r="N777" i="2"/>
  <c r="S777" i="2"/>
  <c r="T777" i="2" s="1"/>
  <c r="V777" i="2"/>
  <c r="W777" i="2"/>
  <c r="I778" i="2"/>
  <c r="S778" i="2"/>
  <c r="T778" i="2" s="1"/>
  <c r="V778" i="2"/>
  <c r="W778" i="2"/>
  <c r="I779" i="2"/>
  <c r="M779" i="2"/>
  <c r="N779" i="2"/>
  <c r="S779" i="2"/>
  <c r="T779" i="2" s="1"/>
  <c r="V779" i="2"/>
  <c r="W779" i="2"/>
  <c r="I780" i="2"/>
  <c r="M780" i="2"/>
  <c r="V780" i="2"/>
  <c r="W780" i="2"/>
  <c r="I781" i="2"/>
  <c r="M781" i="2"/>
  <c r="N781" i="2"/>
  <c r="S781" i="2"/>
  <c r="T781" i="2" s="1"/>
  <c r="V781" i="2"/>
  <c r="W781" i="2"/>
  <c r="I782" i="2"/>
  <c r="S782" i="2"/>
  <c r="T782" i="2" s="1"/>
  <c r="V782" i="2"/>
  <c r="W782" i="2"/>
  <c r="I783" i="2"/>
  <c r="M783" i="2"/>
  <c r="N783" i="2"/>
  <c r="S783" i="2"/>
  <c r="T783" i="2" s="1"/>
  <c r="V783" i="2"/>
  <c r="W783" i="2"/>
  <c r="I784" i="2"/>
  <c r="M784" i="2"/>
  <c r="V784" i="2"/>
  <c r="W784" i="2"/>
  <c r="I785" i="2"/>
  <c r="M785" i="2"/>
  <c r="N785" i="2"/>
  <c r="S785" i="2"/>
  <c r="T785" i="2" s="1"/>
  <c r="V785" i="2"/>
  <c r="W785" i="2"/>
  <c r="I786" i="2"/>
  <c r="S786" i="2"/>
  <c r="T786" i="2" s="1"/>
  <c r="V786" i="2"/>
  <c r="W786" i="2"/>
  <c r="I787" i="2"/>
  <c r="M787" i="2"/>
  <c r="N787" i="2"/>
  <c r="S787" i="2"/>
  <c r="T787" i="2" s="1"/>
  <c r="V787" i="2"/>
  <c r="W787" i="2"/>
  <c r="I788" i="2"/>
  <c r="M788" i="2"/>
  <c r="V788" i="2"/>
  <c r="W788" i="2"/>
  <c r="I792" i="2"/>
  <c r="M792" i="2"/>
  <c r="N792" i="2"/>
  <c r="S792" i="2"/>
  <c r="T792" i="2" s="1"/>
  <c r="V792" i="2"/>
  <c r="W792" i="2"/>
  <c r="I793" i="2"/>
  <c r="S793" i="2"/>
  <c r="T793" i="2" s="1"/>
  <c r="V793" i="2"/>
  <c r="W793" i="2"/>
  <c r="I794" i="2"/>
  <c r="N794" i="2"/>
  <c r="V794" i="2"/>
  <c r="W794" i="2"/>
  <c r="I798" i="2"/>
  <c r="M798" i="2"/>
  <c r="S798" i="2"/>
  <c r="T798" i="2" s="1"/>
  <c r="V798" i="2"/>
  <c r="W798" i="2"/>
  <c r="I799" i="2"/>
  <c r="M799" i="2"/>
  <c r="N799" i="2"/>
  <c r="V799" i="2"/>
  <c r="W799" i="2"/>
  <c r="I800" i="2"/>
  <c r="N800" i="2"/>
  <c r="V800" i="2"/>
  <c r="W800" i="2"/>
  <c r="I801" i="2"/>
  <c r="M801" i="2"/>
  <c r="N801" i="2"/>
  <c r="S801" i="2"/>
  <c r="T801" i="2" s="1"/>
  <c r="V801" i="2"/>
  <c r="W801" i="2"/>
  <c r="I809" i="2"/>
  <c r="M809" i="2"/>
  <c r="N809" i="2"/>
  <c r="S809" i="2"/>
  <c r="T809" i="2" s="1"/>
  <c r="V809" i="2"/>
  <c r="W809" i="2"/>
  <c r="I810" i="2"/>
  <c r="N810" i="2"/>
  <c r="V810" i="2"/>
  <c r="W810" i="2"/>
  <c r="I811" i="2"/>
  <c r="M811" i="2"/>
  <c r="N811" i="2"/>
  <c r="S811" i="2"/>
  <c r="T811" i="2" s="1"/>
  <c r="V811" i="2"/>
  <c r="W811" i="2"/>
  <c r="I813" i="2"/>
  <c r="M813" i="2"/>
  <c r="N813" i="2"/>
  <c r="S813" i="2"/>
  <c r="T813" i="2" s="1"/>
  <c r="V813" i="2"/>
  <c r="W813" i="2"/>
  <c r="I812" i="2"/>
  <c r="M812" i="2"/>
  <c r="N812" i="2"/>
  <c r="S812" i="2"/>
  <c r="T812" i="2" s="1"/>
  <c r="V812" i="2"/>
  <c r="W812" i="2"/>
  <c r="I814" i="2"/>
  <c r="N814" i="2"/>
  <c r="V814" i="2"/>
  <c r="W814" i="2"/>
  <c r="I815" i="2"/>
  <c r="M815" i="2"/>
  <c r="N815" i="2"/>
  <c r="S815" i="2"/>
  <c r="T815" i="2" s="1"/>
  <c r="V815" i="2"/>
  <c r="W815" i="2"/>
  <c r="I816" i="2"/>
  <c r="N816" i="2"/>
  <c r="V816" i="2"/>
  <c r="W816" i="2"/>
  <c r="I818" i="2"/>
  <c r="N818" i="2"/>
  <c r="V818" i="2"/>
  <c r="W818" i="2"/>
  <c r="I819" i="2"/>
  <c r="M819" i="2"/>
  <c r="N819" i="2"/>
  <c r="S819" i="2"/>
  <c r="T819" i="2" s="1"/>
  <c r="V819" i="2"/>
  <c r="W819" i="2"/>
  <c r="I820" i="2"/>
  <c r="N820" i="2"/>
  <c r="V820" i="2"/>
  <c r="W820" i="2"/>
  <c r="I830" i="2"/>
  <c r="M830" i="2"/>
  <c r="N830" i="2"/>
  <c r="S830" i="2"/>
  <c r="T830" i="2" s="1"/>
  <c r="V830" i="2"/>
  <c r="W830" i="2"/>
  <c r="I831" i="2"/>
  <c r="N831" i="2"/>
  <c r="V831" i="2"/>
  <c r="W831" i="2"/>
  <c r="I832" i="2"/>
  <c r="M832" i="2"/>
  <c r="N832" i="2"/>
  <c r="S832" i="2"/>
  <c r="T832" i="2" s="1"/>
  <c r="V832" i="2"/>
  <c r="W832" i="2"/>
  <c r="I834" i="2"/>
  <c r="M834" i="2"/>
  <c r="N834" i="2"/>
  <c r="S834" i="2"/>
  <c r="T834" i="2" s="1"/>
  <c r="V834" i="2"/>
  <c r="W834" i="2"/>
  <c r="I835" i="2"/>
  <c r="N835" i="2"/>
  <c r="V835" i="2"/>
  <c r="W835" i="2"/>
  <c r="I836" i="2"/>
  <c r="M836" i="2"/>
  <c r="N836" i="2"/>
  <c r="S836" i="2"/>
  <c r="T836" i="2" s="1"/>
  <c r="V836" i="2"/>
  <c r="W836" i="2"/>
  <c r="I837" i="2"/>
  <c r="N837" i="2"/>
  <c r="V837" i="2"/>
  <c r="W837" i="2"/>
  <c r="I838" i="2"/>
  <c r="M838" i="2"/>
  <c r="N838" i="2"/>
  <c r="S838" i="2"/>
  <c r="T838" i="2" s="1"/>
  <c r="V838" i="2"/>
  <c r="W838" i="2"/>
  <c r="I839" i="2"/>
  <c r="N839" i="2"/>
  <c r="V839" i="2"/>
  <c r="W839" i="2"/>
  <c r="I840" i="2"/>
  <c r="M840" i="2"/>
  <c r="N840" i="2"/>
  <c r="S840" i="2"/>
  <c r="T840" i="2" s="1"/>
  <c r="V840" i="2"/>
  <c r="W840" i="2"/>
  <c r="I841" i="2"/>
  <c r="N841" i="2"/>
  <c r="V841" i="2"/>
  <c r="W841" i="2"/>
  <c r="I842" i="2"/>
  <c r="M842" i="2"/>
  <c r="N842" i="2"/>
  <c r="S842" i="2"/>
  <c r="T842" i="2" s="1"/>
  <c r="V842" i="2"/>
  <c r="W842" i="2"/>
  <c r="I843" i="2"/>
  <c r="N843" i="2"/>
  <c r="V843" i="2"/>
  <c r="W843" i="2"/>
  <c r="I858" i="2"/>
  <c r="M858" i="2"/>
  <c r="N858" i="2"/>
  <c r="S858" i="2"/>
  <c r="T858" i="2" s="1"/>
  <c r="V858" i="2"/>
  <c r="W858" i="2"/>
  <c r="I862" i="2"/>
  <c r="N862" i="2"/>
  <c r="O862" i="2"/>
  <c r="S862" i="2"/>
  <c r="T862" i="2" s="1"/>
  <c r="V862" i="2"/>
  <c r="W862" i="2"/>
  <c r="I863" i="2"/>
  <c r="M863" i="2"/>
  <c r="N863" i="2"/>
  <c r="O863" i="2"/>
  <c r="S863" i="2"/>
  <c r="T863" i="2" s="1"/>
  <c r="V863" i="2"/>
  <c r="W863" i="2"/>
  <c r="S864" i="2"/>
  <c r="V864" i="2"/>
  <c r="W864" i="2"/>
  <c r="G865" i="2"/>
  <c r="H865" i="2"/>
  <c r="Q865" i="2"/>
  <c r="R865" i="2"/>
  <c r="I867" i="2"/>
  <c r="M867" i="2"/>
  <c r="N867" i="2"/>
  <c r="O867" i="2"/>
  <c r="S867" i="2"/>
  <c r="T867" i="2" s="1"/>
  <c r="V867" i="2"/>
  <c r="W867" i="2"/>
  <c r="I868" i="2"/>
  <c r="M868" i="2"/>
  <c r="N868" i="2"/>
  <c r="O868" i="2"/>
  <c r="V868" i="2"/>
  <c r="W868" i="2"/>
  <c r="I870" i="2"/>
  <c r="M870" i="2"/>
  <c r="N870" i="2"/>
  <c r="O870" i="2"/>
  <c r="S870" i="2"/>
  <c r="T870" i="2" s="1"/>
  <c r="V870" i="2"/>
  <c r="W870" i="2"/>
  <c r="S871" i="2"/>
  <c r="W871" i="2"/>
  <c r="G872" i="2"/>
  <c r="H872" i="2"/>
  <c r="J872" i="2"/>
  <c r="K872" i="2"/>
  <c r="Q872" i="2"/>
  <c r="R872" i="2"/>
  <c r="V875" i="2"/>
  <c r="I876" i="2"/>
  <c r="V876" i="2"/>
  <c r="W876" i="2"/>
  <c r="I892" i="2"/>
  <c r="O892" i="2"/>
  <c r="V892" i="2"/>
  <c r="W892" i="2"/>
  <c r="I895" i="2"/>
  <c r="O895" i="2"/>
  <c r="V895" i="2"/>
  <c r="W895" i="2"/>
  <c r="I899" i="2"/>
  <c r="O899" i="2"/>
  <c r="V899" i="2"/>
  <c r="W899" i="2"/>
  <c r="I900" i="2"/>
  <c r="O900" i="2"/>
  <c r="V900" i="2"/>
  <c r="W900" i="2"/>
  <c r="I902" i="2"/>
  <c r="O902" i="2"/>
  <c r="V902" i="2"/>
  <c r="W902" i="2"/>
  <c r="I904" i="2"/>
  <c r="O904" i="2"/>
  <c r="V904" i="2"/>
  <c r="W904" i="2"/>
  <c r="I910" i="2"/>
  <c r="O910" i="2"/>
  <c r="V910" i="2"/>
  <c r="W910" i="2"/>
  <c r="O913" i="2"/>
  <c r="S913" i="2"/>
  <c r="U913" i="2" s="1"/>
  <c r="W913" i="2"/>
  <c r="S914" i="2"/>
  <c r="V914" i="2"/>
  <c r="W914" i="2"/>
  <c r="G915" i="2"/>
  <c r="H915" i="2"/>
  <c r="J915" i="2"/>
  <c r="K915" i="2"/>
  <c r="Q915" i="2"/>
  <c r="R915" i="2"/>
  <c r="S916" i="2"/>
  <c r="W916" i="2"/>
  <c r="S917" i="2"/>
  <c r="W917" i="2"/>
  <c r="U320" i="2"/>
  <c r="U822" i="2"/>
  <c r="T822" i="2"/>
  <c r="U122" i="2"/>
  <c r="N822" i="2"/>
  <c r="N879" i="2"/>
  <c r="J61" i="1" l="1"/>
  <c r="M793" i="2"/>
  <c r="S788" i="2"/>
  <c r="T788" i="2" s="1"/>
  <c r="M786" i="2"/>
  <c r="S784" i="2"/>
  <c r="T784" i="2" s="1"/>
  <c r="M782" i="2"/>
  <c r="S780" i="2"/>
  <c r="T780" i="2" s="1"/>
  <c r="M778" i="2"/>
  <c r="N776" i="2"/>
  <c r="S794" i="2"/>
  <c r="T794" i="2" s="1"/>
  <c r="M899" i="2"/>
  <c r="S516" i="2"/>
  <c r="U516" i="2" s="1"/>
  <c r="S577" i="2"/>
  <c r="U577" i="2" s="1"/>
  <c r="T904" i="2"/>
  <c r="N904" i="2"/>
  <c r="M895" i="2"/>
  <c r="S895" i="2"/>
  <c r="T895" i="2" s="1"/>
  <c r="M910" i="2"/>
  <c r="S899" i="2"/>
  <c r="U899" i="2" s="1"/>
  <c r="J185" i="1"/>
  <c r="J138" i="1"/>
  <c r="J34" i="1"/>
  <c r="J22" i="1"/>
  <c r="J18" i="1"/>
  <c r="J7" i="1"/>
  <c r="J157" i="1"/>
  <c r="J73" i="1"/>
  <c r="J874" i="2"/>
  <c r="J918" i="2" s="1"/>
  <c r="J14" i="1"/>
  <c r="M484" i="2"/>
  <c r="S484" i="2"/>
  <c r="T484" i="2" s="1"/>
  <c r="M482" i="2"/>
  <c r="S482" i="2"/>
  <c r="T482" i="2" s="1"/>
  <c r="M480" i="2"/>
  <c r="S480" i="2"/>
  <c r="T480" i="2" s="1"/>
  <c r="M478" i="2"/>
  <c r="S478" i="2"/>
  <c r="T478" i="2" s="1"/>
  <c r="M476" i="2"/>
  <c r="S476" i="2"/>
  <c r="T476" i="2" s="1"/>
  <c r="M474" i="2"/>
  <c r="S474" i="2"/>
  <c r="T474" i="2" s="1"/>
  <c r="M472" i="2"/>
  <c r="S472" i="2"/>
  <c r="T472" i="2" s="1"/>
  <c r="M470" i="2"/>
  <c r="S470" i="2"/>
  <c r="T470" i="2" s="1"/>
  <c r="M468" i="2"/>
  <c r="S468" i="2"/>
  <c r="T468" i="2" s="1"/>
  <c r="M466" i="2"/>
  <c r="S466" i="2"/>
  <c r="T466" i="2" s="1"/>
  <c r="M464" i="2"/>
  <c r="S464" i="2"/>
  <c r="T464" i="2" s="1"/>
  <c r="M462" i="2"/>
  <c r="S462" i="2"/>
  <c r="T462" i="2" s="1"/>
  <c r="M460" i="2"/>
  <c r="S460" i="2"/>
  <c r="T460" i="2" s="1"/>
  <c r="M458" i="2"/>
  <c r="S458" i="2"/>
  <c r="T458" i="2" s="1"/>
  <c r="M456" i="2"/>
  <c r="S456" i="2"/>
  <c r="T456" i="2" s="1"/>
  <c r="M454" i="2"/>
  <c r="S454" i="2"/>
  <c r="T454" i="2" s="1"/>
  <c r="M452" i="2"/>
  <c r="S452" i="2"/>
  <c r="T452" i="2" s="1"/>
  <c r="M450" i="2"/>
  <c r="S450" i="2"/>
  <c r="T450" i="2" s="1"/>
  <c r="M448" i="2"/>
  <c r="S448" i="2"/>
  <c r="T448" i="2" s="1"/>
  <c r="M446" i="2"/>
  <c r="S446" i="2"/>
  <c r="M444" i="2"/>
  <c r="S444" i="2"/>
  <c r="T444" i="2" s="1"/>
  <c r="M442" i="2"/>
  <c r="S442" i="2"/>
  <c r="M440" i="2"/>
  <c r="S440" i="2"/>
  <c r="T440" i="2" s="1"/>
  <c r="M438" i="2"/>
  <c r="S438" i="2"/>
  <c r="T438" i="2" s="1"/>
  <c r="M436" i="2"/>
  <c r="S436" i="2"/>
  <c r="T436" i="2" s="1"/>
  <c r="M434" i="2"/>
  <c r="S434" i="2"/>
  <c r="T434" i="2" s="1"/>
  <c r="M432" i="2"/>
  <c r="S432" i="2"/>
  <c r="T432" i="2" s="1"/>
  <c r="M430" i="2"/>
  <c r="S430" i="2"/>
  <c r="T430" i="2" s="1"/>
  <c r="S428" i="2"/>
  <c r="T428" i="2" s="1"/>
  <c r="M428" i="2"/>
  <c r="N424" i="2"/>
  <c r="S424" i="2"/>
  <c r="T424" i="2" s="1"/>
  <c r="M386" i="2"/>
  <c r="S386" i="2"/>
  <c r="T386" i="2" s="1"/>
  <c r="M383" i="2"/>
  <c r="S383" i="2"/>
  <c r="T383" i="2" s="1"/>
  <c r="M380" i="2"/>
  <c r="S380" i="2"/>
  <c r="T380" i="2" s="1"/>
  <c r="M376" i="2"/>
  <c r="S376" i="2"/>
  <c r="T376" i="2" s="1"/>
  <c r="M374" i="2"/>
  <c r="S374" i="2"/>
  <c r="T374" i="2" s="1"/>
  <c r="M372" i="2"/>
  <c r="S372" i="2"/>
  <c r="T372" i="2" s="1"/>
  <c r="N339" i="2"/>
  <c r="M339" i="2"/>
  <c r="M331" i="2"/>
  <c r="S331" i="2"/>
  <c r="T331" i="2" s="1"/>
  <c r="M329" i="2"/>
  <c r="S329" i="2"/>
  <c r="T329" i="2" s="1"/>
  <c r="M326" i="2"/>
  <c r="S326" i="2"/>
  <c r="T326" i="2" s="1"/>
  <c r="M319" i="2"/>
  <c r="S319" i="2"/>
  <c r="T319" i="2" s="1"/>
  <c r="M315" i="2"/>
  <c r="S315" i="2"/>
  <c r="T315" i="2" s="1"/>
  <c r="M313" i="2"/>
  <c r="S313" i="2"/>
  <c r="T313" i="2" s="1"/>
  <c r="M311" i="2"/>
  <c r="S311" i="2"/>
  <c r="T311" i="2" s="1"/>
  <c r="M309" i="2"/>
  <c r="S309" i="2"/>
  <c r="T309" i="2" s="1"/>
  <c r="M307" i="2"/>
  <c r="S307" i="2"/>
  <c r="T307" i="2" s="1"/>
  <c r="M305" i="2"/>
  <c r="S305" i="2"/>
  <c r="T305" i="2" s="1"/>
  <c r="M303" i="2"/>
  <c r="S303" i="2"/>
  <c r="T303" i="2" s="1"/>
  <c r="M301" i="2"/>
  <c r="S301" i="2"/>
  <c r="T301" i="2" s="1"/>
  <c r="M299" i="2"/>
  <c r="S299" i="2"/>
  <c r="T299" i="2" s="1"/>
  <c r="M279" i="2"/>
  <c r="S279" i="2"/>
  <c r="T279" i="2" s="1"/>
  <c r="M276" i="2"/>
  <c r="S276" i="2"/>
  <c r="T276" i="2" s="1"/>
  <c r="M274" i="2"/>
  <c r="S274" i="2"/>
  <c r="T274" i="2" s="1"/>
  <c r="M272" i="2"/>
  <c r="S272" i="2"/>
  <c r="T272" i="2" s="1"/>
  <c r="M269" i="2"/>
  <c r="S269" i="2"/>
  <c r="T269" i="2" s="1"/>
  <c r="M267" i="2"/>
  <c r="S267" i="2"/>
  <c r="T267" i="2" s="1"/>
  <c r="M252" i="2"/>
  <c r="S252" i="2"/>
  <c r="T252" i="2" s="1"/>
  <c r="M248" i="2"/>
  <c r="S248" i="2"/>
  <c r="T248" i="2" s="1"/>
  <c r="M236" i="2"/>
  <c r="S236" i="2"/>
  <c r="T236" i="2" s="1"/>
  <c r="M234" i="2"/>
  <c r="N234" i="2"/>
  <c r="N232" i="2"/>
  <c r="M232" i="2"/>
  <c r="M230" i="2"/>
  <c r="S230" i="2"/>
  <c r="T230" i="2" s="1"/>
  <c r="N228" i="2"/>
  <c r="S228" i="2"/>
  <c r="T228" i="2" s="1"/>
  <c r="M226" i="2"/>
  <c r="S226" i="2"/>
  <c r="T226" i="2" s="1"/>
  <c r="N226" i="2"/>
  <c r="N224" i="2"/>
  <c r="M224" i="2"/>
  <c r="M222" i="2"/>
  <c r="S222" i="2"/>
  <c r="T222" i="2" s="1"/>
  <c r="M218" i="2"/>
  <c r="S218" i="2"/>
  <c r="T218" i="2" s="1"/>
  <c r="M216" i="2"/>
  <c r="S216" i="2"/>
  <c r="T216" i="2" s="1"/>
  <c r="M214" i="2"/>
  <c r="S214" i="2"/>
  <c r="T214" i="2" s="1"/>
  <c r="M212" i="2"/>
  <c r="S212" i="2"/>
  <c r="T212" i="2" s="1"/>
  <c r="M210" i="2"/>
  <c r="S210" i="2"/>
  <c r="T210" i="2" s="1"/>
  <c r="M208" i="2"/>
  <c r="S208" i="2"/>
  <c r="T208" i="2" s="1"/>
  <c r="M206" i="2"/>
  <c r="S206" i="2"/>
  <c r="T206" i="2" s="1"/>
  <c r="M204" i="2"/>
  <c r="S204" i="2"/>
  <c r="T204" i="2" s="1"/>
  <c r="M202" i="2"/>
  <c r="S202" i="2"/>
  <c r="T202" i="2" s="1"/>
  <c r="M200" i="2"/>
  <c r="S200" i="2"/>
  <c r="T200" i="2" s="1"/>
  <c r="N98" i="2"/>
  <c r="S98" i="2"/>
  <c r="T98" i="2" s="1"/>
  <c r="M98" i="2"/>
  <c r="N96" i="2"/>
  <c r="S96" i="2"/>
  <c r="T96" i="2" s="1"/>
  <c r="N94" i="2"/>
  <c r="M94" i="2"/>
  <c r="N92" i="2"/>
  <c r="S92" i="2"/>
  <c r="T92" i="2" s="1"/>
  <c r="N90" i="2"/>
  <c r="M90" i="2"/>
  <c r="N88" i="2"/>
  <c r="M88" i="2"/>
  <c r="S88" i="2"/>
  <c r="T88" i="2" s="1"/>
  <c r="N86" i="2"/>
  <c r="S86" i="2"/>
  <c r="T86" i="2" s="1"/>
  <c r="M86" i="2"/>
  <c r="N84" i="2"/>
  <c r="M84" i="2"/>
  <c r="S84" i="2"/>
  <c r="T84" i="2" s="1"/>
  <c r="N82" i="2"/>
  <c r="S82" i="2"/>
  <c r="T82" i="2" s="1"/>
  <c r="M82" i="2"/>
  <c r="N80" i="2"/>
  <c r="S80" i="2"/>
  <c r="U80" i="2" s="1"/>
  <c r="S78" i="2"/>
  <c r="U78" i="2" s="1"/>
  <c r="N78" i="2"/>
  <c r="N75" i="2"/>
  <c r="M75" i="2"/>
  <c r="N73" i="2"/>
  <c r="M73" i="2"/>
  <c r="S73" i="2"/>
  <c r="N70" i="2"/>
  <c r="S70" i="2"/>
  <c r="T70" i="2" s="1"/>
  <c r="M70" i="2"/>
  <c r="N68" i="2"/>
  <c r="S68" i="2"/>
  <c r="T68" i="2" s="1"/>
  <c r="S66" i="2"/>
  <c r="T66" i="2" s="1"/>
  <c r="N66" i="2"/>
  <c r="N64" i="2"/>
  <c r="S64" i="2"/>
  <c r="T64" i="2" s="1"/>
  <c r="N62" i="2"/>
  <c r="M62" i="2"/>
  <c r="S62" i="2"/>
  <c r="N58" i="2"/>
  <c r="S58" i="2"/>
  <c r="T58" i="2" s="1"/>
  <c r="M58" i="2"/>
  <c r="N56" i="2"/>
  <c r="M56" i="2"/>
  <c r="S56" i="2"/>
  <c r="T56" i="2" s="1"/>
  <c r="N54" i="2"/>
  <c r="M54" i="2"/>
  <c r="N50" i="2"/>
  <c r="S50" i="2"/>
  <c r="T50" i="2" s="1"/>
  <c r="N47" i="2"/>
  <c r="M47" i="2"/>
  <c r="N43" i="2"/>
  <c r="M43" i="2"/>
  <c r="N39" i="2"/>
  <c r="S39" i="2"/>
  <c r="T39" i="2" s="1"/>
  <c r="M39" i="2"/>
  <c r="N31" i="2"/>
  <c r="M31" i="2"/>
  <c r="S31" i="2"/>
  <c r="T31" i="2" s="1"/>
  <c r="N27" i="2"/>
  <c r="S27" i="2"/>
  <c r="T27" i="2" s="1"/>
  <c r="N23" i="2"/>
  <c r="M23" i="2"/>
  <c r="S23" i="2"/>
  <c r="T23" i="2" s="1"/>
  <c r="N19" i="2"/>
  <c r="S19" i="2"/>
  <c r="T19" i="2" s="1"/>
  <c r="N15" i="2"/>
  <c r="M15" i="2"/>
  <c r="S15" i="2"/>
  <c r="T15" i="2" s="1"/>
  <c r="N11" i="2"/>
  <c r="S11" i="2"/>
  <c r="T11" i="2" s="1"/>
  <c r="N9" i="2"/>
  <c r="M9" i="2"/>
  <c r="N7" i="2"/>
  <c r="S7" i="2"/>
  <c r="T7" i="2" s="1"/>
  <c r="N5" i="2"/>
  <c r="M5" i="2"/>
  <c r="S99" i="2"/>
  <c r="M99" i="2"/>
  <c r="N99" i="2"/>
  <c r="U663" i="2"/>
  <c r="S843" i="2"/>
  <c r="T843" i="2" s="1"/>
  <c r="S841" i="2"/>
  <c r="T841" i="2" s="1"/>
  <c r="S839" i="2"/>
  <c r="T839" i="2" s="1"/>
  <c r="S837" i="2"/>
  <c r="T837" i="2" s="1"/>
  <c r="S835" i="2"/>
  <c r="T835" i="2" s="1"/>
  <c r="S831" i="2"/>
  <c r="T831" i="2" s="1"/>
  <c r="S820" i="2"/>
  <c r="T820" i="2" s="1"/>
  <c r="S818" i="2"/>
  <c r="T818" i="2" s="1"/>
  <c r="S816" i="2"/>
  <c r="T816" i="2" s="1"/>
  <c r="S814" i="2"/>
  <c r="T814" i="2" s="1"/>
  <c r="S810" i="2"/>
  <c r="T810" i="2" s="1"/>
  <c r="S800" i="2"/>
  <c r="T800" i="2" s="1"/>
  <c r="N702" i="2"/>
  <c r="N700" i="2"/>
  <c r="N698" i="2"/>
  <c r="S547" i="2"/>
  <c r="T547" i="2" s="1"/>
  <c r="S545" i="2"/>
  <c r="T545" i="2" s="1"/>
  <c r="S543" i="2"/>
  <c r="T543" i="2" s="1"/>
  <c r="S541" i="2"/>
  <c r="T541" i="2" s="1"/>
  <c r="S539" i="2"/>
  <c r="T539" i="2" s="1"/>
  <c r="S535" i="2"/>
  <c r="T535" i="2" s="1"/>
  <c r="S532" i="2"/>
  <c r="T532" i="2" s="1"/>
  <c r="T530" i="2"/>
  <c r="M530" i="2"/>
  <c r="N529" i="2"/>
  <c r="M519" i="2"/>
  <c r="S517" i="2"/>
  <c r="T517" i="2" s="1"/>
  <c r="S515" i="2"/>
  <c r="T515" i="2" s="1"/>
  <c r="S513" i="2"/>
  <c r="T513" i="2" s="1"/>
  <c r="S511" i="2"/>
  <c r="T511" i="2" s="1"/>
  <c r="S509" i="2"/>
  <c r="T509" i="2" s="1"/>
  <c r="S507" i="2"/>
  <c r="T507" i="2" s="1"/>
  <c r="S505" i="2"/>
  <c r="T505" i="2" s="1"/>
  <c r="S503" i="2"/>
  <c r="T503" i="2" s="1"/>
  <c r="S501" i="2"/>
  <c r="T501" i="2" s="1"/>
  <c r="S499" i="2"/>
  <c r="T499" i="2" s="1"/>
  <c r="S497" i="2"/>
  <c r="T497" i="2" s="1"/>
  <c r="S495" i="2"/>
  <c r="T495" i="2" s="1"/>
  <c r="S493" i="2"/>
  <c r="T493" i="2" s="1"/>
  <c r="S491" i="2"/>
  <c r="T491" i="2" s="1"/>
  <c r="S488" i="2"/>
  <c r="T488" i="2" s="1"/>
  <c r="S486" i="2"/>
  <c r="T486" i="2" s="1"/>
  <c r="N428" i="2"/>
  <c r="M424" i="2"/>
  <c r="S422" i="2"/>
  <c r="T422" i="2" s="1"/>
  <c r="M419" i="2"/>
  <c r="S416" i="2"/>
  <c r="T416" i="2" s="1"/>
  <c r="M411" i="2"/>
  <c r="S408" i="2"/>
  <c r="T408" i="2" s="1"/>
  <c r="M406" i="2"/>
  <c r="S404" i="2"/>
  <c r="T404" i="2" s="1"/>
  <c r="M402" i="2"/>
  <c r="S400" i="2"/>
  <c r="T400" i="2" s="1"/>
  <c r="M398" i="2"/>
  <c r="S396" i="2"/>
  <c r="T396" i="2" s="1"/>
  <c r="M394" i="2"/>
  <c r="S392" i="2"/>
  <c r="T392" i="2" s="1"/>
  <c r="M390" i="2"/>
  <c r="S388" i="2"/>
  <c r="T388" i="2" s="1"/>
  <c r="N386" i="2"/>
  <c r="N383" i="2"/>
  <c r="N380" i="2"/>
  <c r="N376" i="2"/>
  <c r="N374" i="2"/>
  <c r="N372" i="2"/>
  <c r="M368" i="2"/>
  <c r="S366" i="2"/>
  <c r="T366" i="2" s="1"/>
  <c r="M364" i="2"/>
  <c r="S361" i="2"/>
  <c r="T361" i="2" s="1"/>
  <c r="M358" i="2"/>
  <c r="S355" i="2"/>
  <c r="T355" i="2" s="1"/>
  <c r="M353" i="2"/>
  <c r="S351" i="2"/>
  <c r="T351" i="2" s="1"/>
  <c r="M349" i="2"/>
  <c r="S317" i="2"/>
  <c r="T317" i="2" s="1"/>
  <c r="M343" i="2"/>
  <c r="S339" i="2"/>
  <c r="T339" i="2" s="1"/>
  <c r="N331" i="2"/>
  <c r="N329" i="2"/>
  <c r="N326" i="2"/>
  <c r="N319" i="2"/>
  <c r="N315" i="2"/>
  <c r="N313" i="2"/>
  <c r="N311" i="2"/>
  <c r="N309" i="2"/>
  <c r="N307" i="2"/>
  <c r="N305" i="2"/>
  <c r="N303" i="2"/>
  <c r="N301" i="2"/>
  <c r="N299" i="2"/>
  <c r="N279" i="2"/>
  <c r="N276" i="2"/>
  <c r="N274" i="2"/>
  <c r="N272" i="2"/>
  <c r="N269" i="2"/>
  <c r="N267" i="2"/>
  <c r="M255" i="2"/>
  <c r="S250" i="2"/>
  <c r="T250" i="2" s="1"/>
  <c r="N248" i="2"/>
  <c r="M245" i="2"/>
  <c r="S238" i="2"/>
  <c r="T238" i="2" s="1"/>
  <c r="N236" i="2"/>
  <c r="S232" i="2"/>
  <c r="T232" i="2" s="1"/>
  <c r="M228" i="2"/>
  <c r="N222" i="2"/>
  <c r="N218" i="2"/>
  <c r="N216" i="2"/>
  <c r="N214" i="2"/>
  <c r="N212" i="2"/>
  <c r="N210" i="2"/>
  <c r="N208" i="2"/>
  <c r="N206" i="2"/>
  <c r="N204" i="2"/>
  <c r="N202" i="2"/>
  <c r="N200" i="2"/>
  <c r="M96" i="2"/>
  <c r="S94" i="2"/>
  <c r="T94" i="2" s="1"/>
  <c r="M92" i="2"/>
  <c r="S90" i="2"/>
  <c r="T90" i="2" s="1"/>
  <c r="M80" i="2"/>
  <c r="S75" i="2"/>
  <c r="S54" i="2"/>
  <c r="T54" i="2" s="1"/>
  <c r="M50" i="2"/>
  <c r="S47" i="2"/>
  <c r="T47" i="2" s="1"/>
  <c r="S43" i="2"/>
  <c r="T43" i="2" s="1"/>
  <c r="M27" i="2"/>
  <c r="M11" i="2"/>
  <c r="S9" i="2"/>
  <c r="T9" i="2" s="1"/>
  <c r="M7" i="2"/>
  <c r="S5" i="2"/>
  <c r="T5" i="2" s="1"/>
  <c r="N894" i="2"/>
  <c r="U894" i="2"/>
  <c r="N902" i="2"/>
  <c r="U123" i="2"/>
  <c r="U124" i="2"/>
  <c r="S217" i="2"/>
  <c r="T217" i="2" s="1"/>
  <c r="S215" i="2"/>
  <c r="T215" i="2" s="1"/>
  <c r="S213" i="2"/>
  <c r="T213" i="2" s="1"/>
  <c r="S211" i="2"/>
  <c r="T211" i="2" s="1"/>
  <c r="S209" i="2"/>
  <c r="T209" i="2" s="1"/>
  <c r="S207" i="2"/>
  <c r="T207" i="2" s="1"/>
  <c r="S205" i="2"/>
  <c r="T205" i="2" s="1"/>
  <c r="S203" i="2"/>
  <c r="T203" i="2" s="1"/>
  <c r="S201" i="2"/>
  <c r="T201" i="2" s="1"/>
  <c r="S199" i="2"/>
  <c r="T199" i="2" s="1"/>
  <c r="S119" i="2"/>
  <c r="T119" i="2" s="1"/>
  <c r="S117" i="2"/>
  <c r="T117" i="2" s="1"/>
  <c r="S115" i="2"/>
  <c r="T115" i="2" s="1"/>
  <c r="S113" i="2"/>
  <c r="T113" i="2" s="1"/>
  <c r="S111" i="2"/>
  <c r="T111" i="2" s="1"/>
  <c r="S109" i="2"/>
  <c r="T109" i="2" s="1"/>
  <c r="S107" i="2"/>
  <c r="T107" i="2" s="1"/>
  <c r="M95" i="2"/>
  <c r="S91" i="2"/>
  <c r="T91" i="2" s="1"/>
  <c r="M87" i="2"/>
  <c r="S83" i="2"/>
  <c r="T83" i="2" s="1"/>
  <c r="M79" i="2"/>
  <c r="S77" i="2"/>
  <c r="T77" i="2" s="1"/>
  <c r="M71" i="2"/>
  <c r="M63" i="2"/>
  <c r="S57" i="2"/>
  <c r="T57" i="2" s="1"/>
  <c r="M51" i="2"/>
  <c r="M49" i="2"/>
  <c r="M46" i="2"/>
  <c r="S44" i="2"/>
  <c r="T44" i="2" s="1"/>
  <c r="M38" i="2"/>
  <c r="S36" i="2"/>
  <c r="T36" i="2" s="1"/>
  <c r="S34" i="2"/>
  <c r="T34" i="2" s="1"/>
  <c r="M32" i="2"/>
  <c r="S26" i="2"/>
  <c r="T26" i="2" s="1"/>
  <c r="M24" i="2"/>
  <c r="S18" i="2"/>
  <c r="T18" i="2" s="1"/>
  <c r="M16" i="2"/>
  <c r="S10" i="2"/>
  <c r="T10" i="2" s="1"/>
  <c r="M8" i="2"/>
  <c r="M67" i="2"/>
  <c r="S105" i="2"/>
  <c r="U105" i="2" s="1"/>
  <c r="S770" i="2"/>
  <c r="U770" i="2" s="1"/>
  <c r="T80" i="2"/>
  <c r="J87" i="1"/>
  <c r="J75" i="1"/>
  <c r="J69" i="1"/>
  <c r="J66" i="1"/>
  <c r="J62" i="1"/>
  <c r="J53" i="1"/>
  <c r="J49" i="1"/>
  <c r="J36" i="1"/>
  <c r="J28" i="1"/>
  <c r="J24" i="1"/>
  <c r="J9" i="1"/>
  <c r="J2" i="1"/>
  <c r="J100" i="1"/>
  <c r="N869" i="2"/>
  <c r="S869" i="2"/>
  <c r="U869" i="2" s="1"/>
  <c r="M44" i="2"/>
  <c r="M42" i="2"/>
  <c r="S40" i="2"/>
  <c r="T40" i="2" s="1"/>
  <c r="S38" i="2"/>
  <c r="T38" i="2" s="1"/>
  <c r="M34" i="2"/>
  <c r="S32" i="2"/>
  <c r="T32" i="2" s="1"/>
  <c r="S30" i="2"/>
  <c r="T30" i="2" s="1"/>
  <c r="M28" i="2"/>
  <c r="M26" i="2"/>
  <c r="S24" i="2"/>
  <c r="T24" i="2" s="1"/>
  <c r="S22" i="2"/>
  <c r="T22" i="2" s="1"/>
  <c r="M20" i="2"/>
  <c r="M18" i="2"/>
  <c r="S16" i="2"/>
  <c r="T16" i="2" s="1"/>
  <c r="S14" i="2"/>
  <c r="T14" i="2" s="1"/>
  <c r="M12" i="2"/>
  <c r="M10" i="2"/>
  <c r="S8" i="2"/>
  <c r="T8" i="2" s="1"/>
  <c r="S2" i="2"/>
  <c r="T2" i="2" s="1"/>
  <c r="S6" i="2"/>
  <c r="U6" i="2" s="1"/>
  <c r="S67" i="2"/>
  <c r="U67" i="2" s="1"/>
  <c r="M105" i="2"/>
  <c r="N636" i="2"/>
  <c r="N651" i="2"/>
  <c r="U900" i="2"/>
  <c r="N900" i="2"/>
  <c r="M904" i="2"/>
  <c r="J219" i="1"/>
  <c r="M347" i="2"/>
  <c r="S616" i="2"/>
  <c r="U616" i="2" s="1"/>
  <c r="M516" i="2"/>
  <c r="N632" i="2"/>
  <c r="N803" i="2"/>
  <c r="S347" i="2"/>
  <c r="U347" i="2" s="1"/>
  <c r="S425" i="2"/>
  <c r="U425" i="2" s="1"/>
  <c r="S575" i="2"/>
  <c r="U575" i="2" s="1"/>
  <c r="S179" i="2"/>
  <c r="U179" i="2" s="1"/>
  <c r="S52" i="2"/>
  <c r="U52" i="2" s="1"/>
  <c r="S341" i="2"/>
  <c r="U341" i="2" s="1"/>
  <c r="N262" i="2"/>
  <c r="S324" i="2"/>
  <c r="U324" i="2" s="1"/>
  <c r="S423" i="2"/>
  <c r="U423" i="2" s="1"/>
  <c r="T868" i="2"/>
  <c r="U868" i="2"/>
  <c r="N808" i="2"/>
  <c r="N802" i="2"/>
  <c r="M892" i="2"/>
  <c r="J233" i="1"/>
  <c r="J89" i="1"/>
  <c r="J98" i="1"/>
  <c r="J84" i="1"/>
  <c r="J82" i="1"/>
  <c r="J79" i="1"/>
  <c r="J94" i="1"/>
  <c r="S876" i="2"/>
  <c r="T876" i="2" s="1"/>
  <c r="N876" i="2"/>
  <c r="M189" i="2"/>
  <c r="S304" i="2"/>
  <c r="U304" i="2" s="1"/>
  <c r="M304" i="2"/>
  <c r="N197" i="2"/>
  <c r="S197" i="2"/>
  <c r="T197" i="2" s="1"/>
  <c r="N187" i="2"/>
  <c r="S187" i="2"/>
  <c r="U187" i="2" s="1"/>
  <c r="N174" i="2"/>
  <c r="S174" i="2"/>
  <c r="U174" i="2" s="1"/>
  <c r="N171" i="2"/>
  <c r="S171" i="2"/>
  <c r="U171" i="2" s="1"/>
  <c r="N169" i="2"/>
  <c r="S169" i="2"/>
  <c r="U169" i="2" s="1"/>
  <c r="N167" i="2"/>
  <c r="M167" i="2"/>
  <c r="N165" i="2"/>
  <c r="M165" i="2"/>
  <c r="S163" i="2"/>
  <c r="U163" i="2" s="1"/>
  <c r="M163" i="2"/>
  <c r="M103" i="2"/>
  <c r="S103" i="2"/>
  <c r="T103" i="2" s="1"/>
  <c r="M101" i="2"/>
  <c r="S101" i="2"/>
  <c r="T101" i="2" s="1"/>
  <c r="M97" i="2"/>
  <c r="S97" i="2"/>
  <c r="T97" i="2" s="1"/>
  <c r="M93" i="2"/>
  <c r="S93" i="2"/>
  <c r="T93" i="2" s="1"/>
  <c r="M89" i="2"/>
  <c r="S89" i="2"/>
  <c r="T89" i="2" s="1"/>
  <c r="M85" i="2"/>
  <c r="S85" i="2"/>
  <c r="T85" i="2" s="1"/>
  <c r="M81" i="2"/>
  <c r="S81" i="2"/>
  <c r="T81" i="2" s="1"/>
  <c r="M74" i="2"/>
  <c r="S74" i="2"/>
  <c r="T74" i="2" s="1"/>
  <c r="M69" i="2"/>
  <c r="S69" i="2"/>
  <c r="T69" i="2" s="1"/>
  <c r="S65" i="2"/>
  <c r="U65" i="2" s="1"/>
  <c r="N65" i="2"/>
  <c r="M61" i="2"/>
  <c r="S61" i="2"/>
  <c r="T61" i="2" s="1"/>
  <c r="M59" i="2"/>
  <c r="S59" i="2"/>
  <c r="T59" i="2" s="1"/>
  <c r="M55" i="2"/>
  <c r="S55" i="2"/>
  <c r="T55" i="2" s="1"/>
  <c r="N53" i="2"/>
  <c r="S53" i="2"/>
  <c r="U53" i="2" s="1"/>
  <c r="M45" i="2"/>
  <c r="S45" i="2"/>
  <c r="T45" i="2" s="1"/>
  <c r="M41" i="2"/>
  <c r="S41" i="2"/>
  <c r="T41" i="2" s="1"/>
  <c r="M37" i="2"/>
  <c r="S37" i="2"/>
  <c r="T37" i="2" s="1"/>
  <c r="M33" i="2"/>
  <c r="S33" i="2"/>
  <c r="T33" i="2" s="1"/>
  <c r="M29" i="2"/>
  <c r="S29" i="2"/>
  <c r="T29" i="2" s="1"/>
  <c r="M25" i="2"/>
  <c r="S25" i="2"/>
  <c r="T25" i="2" s="1"/>
  <c r="M21" i="2"/>
  <c r="S21" i="2"/>
  <c r="T21" i="2" s="1"/>
  <c r="M17" i="2"/>
  <c r="S17" i="2"/>
  <c r="T17" i="2" s="1"/>
  <c r="M13" i="2"/>
  <c r="S13" i="2"/>
  <c r="T13" i="2" s="1"/>
  <c r="S100" i="2"/>
  <c r="U100" i="2" s="1"/>
  <c r="M100" i="2"/>
  <c r="F250" i="1"/>
  <c r="J215" i="1"/>
  <c r="J141" i="1"/>
  <c r="J37" i="1"/>
  <c r="J35" i="1"/>
  <c r="J33" i="1"/>
  <c r="J27" i="1"/>
  <c r="J25" i="1"/>
  <c r="J23" i="1"/>
  <c r="J17" i="1"/>
  <c r="J11" i="1"/>
  <c r="J10" i="1"/>
  <c r="J8" i="1"/>
  <c r="J3" i="1"/>
  <c r="J152" i="1"/>
  <c r="J186" i="1"/>
  <c r="J97" i="1"/>
  <c r="J158" i="1"/>
  <c r="J143" i="1"/>
  <c r="J173" i="1"/>
  <c r="J21" i="1"/>
  <c r="J240" i="1"/>
  <c r="J85" i="1"/>
  <c r="U184" i="2"/>
  <c r="T184" i="2"/>
  <c r="S910" i="2"/>
  <c r="T910" i="2" s="1"/>
  <c r="S902" i="2"/>
  <c r="S892" i="2"/>
  <c r="N265" i="2"/>
  <c r="T799" i="2"/>
  <c r="S803" i="2"/>
  <c r="U803" i="2" s="1"/>
  <c r="U519" i="2"/>
  <c r="T519" i="2"/>
  <c r="N426" i="2"/>
  <c r="S379" i="2"/>
  <c r="U379" i="2" s="1"/>
  <c r="M323" i="2"/>
  <c r="M174" i="2"/>
  <c r="N176" i="2"/>
  <c r="N178" i="2"/>
  <c r="N318" i="2"/>
  <c r="S185" i="2"/>
  <c r="U185" i="2" s="1"/>
  <c r="M53" i="2"/>
  <c r="N256" i="2"/>
  <c r="N195" i="2"/>
  <c r="F198" i="1"/>
  <c r="Q13" i="31"/>
  <c r="R13" i="31"/>
  <c r="H13" i="31"/>
  <c r="T703" i="2"/>
  <c r="U703" i="2"/>
  <c r="M770" i="2"/>
  <c r="N833" i="2"/>
  <c r="N823" i="2"/>
  <c r="N825" i="2"/>
  <c r="N827" i="2"/>
  <c r="N829" i="2"/>
  <c r="N845" i="2"/>
  <c r="M575" i="2"/>
  <c r="N180" i="2"/>
  <c r="S681" i="2"/>
  <c r="U681" i="2" s="1"/>
  <c r="S183" i="2"/>
  <c r="U183" i="2" s="1"/>
  <c r="M762" i="2"/>
  <c r="S764" i="2"/>
  <c r="U764" i="2" s="1"/>
  <c r="M185" i="2"/>
  <c r="M187" i="2"/>
  <c r="M341" i="2"/>
  <c r="N191" i="2"/>
  <c r="N193" i="2"/>
  <c r="M197" i="2"/>
  <c r="S776" i="2"/>
  <c r="T776" i="2" s="1"/>
  <c r="T699" i="2"/>
  <c r="U699" i="2"/>
  <c r="U193" i="2"/>
  <c r="T193" i="2"/>
  <c r="U3" i="2"/>
  <c r="T3" i="2"/>
  <c r="M632" i="2"/>
  <c r="M636" i="2"/>
  <c r="M638" i="2"/>
  <c r="M651" i="2"/>
  <c r="M808" i="2"/>
  <c r="M802" i="2"/>
  <c r="M176" i="2"/>
  <c r="M178" i="2"/>
  <c r="M577" i="2"/>
  <c r="M180" i="2"/>
  <c r="M681" i="2"/>
  <c r="M183" i="2"/>
  <c r="S762" i="2"/>
  <c r="U762" i="2" s="1"/>
  <c r="M764" i="2"/>
  <c r="S189" i="2"/>
  <c r="U189" i="2" s="1"/>
  <c r="M3" i="2"/>
  <c r="S256" i="2"/>
  <c r="U256" i="2" s="1"/>
  <c r="M191" i="2"/>
  <c r="M193" i="2"/>
  <c r="N324" i="2"/>
  <c r="M701" i="2"/>
  <c r="M195" i="2"/>
  <c r="I10" i="31"/>
  <c r="F14" i="4"/>
  <c r="L2" i="31"/>
  <c r="M2" i="31" s="1"/>
  <c r="T701" i="2"/>
  <c r="U701" i="2"/>
  <c r="M833" i="2"/>
  <c r="M823" i="2"/>
  <c r="M825" i="2"/>
  <c r="M827" i="2"/>
  <c r="M829" i="2"/>
  <c r="M845" i="2"/>
  <c r="M318" i="2"/>
  <c r="M262" i="2"/>
  <c r="M265" i="2"/>
  <c r="M423" i="2"/>
  <c r="N701" i="2"/>
  <c r="J12" i="1"/>
  <c r="J15" i="1"/>
  <c r="I11" i="31"/>
  <c r="I9" i="31"/>
  <c r="I7" i="31"/>
  <c r="I5" i="31"/>
  <c r="I3" i="31"/>
  <c r="U702" i="2"/>
  <c r="T702" i="2"/>
  <c r="U700" i="2"/>
  <c r="T700" i="2"/>
  <c r="U698" i="2"/>
  <c r="T698" i="2"/>
  <c r="N817" i="2"/>
  <c r="S817" i="2"/>
  <c r="U817" i="2" s="1"/>
  <c r="J90" i="1"/>
  <c r="J88" i="1"/>
  <c r="J99" i="1"/>
  <c r="J95" i="1"/>
  <c r="J92" i="1"/>
  <c r="J102" i="1"/>
  <c r="M68" i="2"/>
  <c r="U66" i="2"/>
  <c r="M64" i="2"/>
  <c r="T529" i="2"/>
  <c r="L236" i="1"/>
  <c r="U415" i="2"/>
  <c r="M382" i="2"/>
  <c r="U793" i="2"/>
  <c r="M198" i="2"/>
  <c r="S198" i="2"/>
  <c r="T198" i="2" s="1"/>
  <c r="M196" i="2"/>
  <c r="S196" i="2"/>
  <c r="U196" i="2" s="1"/>
  <c r="M194" i="2"/>
  <c r="S194" i="2"/>
  <c r="U194" i="2" s="1"/>
  <c r="M188" i="2"/>
  <c r="S188" i="2"/>
  <c r="U188" i="2" s="1"/>
  <c r="M184" i="2"/>
  <c r="N184" i="2"/>
  <c r="M182" i="2"/>
  <c r="N182" i="2"/>
  <c r="M173" i="2"/>
  <c r="N173" i="2"/>
  <c r="M172" i="2"/>
  <c r="S172" i="2"/>
  <c r="U172" i="2" s="1"/>
  <c r="M168" i="2"/>
  <c r="S168" i="2"/>
  <c r="U168" i="2" s="1"/>
  <c r="M166" i="2"/>
  <c r="S166" i="2"/>
  <c r="U166" i="2" s="1"/>
  <c r="M164" i="2"/>
  <c r="N164" i="2"/>
  <c r="M120" i="2"/>
  <c r="S120" i="2"/>
  <c r="T120" i="2" s="1"/>
  <c r="M118" i="2"/>
  <c r="S118" i="2"/>
  <c r="T118" i="2" s="1"/>
  <c r="M116" i="2"/>
  <c r="S116" i="2"/>
  <c r="T116" i="2" s="1"/>
  <c r="M114" i="2"/>
  <c r="S114" i="2"/>
  <c r="T114" i="2" s="1"/>
  <c r="M112" i="2"/>
  <c r="S112" i="2"/>
  <c r="T112" i="2" s="1"/>
  <c r="M110" i="2"/>
  <c r="S110" i="2"/>
  <c r="T110" i="2" s="1"/>
  <c r="M108" i="2"/>
  <c r="S108" i="2"/>
  <c r="T108" i="2" s="1"/>
  <c r="M106" i="2"/>
  <c r="S106" i="2"/>
  <c r="T106" i="2" s="1"/>
  <c r="M104" i="2"/>
  <c r="S104" i="2"/>
  <c r="T104" i="2" s="1"/>
  <c r="M102" i="2"/>
  <c r="S102" i="2"/>
  <c r="T102" i="2" s="1"/>
  <c r="M66" i="2"/>
  <c r="M78" i="2"/>
  <c r="N6" i="2"/>
  <c r="N52" i="2"/>
  <c r="D237" i="1"/>
  <c r="E237" i="1"/>
  <c r="M384" i="2"/>
  <c r="U780" i="2"/>
  <c r="M123" i="2"/>
  <c r="M125" i="2"/>
  <c r="N719" i="2"/>
  <c r="M132" i="2"/>
  <c r="N578" i="2"/>
  <c r="N357" i="2"/>
  <c r="M663" i="2"/>
  <c r="M850" i="2"/>
  <c r="M133" i="2"/>
  <c r="M121" i="2"/>
  <c r="M320" i="2"/>
  <c r="M569" i="2"/>
  <c r="M122" i="2"/>
  <c r="M124" i="2"/>
  <c r="M881" i="2"/>
  <c r="I872" i="2"/>
  <c r="U870" i="2"/>
  <c r="I8" i="31"/>
  <c r="G13" i="31"/>
  <c r="I6" i="31"/>
  <c r="I4" i="31"/>
  <c r="L3" i="31"/>
  <c r="N3" i="31" s="1"/>
  <c r="O5" i="31"/>
  <c r="K874" i="2"/>
  <c r="K918" i="2" s="1"/>
  <c r="O7" i="31"/>
  <c r="I250" i="1"/>
  <c r="J250" i="1" s="1"/>
  <c r="O9" i="31"/>
  <c r="P13" i="31"/>
  <c r="O11" i="31"/>
  <c r="N198" i="1"/>
  <c r="L872" i="2"/>
  <c r="S872" i="2" s="1"/>
  <c r="T872" i="2" s="1"/>
  <c r="W865" i="2"/>
  <c r="I198" i="1"/>
  <c r="J198" i="1" s="1"/>
  <c r="I915" i="2"/>
  <c r="W872" i="2"/>
  <c r="V872" i="2"/>
  <c r="N872" i="2"/>
  <c r="T869" i="2"/>
  <c r="L4" i="31"/>
  <c r="M4" i="31" s="1"/>
  <c r="M3" i="31"/>
  <c r="I2" i="31"/>
  <c r="N250" i="1"/>
  <c r="U782" i="2"/>
  <c r="W915" i="2"/>
  <c r="O872" i="2"/>
  <c r="Q874" i="2"/>
  <c r="Q918" i="2" s="1"/>
  <c r="U863" i="2"/>
  <c r="L10" i="31"/>
  <c r="M10" i="31" s="1"/>
  <c r="U811" i="2"/>
  <c r="L8" i="31"/>
  <c r="M8" i="31" s="1"/>
  <c r="L6" i="31"/>
  <c r="M6" i="31" s="1"/>
  <c r="U778" i="2"/>
  <c r="U786" i="2"/>
  <c r="U800" i="2"/>
  <c r="S844" i="2"/>
  <c r="U844" i="2" s="1"/>
  <c r="N844" i="2"/>
  <c r="S828" i="2"/>
  <c r="U828" i="2" s="1"/>
  <c r="N828" i="2"/>
  <c r="S826" i="2"/>
  <c r="U826" i="2" s="1"/>
  <c r="N826" i="2"/>
  <c r="S824" i="2"/>
  <c r="U824" i="2" s="1"/>
  <c r="N824" i="2"/>
  <c r="S821" i="2"/>
  <c r="U821" i="2" s="1"/>
  <c r="N821" i="2"/>
  <c r="S763" i="2"/>
  <c r="U763" i="2" s="1"/>
  <c r="N763" i="2"/>
  <c r="S652" i="2"/>
  <c r="U652" i="2" s="1"/>
  <c r="N652" i="2"/>
  <c r="S637" i="2"/>
  <c r="U637" i="2" s="1"/>
  <c r="N637" i="2"/>
  <c r="S537" i="2"/>
  <c r="U537" i="2" s="1"/>
  <c r="N537" i="2"/>
  <c r="S370" i="2"/>
  <c r="U370" i="2" s="1"/>
  <c r="M370" i="2"/>
  <c r="S340" i="2"/>
  <c r="U340" i="2" s="1"/>
  <c r="N340" i="2"/>
  <c r="S322" i="2"/>
  <c r="U322" i="2" s="1"/>
  <c r="N322" i="2"/>
  <c r="S266" i="2"/>
  <c r="U266" i="2" s="1"/>
  <c r="N266" i="2"/>
  <c r="S240" i="2"/>
  <c r="U240" i="2" s="1"/>
  <c r="N240" i="2"/>
  <c r="S220" i="2"/>
  <c r="U220" i="2" s="1"/>
  <c r="N220" i="2"/>
  <c r="S192" i="2"/>
  <c r="U192" i="2" s="1"/>
  <c r="N192" i="2"/>
  <c r="S190" i="2"/>
  <c r="N190" i="2"/>
  <c r="S186" i="2"/>
  <c r="U186" i="2" s="1"/>
  <c r="N186" i="2"/>
  <c r="S177" i="2"/>
  <c r="U177" i="2" s="1"/>
  <c r="N177" i="2"/>
  <c r="S175" i="2"/>
  <c r="U175" i="2" s="1"/>
  <c r="N175" i="2"/>
  <c r="S162" i="2"/>
  <c r="U162" i="2" s="1"/>
  <c r="N162" i="2"/>
  <c r="S160" i="2"/>
  <c r="U160" i="2" s="1"/>
  <c r="N160" i="2"/>
  <c r="S60" i="2"/>
  <c r="U60" i="2" s="1"/>
  <c r="N60" i="2"/>
  <c r="S4" i="2"/>
  <c r="U4" i="2" s="1"/>
  <c r="N4" i="2"/>
  <c r="L865" i="2"/>
  <c r="N865" i="2" s="1"/>
  <c r="N874" i="2" s="1"/>
  <c r="K13" i="31"/>
  <c r="L11" i="31"/>
  <c r="M11" i="31" s="1"/>
  <c r="O10" i="31"/>
  <c r="L9" i="31"/>
  <c r="M9" i="31" s="1"/>
  <c r="O8" i="31"/>
  <c r="L7" i="31"/>
  <c r="M7" i="31" s="1"/>
  <c r="O6" i="31"/>
  <c r="L5" i="31"/>
  <c r="M5" i="31" s="1"/>
  <c r="S3" i="31"/>
  <c r="T3" i="31" s="1"/>
  <c r="O3" i="31"/>
  <c r="J13" i="31"/>
  <c r="O2" i="31"/>
  <c r="O4" i="31"/>
  <c r="N236" i="1"/>
  <c r="J221" i="1"/>
  <c r="J217" i="1"/>
  <c r="J220" i="1"/>
  <c r="D251" i="1"/>
  <c r="J226" i="1"/>
  <c r="P874" i="2"/>
  <c r="P918" i="2" s="1"/>
  <c r="U378" i="2"/>
  <c r="T378" i="2"/>
  <c r="O865" i="2"/>
  <c r="N378" i="2"/>
  <c r="R874" i="2"/>
  <c r="R918" i="2" s="1"/>
  <c r="J101" i="1"/>
  <c r="M719" i="2"/>
  <c r="M357" i="2"/>
  <c r="U545" i="2"/>
  <c r="U474" i="2"/>
  <c r="J119" i="1"/>
  <c r="J103" i="1"/>
  <c r="U862" i="2"/>
  <c r="G874" i="2"/>
  <c r="G918" i="2" s="1"/>
  <c r="I865" i="2"/>
  <c r="U368" i="2"/>
  <c r="T165" i="2"/>
  <c r="U742" i="2"/>
  <c r="U694" i="2"/>
  <c r="U610" i="2"/>
  <c r="U452" i="2"/>
  <c r="U269" i="2"/>
  <c r="U842" i="2"/>
  <c r="U768" i="2"/>
  <c r="U558" i="2"/>
  <c r="U527" i="2"/>
  <c r="U482" i="2"/>
  <c r="U466" i="2"/>
  <c r="U399" i="2"/>
  <c r="U321" i="2"/>
  <c r="U255" i="2"/>
  <c r="U209" i="2"/>
  <c r="U90" i="2"/>
  <c r="U50" i="2"/>
  <c r="M877" i="2"/>
  <c r="V915" i="2"/>
  <c r="U867" i="2"/>
  <c r="M872" i="2"/>
  <c r="T167" i="2"/>
  <c r="U815" i="2"/>
  <c r="U801" i="2"/>
  <c r="U798" i="2"/>
  <c r="U794" i="2"/>
  <c r="U757" i="2"/>
  <c r="U738" i="2"/>
  <c r="U737" i="2"/>
  <c r="U736" i="2"/>
  <c r="U724" i="2"/>
  <c r="U677" i="2"/>
  <c r="U644" i="2"/>
  <c r="U594" i="2"/>
  <c r="U579" i="2"/>
  <c r="U568" i="2"/>
  <c r="U552" i="2"/>
  <c r="U541" i="2"/>
  <c r="U500" i="2"/>
  <c r="U493" i="2"/>
  <c r="U478" i="2"/>
  <c r="U470" i="2"/>
  <c r="U460" i="2"/>
  <c r="U419" i="2"/>
  <c r="U386" i="2"/>
  <c r="U350" i="2"/>
  <c r="U276" i="2"/>
  <c r="U263" i="2"/>
  <c r="U267" i="2"/>
  <c r="U233" i="2"/>
  <c r="U117" i="2"/>
  <c r="U94" i="2"/>
  <c r="T180" i="2"/>
  <c r="T382" i="2"/>
  <c r="U382" i="2"/>
  <c r="U623" i="2"/>
  <c r="U602" i="2"/>
  <c r="U562" i="2"/>
  <c r="U556" i="2"/>
  <c r="U555" i="2"/>
  <c r="U554" i="2"/>
  <c r="U551" i="2"/>
  <c r="U550" i="2"/>
  <c r="U548" i="2"/>
  <c r="U547" i="2"/>
  <c r="U544" i="2"/>
  <c r="U543" i="2"/>
  <c r="U540" i="2"/>
  <c r="U539" i="2"/>
  <c r="U521" i="2"/>
  <c r="U520" i="2"/>
  <c r="U517" i="2"/>
  <c r="U484" i="2"/>
  <c r="U480" i="2"/>
  <c r="U476" i="2"/>
  <c r="U472" i="2"/>
  <c r="U468" i="2"/>
  <c r="U464" i="2"/>
  <c r="U456" i="2"/>
  <c r="U448" i="2"/>
  <c r="U447" i="2"/>
  <c r="U440" i="2"/>
  <c r="U407" i="2"/>
  <c r="U391" i="2"/>
  <c r="U376" i="2"/>
  <c r="U359" i="2"/>
  <c r="U342" i="2"/>
  <c r="U311" i="2"/>
  <c r="U217" i="2"/>
  <c r="U201" i="2"/>
  <c r="U109" i="2"/>
  <c r="U98" i="2"/>
  <c r="U92" i="2"/>
  <c r="U88" i="2"/>
  <c r="U37" i="2"/>
  <c r="U14" i="2"/>
  <c r="T825" i="2"/>
  <c r="T425" i="2"/>
  <c r="T323" i="2"/>
  <c r="U834" i="2"/>
  <c r="U777" i="2"/>
  <c r="U761" i="2"/>
  <c r="U760" i="2"/>
  <c r="U759" i="2"/>
  <c r="U756" i="2"/>
  <c r="U753" i="2"/>
  <c r="U740" i="2"/>
  <c r="U714" i="2"/>
  <c r="U682" i="2"/>
  <c r="U668" i="2"/>
  <c r="T879" i="2"/>
  <c r="U879" i="2"/>
  <c r="T125" i="2"/>
  <c r="U125" i="2"/>
  <c r="T850" i="2"/>
  <c r="U850" i="2"/>
  <c r="U781" i="2"/>
  <c r="U773" i="2"/>
  <c r="U767" i="2"/>
  <c r="U766" i="2"/>
  <c r="U564" i="2"/>
  <c r="U560" i="2"/>
  <c r="U559" i="2"/>
  <c r="U96" i="2"/>
  <c r="T169" i="2"/>
  <c r="T575" i="2"/>
  <c r="T176" i="2"/>
  <c r="T762" i="2"/>
  <c r="M879" i="2"/>
  <c r="N125" i="2"/>
  <c r="N850" i="2"/>
  <c r="H874" i="2"/>
  <c r="H918" i="2" s="1"/>
  <c r="V865" i="2"/>
  <c r="U858" i="2"/>
  <c r="U838" i="2"/>
  <c r="U820" i="2"/>
  <c r="U814" i="2"/>
  <c r="U812" i="2"/>
  <c r="U746" i="2"/>
  <c r="U745" i="2"/>
  <c r="U744" i="2"/>
  <c r="U718" i="2"/>
  <c r="U711" i="2"/>
  <c r="U686" i="2"/>
  <c r="U680" i="2"/>
  <c r="U679" i="2"/>
  <c r="U631" i="2"/>
  <c r="U614" i="2"/>
  <c r="U606" i="2"/>
  <c r="U598" i="2"/>
  <c r="U580" i="2"/>
  <c r="U536" i="2"/>
  <c r="U525" i="2"/>
  <c r="U508" i="2"/>
  <c r="U486" i="2"/>
  <c r="U463" i="2"/>
  <c r="U462" i="2"/>
  <c r="U459" i="2"/>
  <c r="U458" i="2"/>
  <c r="U455" i="2"/>
  <c r="U454" i="2"/>
  <c r="U451" i="2"/>
  <c r="U450" i="2"/>
  <c r="U432" i="2"/>
  <c r="U410" i="2"/>
  <c r="U403" i="2"/>
  <c r="U395" i="2"/>
  <c r="U387" i="2"/>
  <c r="U385" i="2"/>
  <c r="U372" i="2"/>
  <c r="U364" i="2"/>
  <c r="U354" i="2"/>
  <c r="U345" i="2"/>
  <c r="U315" i="2"/>
  <c r="U307" i="2"/>
  <c r="U250" i="2"/>
  <c r="U245" i="2"/>
  <c r="U225" i="2"/>
  <c r="U213" i="2"/>
  <c r="U205" i="2"/>
  <c r="U161" i="2"/>
  <c r="U113" i="2"/>
  <c r="U27" i="2"/>
  <c r="U18" i="2"/>
  <c r="U10" i="2"/>
  <c r="J169" i="1"/>
  <c r="J145" i="1"/>
  <c r="J13" i="1"/>
  <c r="J71" i="1"/>
  <c r="J194" i="1"/>
  <c r="J144" i="1"/>
  <c r="J129" i="1"/>
  <c r="J181" i="1"/>
  <c r="J193" i="1"/>
  <c r="J125" i="1"/>
  <c r="J171" i="1"/>
  <c r="J127" i="1"/>
  <c r="J77" i="1"/>
  <c r="J111" i="1"/>
  <c r="J16" i="1"/>
  <c r="J132" i="1"/>
  <c r="J109" i="1"/>
  <c r="J167" i="1"/>
  <c r="J76" i="1"/>
  <c r="J64" i="1"/>
  <c r="J67" i="1"/>
  <c r="J234" i="1"/>
  <c r="J218" i="1"/>
  <c r="E251" i="1"/>
  <c r="G251" i="1"/>
  <c r="J110" i="1"/>
  <c r="J112" i="1"/>
  <c r="J107" i="1"/>
  <c r="J106" i="1"/>
  <c r="J113" i="1"/>
  <c r="J114" i="1"/>
  <c r="J115" i="1"/>
  <c r="T78" i="2"/>
  <c r="U82" i="2"/>
  <c r="U531" i="2"/>
  <c r="K250" i="1"/>
  <c r="U566" i="2"/>
  <c r="U787" i="2"/>
  <c r="U784" i="2"/>
  <c r="U741" i="2"/>
  <c r="U739" i="2"/>
  <c r="U590" i="2"/>
  <c r="U300" i="2"/>
  <c r="U237" i="2"/>
  <c r="U229" i="2"/>
  <c r="U221" i="2"/>
  <c r="U216" i="2"/>
  <c r="U215" i="2"/>
  <c r="U212" i="2"/>
  <c r="U211" i="2"/>
  <c r="U208" i="2"/>
  <c r="U207" i="2"/>
  <c r="U204" i="2"/>
  <c r="U203" i="2"/>
  <c r="U200" i="2"/>
  <c r="U199" i="2"/>
  <c r="U119" i="2"/>
  <c r="U111" i="2"/>
  <c r="U103" i="2"/>
  <c r="U86" i="2"/>
  <c r="U77" i="2"/>
  <c r="U71" i="2"/>
  <c r="U70" i="2"/>
  <c r="U64" i="2"/>
  <c r="U63" i="2"/>
  <c r="U58" i="2"/>
  <c r="U49" i="2"/>
  <c r="U47" i="2"/>
  <c r="U39" i="2"/>
  <c r="U36" i="2"/>
  <c r="U31" i="2"/>
  <c r="U23" i="2"/>
  <c r="U20" i="2"/>
  <c r="U16" i="2"/>
  <c r="U12" i="2"/>
  <c r="U9" i="2"/>
  <c r="T616" i="2"/>
  <c r="T159" i="2"/>
  <c r="T632" i="2"/>
  <c r="T803" i="2"/>
  <c r="T829" i="2"/>
  <c r="T577" i="2"/>
  <c r="T341" i="2"/>
  <c r="U690" i="2"/>
  <c r="U672" i="2"/>
  <c r="U664" i="2"/>
  <c r="U648" i="2"/>
  <c r="U641" i="2"/>
  <c r="U627" i="2"/>
  <c r="U619" i="2"/>
  <c r="U584" i="2"/>
  <c r="U573" i="2"/>
  <c r="U567" i="2"/>
  <c r="U563" i="2"/>
  <c r="U535" i="2"/>
  <c r="U534" i="2"/>
  <c r="U528" i="2"/>
  <c r="U524" i="2"/>
  <c r="U523" i="2"/>
  <c r="U512" i="2"/>
  <c r="U504" i="2"/>
  <c r="U491" i="2"/>
  <c r="U436" i="2"/>
  <c r="U422" i="2"/>
  <c r="U418" i="2"/>
  <c r="U417" i="2"/>
  <c r="U420" i="2"/>
  <c r="U409" i="2"/>
  <c r="U406" i="2"/>
  <c r="U405" i="2"/>
  <c r="U402" i="2"/>
  <c r="U401" i="2"/>
  <c r="U398" i="2"/>
  <c r="U397" i="2"/>
  <c r="U394" i="2"/>
  <c r="U393" i="2"/>
  <c r="U390" i="2"/>
  <c r="U389" i="2"/>
  <c r="U381" i="2"/>
  <c r="U380" i="2"/>
  <c r="U375" i="2"/>
  <c r="U374" i="2"/>
  <c r="U371" i="2"/>
  <c r="U330" i="2"/>
  <c r="U254" i="2"/>
  <c r="U515" i="2"/>
  <c r="U514" i="2"/>
  <c r="U511" i="2"/>
  <c r="U510" i="2"/>
  <c r="U507" i="2"/>
  <c r="U506" i="2"/>
  <c r="U503" i="2"/>
  <c r="U502" i="2"/>
  <c r="U499" i="2"/>
  <c r="U498" i="2"/>
  <c r="U495" i="2"/>
  <c r="U489" i="2"/>
  <c r="U488" i="2"/>
  <c r="T442" i="2"/>
  <c r="U442" i="2"/>
  <c r="U841" i="2"/>
  <c r="U840" i="2"/>
  <c r="U837" i="2"/>
  <c r="U836" i="2"/>
  <c r="U832" i="2"/>
  <c r="U831" i="2"/>
  <c r="U819" i="2"/>
  <c r="U792" i="2"/>
  <c r="U783" i="2"/>
  <c r="U779" i="2"/>
  <c r="U775" i="2"/>
  <c r="U772" i="2"/>
  <c r="U751" i="2"/>
  <c r="U750" i="2"/>
  <c r="U749" i="2"/>
  <c r="U748" i="2"/>
  <c r="U747" i="2"/>
  <c r="U730" i="2"/>
  <c r="U729" i="2"/>
  <c r="U726" i="2"/>
  <c r="U723" i="2"/>
  <c r="U722" i="2"/>
  <c r="U717" i="2"/>
  <c r="U716" i="2"/>
  <c r="U713" i="2"/>
  <c r="U712" i="2"/>
  <c r="U706" i="2"/>
  <c r="U705" i="2"/>
  <c r="U697" i="2"/>
  <c r="U696" i="2"/>
  <c r="U693" i="2"/>
  <c r="U692" i="2"/>
  <c r="U689" i="2"/>
  <c r="U688" i="2"/>
  <c r="U685" i="2"/>
  <c r="U674" i="2"/>
  <c r="U671" i="2"/>
  <c r="U670" i="2"/>
  <c r="U667" i="2"/>
  <c r="U666" i="2"/>
  <c r="U662" i="2"/>
  <c r="U661" i="2"/>
  <c r="U650" i="2"/>
  <c r="U647" i="2"/>
  <c r="U646" i="2"/>
  <c r="U643" i="2"/>
  <c r="U642" i="2"/>
  <c r="U640" i="2"/>
  <c r="U639" i="2"/>
  <c r="U630" i="2"/>
  <c r="U629" i="2"/>
  <c r="U626" i="2"/>
  <c r="U625" i="2"/>
  <c r="U622" i="2"/>
  <c r="U621" i="2"/>
  <c r="U618" i="2"/>
  <c r="U617" i="2"/>
  <c r="U613" i="2"/>
  <c r="U612" i="2"/>
  <c r="U609" i="2"/>
  <c r="U608" i="2"/>
  <c r="U605" i="2"/>
  <c r="U604" i="2"/>
  <c r="U601" i="2"/>
  <c r="U600" i="2"/>
  <c r="U597" i="2"/>
  <c r="U596" i="2"/>
  <c r="U593" i="2"/>
  <c r="U592" i="2"/>
  <c r="U589" i="2"/>
  <c r="U588" i="2"/>
  <c r="U583" i="2"/>
  <c r="U572" i="2"/>
  <c r="T446" i="2"/>
  <c r="U446" i="2"/>
  <c r="U444" i="2"/>
  <c r="T443" i="2"/>
  <c r="U443" i="2"/>
  <c r="U84" i="2"/>
  <c r="U81" i="2"/>
  <c r="U56" i="2"/>
  <c r="U45" i="2"/>
  <c r="U44" i="2"/>
  <c r="U43" i="2"/>
  <c r="U34" i="2"/>
  <c r="U33" i="2"/>
  <c r="U30" i="2"/>
  <c r="U29" i="2"/>
  <c r="U26" i="2"/>
  <c r="U25" i="2"/>
  <c r="U22" i="2"/>
  <c r="U7" i="2"/>
  <c r="U5" i="2"/>
  <c r="U2" i="2"/>
  <c r="T770" i="2"/>
  <c r="T516" i="2"/>
  <c r="T6" i="2"/>
  <c r="T67" i="2"/>
  <c r="T105" i="2"/>
  <c r="T636" i="2"/>
  <c r="T808" i="2"/>
  <c r="T833" i="2"/>
  <c r="T823" i="2"/>
  <c r="T827" i="2"/>
  <c r="T845" i="2"/>
  <c r="T179" i="2"/>
  <c r="T318" i="2"/>
  <c r="T53" i="2"/>
  <c r="T262" i="2"/>
  <c r="T265" i="2"/>
  <c r="T324" i="2"/>
  <c r="T195" i="2"/>
  <c r="M578" i="2"/>
  <c r="N2" i="31"/>
  <c r="U439" i="2"/>
  <c r="U438" i="2"/>
  <c r="U435" i="2"/>
  <c r="U434" i="2"/>
  <c r="U431" i="2"/>
  <c r="U430" i="2"/>
  <c r="U427" i="2"/>
  <c r="U424" i="2"/>
  <c r="U367" i="2"/>
  <c r="U366" i="2"/>
  <c r="U362" i="2"/>
  <c r="U361" i="2"/>
  <c r="U358" i="2"/>
  <c r="U356" i="2"/>
  <c r="U353" i="2"/>
  <c r="U352" i="2"/>
  <c r="U349" i="2"/>
  <c r="U348" i="2"/>
  <c r="U346" i="2"/>
  <c r="U344" i="2"/>
  <c r="U339" i="2"/>
  <c r="U338" i="2"/>
  <c r="U329" i="2"/>
  <c r="U328" i="2"/>
  <c r="U325" i="2"/>
  <c r="U319" i="2"/>
  <c r="U314" i="2"/>
  <c r="U313" i="2"/>
  <c r="U310" i="2"/>
  <c r="U309" i="2"/>
  <c r="U306" i="2"/>
  <c r="U305" i="2"/>
  <c r="U280" i="2"/>
  <c r="U249" i="2"/>
  <c r="U248" i="2"/>
  <c r="U247" i="2"/>
  <c r="U241" i="2"/>
  <c r="U239" i="2"/>
  <c r="U236" i="2"/>
  <c r="U235" i="2"/>
  <c r="U232" i="2"/>
  <c r="U231" i="2"/>
  <c r="U228" i="2"/>
  <c r="U227" i="2"/>
  <c r="U224" i="2"/>
  <c r="U223" i="2"/>
  <c r="U219" i="2"/>
  <c r="N569" i="2"/>
  <c r="N122" i="2"/>
  <c r="U876" i="2"/>
  <c r="M878" i="2"/>
  <c r="U383" i="2"/>
  <c r="U810" i="2"/>
  <c r="U755" i="2"/>
  <c r="U676" i="2"/>
  <c r="U684" i="2"/>
  <c r="U54" i="2"/>
  <c r="U40" i="2"/>
  <c r="I236" i="1"/>
  <c r="K236" i="1"/>
  <c r="H251" i="1"/>
  <c r="U252" i="2"/>
  <c r="U788" i="2"/>
  <c r="U743" i="2"/>
  <c r="U735" i="2"/>
  <c r="U728" i="2"/>
  <c r="U725" i="2"/>
  <c r="U721" i="2"/>
  <c r="U715" i="2"/>
  <c r="U708" i="2"/>
  <c r="U704" i="2"/>
  <c r="U695" i="2"/>
  <c r="U691" i="2"/>
  <c r="U687" i="2"/>
  <c r="U683" i="2"/>
  <c r="U678" i="2"/>
  <c r="U673" i="2"/>
  <c r="U669" i="2"/>
  <c r="U665" i="2"/>
  <c r="U660" i="2"/>
  <c r="U645" i="2"/>
  <c r="U675" i="2"/>
  <c r="U628" i="2"/>
  <c r="U624" i="2"/>
  <c r="U620" i="2"/>
  <c r="U615" i="2"/>
  <c r="U611" i="2"/>
  <c r="U607" i="2"/>
  <c r="U603" i="2"/>
  <c r="U599" i="2"/>
  <c r="U595" i="2"/>
  <c r="U591" i="2"/>
  <c r="U587" i="2"/>
  <c r="U586" i="2"/>
  <c r="T585" i="2"/>
  <c r="U585" i="2"/>
  <c r="U582" i="2"/>
  <c r="T581" i="2"/>
  <c r="U581" i="2"/>
  <c r="U576" i="2"/>
  <c r="T574" i="2"/>
  <c r="U574" i="2"/>
  <c r="U571" i="2"/>
  <c r="U843" i="2"/>
  <c r="U839" i="2"/>
  <c r="U835" i="2"/>
  <c r="U830" i="2"/>
  <c r="U816" i="2"/>
  <c r="U813" i="2"/>
  <c r="U809" i="2"/>
  <c r="U785" i="2"/>
  <c r="U774" i="2"/>
  <c r="U769" i="2"/>
  <c r="U765" i="2"/>
  <c r="U758" i="2"/>
  <c r="U754" i="2"/>
  <c r="T75" i="2"/>
  <c r="U75" i="2"/>
  <c r="U69" i="2"/>
  <c r="T62" i="2"/>
  <c r="U62" i="2"/>
  <c r="U570" i="2"/>
  <c r="U565" i="2"/>
  <c r="U561" i="2"/>
  <c r="U557" i="2"/>
  <c r="U553" i="2"/>
  <c r="U549" i="2"/>
  <c r="U546" i="2"/>
  <c r="U542" i="2"/>
  <c r="U538" i="2"/>
  <c r="U532" i="2"/>
  <c r="U526" i="2"/>
  <c r="U522" i="2"/>
  <c r="U518" i="2"/>
  <c r="U513" i="2"/>
  <c r="U509" i="2"/>
  <c r="U505" i="2"/>
  <c r="U501" i="2"/>
  <c r="U497" i="2"/>
  <c r="U494" i="2"/>
  <c r="U485" i="2"/>
  <c r="U461" i="2"/>
  <c r="U457" i="2"/>
  <c r="U453" i="2"/>
  <c r="U449" i="2"/>
  <c r="U445" i="2"/>
  <c r="U441" i="2"/>
  <c r="U437" i="2"/>
  <c r="U433" i="2"/>
  <c r="U429" i="2"/>
  <c r="U421" i="2"/>
  <c r="U416" i="2"/>
  <c r="U408" i="2"/>
  <c r="U404" i="2"/>
  <c r="U400" i="2"/>
  <c r="U396" i="2"/>
  <c r="U392" i="2"/>
  <c r="U388" i="2"/>
  <c r="U377" i="2"/>
  <c r="U373" i="2"/>
  <c r="U369" i="2"/>
  <c r="U365" i="2"/>
  <c r="U355" i="2"/>
  <c r="U351" i="2"/>
  <c r="U317" i="2"/>
  <c r="U343" i="2"/>
  <c r="U331" i="2"/>
  <c r="U326" i="2"/>
  <c r="U316" i="2"/>
  <c r="U312" i="2"/>
  <c r="U308" i="2"/>
  <c r="U303" i="2"/>
  <c r="U302" i="2"/>
  <c r="U299" i="2"/>
  <c r="U298" i="2"/>
  <c r="U279" i="2"/>
  <c r="U275" i="2"/>
  <c r="U274" i="2"/>
  <c r="U271" i="2"/>
  <c r="U264" i="2"/>
  <c r="U251" i="2"/>
  <c r="U238" i="2"/>
  <c r="U234" i="2"/>
  <c r="U230" i="2"/>
  <c r="U226" i="2"/>
  <c r="U222" i="2"/>
  <c r="U218" i="2"/>
  <c r="U214" i="2"/>
  <c r="U210" i="2"/>
  <c r="U206" i="2"/>
  <c r="U202" i="2"/>
  <c r="U95" i="2"/>
  <c r="U91" i="2"/>
  <c r="U87" i="2"/>
  <c r="U83" i="2"/>
  <c r="U79" i="2"/>
  <c r="U57" i="2"/>
  <c r="U51" i="2"/>
  <c r="U46" i="2"/>
  <c r="U42" i="2"/>
  <c r="U38" i="2"/>
  <c r="U35" i="2"/>
  <c r="U32" i="2"/>
  <c r="U28" i="2"/>
  <c r="U24" i="2"/>
  <c r="T638" i="2"/>
  <c r="T802" i="2"/>
  <c r="T426" i="2"/>
  <c r="T164" i="2"/>
  <c r="T170" i="2"/>
  <c r="T173" i="2"/>
  <c r="T174" i="2"/>
  <c r="T178" i="2"/>
  <c r="T182" i="2"/>
  <c r="T191" i="2"/>
  <c r="T569" i="2"/>
  <c r="T357" i="2"/>
  <c r="U481" i="2"/>
  <c r="U477" i="2"/>
  <c r="U473" i="2"/>
  <c r="U469" i="2"/>
  <c r="U465" i="2"/>
  <c r="U727" i="2"/>
  <c r="U659" i="2"/>
  <c r="U656" i="2"/>
  <c r="U655" i="2"/>
  <c r="U649" i="2"/>
  <c r="U496" i="2"/>
  <c r="U492" i="2"/>
  <c r="U487" i="2"/>
  <c r="U483" i="2"/>
  <c r="U479" i="2"/>
  <c r="U475" i="2"/>
  <c r="U471" i="2"/>
  <c r="U467" i="2"/>
  <c r="U19" i="2"/>
  <c r="U15" i="2"/>
  <c r="U11" i="2"/>
  <c r="T719" i="2"/>
  <c r="U719" i="2"/>
  <c r="U384" i="2"/>
  <c r="T384" i="2"/>
  <c r="U411" i="2"/>
  <c r="U301" i="2"/>
  <c r="U283" i="2"/>
  <c r="U277" i="2"/>
  <c r="U273" i="2"/>
  <c r="U17" i="2"/>
  <c r="U8" i="2"/>
  <c r="T121" i="2"/>
  <c r="U121" i="2"/>
  <c r="T578" i="2"/>
  <c r="U578" i="2"/>
  <c r="U880" i="2"/>
  <c r="T880" i="2"/>
  <c r="U132" i="2"/>
  <c r="T132" i="2"/>
  <c r="U133" i="2"/>
  <c r="T133" i="2"/>
  <c r="U881" i="2"/>
  <c r="T881" i="2"/>
  <c r="N663" i="2"/>
  <c r="M822" i="2"/>
  <c r="M894" i="2"/>
  <c r="N384" i="2"/>
  <c r="N880" i="2"/>
  <c r="N132" i="2"/>
  <c r="N133" i="2"/>
  <c r="N881" i="2"/>
  <c r="T651" i="2"/>
  <c r="N121" i="2"/>
  <c r="N320" i="2"/>
  <c r="N123" i="2"/>
  <c r="N124" i="2"/>
  <c r="U877" i="2"/>
  <c r="T877" i="2"/>
  <c r="T878" i="2"/>
  <c r="U878" i="2"/>
  <c r="U903" i="2"/>
  <c r="T903" i="2"/>
  <c r="L915" i="2"/>
  <c r="N915" i="2" s="1"/>
  <c r="N903" i="2"/>
  <c r="U658" i="2"/>
  <c r="U657" i="2"/>
  <c r="U653" i="2"/>
  <c r="U771" i="2"/>
  <c r="U818" i="2"/>
  <c r="J168" i="1"/>
  <c r="J137" i="1"/>
  <c r="D253" i="1"/>
  <c r="L198" i="1"/>
  <c r="K198" i="1"/>
  <c r="U272" i="2" l="1"/>
  <c r="U895" i="2"/>
  <c r="T899" i="2"/>
  <c r="U428" i="2"/>
  <c r="U68" i="2"/>
  <c r="S2" i="31"/>
  <c r="T2" i="31" s="1"/>
  <c r="T99" i="2"/>
  <c r="U99" i="2"/>
  <c r="T73" i="2"/>
  <c r="U73" i="2"/>
  <c r="U107" i="2"/>
  <c r="U115" i="2"/>
  <c r="L251" i="1"/>
  <c r="U85" i="2"/>
  <c r="T304" i="2"/>
  <c r="T100" i="2"/>
  <c r="T423" i="2"/>
  <c r="T52" i="2"/>
  <c r="T347" i="2"/>
  <c r="O918" i="2"/>
  <c r="I13" i="31"/>
  <c r="N8" i="31"/>
  <c r="V874" i="2"/>
  <c r="V918" i="2" s="1"/>
  <c r="T166" i="2"/>
  <c r="U61" i="2"/>
  <c r="T171" i="2"/>
  <c r="T163" i="2"/>
  <c r="T65" i="2"/>
  <c r="U13" i="2"/>
  <c r="U21" i="2"/>
  <c r="T185" i="2"/>
  <c r="U101" i="2"/>
  <c r="U197" i="2"/>
  <c r="T187" i="2"/>
  <c r="U55" i="2"/>
  <c r="U59" i="2"/>
  <c r="U74" i="2"/>
  <c r="U41" i="2"/>
  <c r="T379" i="2"/>
  <c r="U93" i="2"/>
  <c r="U97" i="2"/>
  <c r="U89" i="2"/>
  <c r="S915" i="2"/>
  <c r="T915" i="2" s="1"/>
  <c r="U910" i="2"/>
  <c r="T681" i="2"/>
  <c r="T828" i="2"/>
  <c r="N6" i="31"/>
  <c r="T189" i="2"/>
  <c r="U902" i="2"/>
  <c r="T902" i="2"/>
  <c r="T892" i="2"/>
  <c r="U892" i="2"/>
  <c r="U108" i="2"/>
  <c r="U112" i="2"/>
  <c r="U116" i="2"/>
  <c r="U120" i="2"/>
  <c r="T4" i="2"/>
  <c r="U3" i="31"/>
  <c r="G920" i="2"/>
  <c r="G921" i="2"/>
  <c r="F251" i="1"/>
  <c r="T196" i="2"/>
  <c r="T183" i="2"/>
  <c r="T162" i="2"/>
  <c r="U110" i="2"/>
  <c r="T844" i="2"/>
  <c r="T826" i="2"/>
  <c r="U776" i="2"/>
  <c r="T764" i="2"/>
  <c r="T256" i="2"/>
  <c r="N10" i="31"/>
  <c r="T817" i="2"/>
  <c r="U118" i="2"/>
  <c r="N4" i="31"/>
  <c r="T240" i="2"/>
  <c r="T192" i="2"/>
  <c r="T220" i="2"/>
  <c r="T637" i="2"/>
  <c r="T60" i="2"/>
  <c r="T194" i="2"/>
  <c r="T188" i="2"/>
  <c r="T160" i="2"/>
  <c r="U104" i="2"/>
  <c r="T168" i="2"/>
  <c r="S8" i="31"/>
  <c r="T8" i="31" s="1"/>
  <c r="S10" i="31"/>
  <c r="T10" i="31" s="1"/>
  <c r="I918" i="2"/>
  <c r="I237" i="1"/>
  <c r="J237" i="1" s="1"/>
  <c r="T652" i="2"/>
  <c r="L13" i="31"/>
  <c r="N13" i="31" s="1"/>
  <c r="T266" i="2"/>
  <c r="T824" i="2"/>
  <c r="U106" i="2"/>
  <c r="U114" i="2"/>
  <c r="U198" i="2"/>
  <c r="T537" i="2"/>
  <c r="S4" i="31"/>
  <c r="T4" i="31" s="1"/>
  <c r="S6" i="31"/>
  <c r="T6" i="31" s="1"/>
  <c r="T340" i="2"/>
  <c r="T186" i="2"/>
  <c r="T763" i="2"/>
  <c r="T370" i="2"/>
  <c r="U102" i="2"/>
  <c r="T177" i="2"/>
  <c r="T175" i="2"/>
  <c r="T172" i="2"/>
  <c r="T821" i="2"/>
  <c r="U872" i="2"/>
  <c r="I874" i="2"/>
  <c r="F237" i="1"/>
  <c r="N251" i="1"/>
  <c r="K251" i="1"/>
  <c r="K237" i="1"/>
  <c r="S865" i="2"/>
  <c r="T865" i="2" s="1"/>
  <c r="O13" i="31"/>
  <c r="W874" i="2"/>
  <c r="W918" i="2" s="1"/>
  <c r="T322" i="2"/>
  <c r="S11" i="31"/>
  <c r="M865" i="2"/>
  <c r="S7" i="31"/>
  <c r="S5" i="31"/>
  <c r="S9" i="31"/>
  <c r="L874" i="2"/>
  <c r="M874" i="2" s="1"/>
  <c r="O874" i="2"/>
  <c r="O915" i="2" s="1"/>
  <c r="N5" i="31"/>
  <c r="N7" i="31"/>
  <c r="N9" i="31"/>
  <c r="N11" i="31"/>
  <c r="U190" i="2"/>
  <c r="T190" i="2"/>
  <c r="N918" i="2"/>
  <c r="M915" i="2"/>
  <c r="J236" i="1"/>
  <c r="I251" i="1"/>
  <c r="J251" i="1" s="1"/>
  <c r="U2" i="31" l="1"/>
  <c r="U6" i="31"/>
  <c r="U915" i="2"/>
  <c r="S13" i="31"/>
  <c r="T13" i="31" s="1"/>
  <c r="M13" i="31"/>
  <c r="U8" i="31"/>
  <c r="U10" i="31"/>
  <c r="U865" i="2"/>
  <c r="U874" i="2" s="1"/>
  <c r="U4" i="31"/>
  <c r="S874" i="2"/>
  <c r="T874" i="2" s="1"/>
  <c r="L918" i="2"/>
  <c r="T11" i="31"/>
  <c r="U11" i="31"/>
  <c r="T7" i="31"/>
  <c r="U7" i="31"/>
  <c r="T9" i="31"/>
  <c r="U9" i="31"/>
  <c r="T5" i="31"/>
  <c r="U5" i="31"/>
  <c r="U918" i="2" l="1"/>
  <c r="U13" i="31"/>
  <c r="S918" i="2"/>
  <c r="T918" i="2" s="1"/>
  <c r="M918" i="2"/>
  <c r="L923" i="2"/>
  <c r="L945" i="2" s="1"/>
  <c r="L947" i="2" s="1"/>
  <c r="L949" i="2" s="1"/>
</calcChain>
</file>

<file path=xl/comments1.xml><?xml version="1.0" encoding="utf-8"?>
<comments xmlns="http://schemas.openxmlformats.org/spreadsheetml/2006/main">
  <authors>
    <author>anneli</author>
  </authors>
  <commentList>
    <comment ref="D329" authorId="0">
      <text>
        <r>
          <rPr>
            <b/>
            <sz val="8"/>
            <color indexed="81"/>
            <rFont val="Tahoma"/>
            <family val="2"/>
            <charset val="186"/>
          </rPr>
          <t>anneli:</t>
        </r>
        <r>
          <rPr>
            <sz val="8"/>
            <color indexed="81"/>
            <rFont val="Tahoma"/>
            <family val="2"/>
            <charset val="186"/>
          </rPr>
          <t xml:space="preserve">
peaarhitekti haldu
sala!</t>
        </r>
      </text>
    </comment>
  </commentList>
</comments>
</file>

<file path=xl/sharedStrings.xml><?xml version="1.0" encoding="utf-8"?>
<sst xmlns="http://schemas.openxmlformats.org/spreadsheetml/2006/main" count="5136" uniqueCount="2140">
  <si>
    <t>TU181</t>
  </si>
  <si>
    <t>KU150</t>
  </si>
  <si>
    <t>02100</t>
  </si>
  <si>
    <t>450002</t>
  </si>
  <si>
    <t>KU151</t>
  </si>
  <si>
    <t>Kaitseliidu Sakala Malev</t>
  </si>
  <si>
    <t>KU152</t>
  </si>
  <si>
    <t>03100</t>
  </si>
  <si>
    <t>55128</t>
  </si>
  <si>
    <t>KU153</t>
  </si>
  <si>
    <t>450000</t>
  </si>
  <si>
    <t>KU154</t>
  </si>
  <si>
    <t>Korrakaitse Pärimusmuusikafestivalil</t>
  </si>
  <si>
    <t>KU155</t>
  </si>
  <si>
    <t>Linna poolt tellitud patrull</t>
  </si>
  <si>
    <t>03200</t>
  </si>
  <si>
    <t>KU156</t>
  </si>
  <si>
    <t>Vetelpääste</t>
  </si>
  <si>
    <t>03600</t>
  </si>
  <si>
    <t>KU157</t>
  </si>
  <si>
    <t>Naabrivalve</t>
  </si>
  <si>
    <t>KU158</t>
  </si>
  <si>
    <t>KU159</t>
  </si>
  <si>
    <t xml:space="preserve">E - üürnikele jagatavad kulud </t>
  </si>
  <si>
    <t xml:space="preserve">E - kinnistute, hoonete kulud linna kanda </t>
  </si>
  <si>
    <t>08204</t>
  </si>
  <si>
    <t>KU464</t>
  </si>
  <si>
    <t>Laste- ja Noorteteater Reky</t>
  </si>
  <si>
    <t>KU465</t>
  </si>
  <si>
    <t>Õpetajate teatrifestival</t>
  </si>
  <si>
    <t>KU466</t>
  </si>
  <si>
    <t>KU467</t>
  </si>
  <si>
    <t>KU468</t>
  </si>
  <si>
    <t>Toetused ühingutele</t>
  </si>
  <si>
    <t>Toetused ühingutele arvetega</t>
  </si>
  <si>
    <t>KU683</t>
  </si>
  <si>
    <t>KU684</t>
  </si>
  <si>
    <t>KU597</t>
  </si>
  <si>
    <t>Prügila ladestusala sulgemine PR023</t>
  </si>
  <si>
    <t>TU215</t>
  </si>
  <si>
    <t>KU613</t>
  </si>
  <si>
    <t>KU652</t>
  </si>
  <si>
    <t>90</t>
  </si>
  <si>
    <t>TU019</t>
  </si>
  <si>
    <t>Nõustamisteenuse ostmine</t>
  </si>
  <si>
    <t>KU614</t>
  </si>
  <si>
    <t>KU615</t>
  </si>
  <si>
    <t>KU617</t>
  </si>
  <si>
    <t>KU618</t>
  </si>
  <si>
    <t>KU619</t>
  </si>
  <si>
    <t>Vähekindlustatud perede üliõpilaste toetus</t>
  </si>
  <si>
    <t>KU620</t>
  </si>
  <si>
    <t>Lasteturvakodu</t>
  </si>
  <si>
    <t>KU661</t>
  </si>
  <si>
    <t>KU662</t>
  </si>
  <si>
    <t>KU663</t>
  </si>
  <si>
    <t>KU664</t>
  </si>
  <si>
    <t>4130</t>
  </si>
  <si>
    <t>KU665</t>
  </si>
  <si>
    <t>Sünnitoetus</t>
  </si>
  <si>
    <t>KU666</t>
  </si>
  <si>
    <t>55261</t>
  </si>
  <si>
    <t>KU667</t>
  </si>
  <si>
    <t>Tugipered, tugiisikud</t>
  </si>
  <si>
    <t>KU668</t>
  </si>
  <si>
    <t>Päikesekillu Perekeskus</t>
  </si>
  <si>
    <t>KU669</t>
  </si>
  <si>
    <t>3880</t>
  </si>
  <si>
    <t>TU277</t>
  </si>
  <si>
    <t>Trahvid</t>
  </si>
  <si>
    <t>TU278</t>
  </si>
  <si>
    <t>3888</t>
  </si>
  <si>
    <t>TU174</t>
  </si>
  <si>
    <t>09601</t>
  </si>
  <si>
    <t>TU020</t>
  </si>
  <si>
    <t>Haridusteenus teistele omavalitsustele</t>
  </si>
  <si>
    <t>TU021</t>
  </si>
  <si>
    <t>Krõll LA üür</t>
  </si>
  <si>
    <t>Pojad LV II</t>
  </si>
  <si>
    <t>TU022</t>
  </si>
  <si>
    <t>Tulumaks</t>
  </si>
  <si>
    <t>3030</t>
  </si>
  <si>
    <t>TU002</t>
  </si>
  <si>
    <t>Maamaks</t>
  </si>
  <si>
    <t>3044</t>
  </si>
  <si>
    <t>TU004</t>
  </si>
  <si>
    <t>Reklaamimaks</t>
  </si>
  <si>
    <t>3045</t>
  </si>
  <si>
    <t>80</t>
  </si>
  <si>
    <t>TU005</t>
  </si>
  <si>
    <t>Teede ja tänavate sulgemise maks</t>
  </si>
  <si>
    <t>3047</t>
  </si>
  <si>
    <t>TU006</t>
  </si>
  <si>
    <t>Parkimistasu</t>
  </si>
  <si>
    <t>3201</t>
  </si>
  <si>
    <t>73</t>
  </si>
  <si>
    <t>TU011</t>
  </si>
  <si>
    <t>TU247</t>
  </si>
  <si>
    <t>TU249</t>
  </si>
  <si>
    <t>TU250</t>
  </si>
  <si>
    <t>TU251</t>
  </si>
  <si>
    <t>TU252</t>
  </si>
  <si>
    <t>TU253</t>
  </si>
  <si>
    <t>TU254</t>
  </si>
  <si>
    <t>TU255</t>
  </si>
  <si>
    <t>Teede invest Kirsimäe aida esine</t>
  </si>
  <si>
    <t>FT042</t>
  </si>
  <si>
    <t>Maa müük Musta tee 30 Viljandi Veevärgile</t>
  </si>
  <si>
    <t>KU479</t>
  </si>
  <si>
    <t>KU271</t>
  </si>
  <si>
    <t xml:space="preserve">Teede invest  </t>
  </si>
  <si>
    <t>KU190</t>
  </si>
  <si>
    <t>KU191</t>
  </si>
  <si>
    <t>Jalg- ja jalgrattateed</t>
  </si>
  <si>
    <t>KU195</t>
  </si>
  <si>
    <t>Teede invest kõnniteed reserv</t>
  </si>
  <si>
    <t>KU196</t>
  </si>
  <si>
    <t>Teede invest ehituste omanikujärelvalve</t>
  </si>
  <si>
    <t>KU197</t>
  </si>
  <si>
    <t>3882</t>
  </si>
  <si>
    <t>TU281</t>
  </si>
  <si>
    <t>Saastetasu jäätmete viimisel keskkonda</t>
  </si>
  <si>
    <t>Viljandimaa Psoriaasihaigete tugirühm</t>
  </si>
  <si>
    <t>TU282</t>
  </si>
  <si>
    <t>Spordikeskusele käibemaksu tagastamine</t>
  </si>
  <si>
    <t>TU283</t>
  </si>
  <si>
    <t>55139</t>
  </si>
  <si>
    <t>Linnakujundus Värvid, valgus, lilled linna</t>
  </si>
  <si>
    <t>KU332</t>
  </si>
  <si>
    <t>Hoonete lumekoristus</t>
  </si>
  <si>
    <t>Lemmikloomade varjupaik</t>
  </si>
  <si>
    <t>KU322</t>
  </si>
  <si>
    <t>KU323</t>
  </si>
  <si>
    <t>KU324</t>
  </si>
  <si>
    <t>04740</t>
  </si>
  <si>
    <t>KU221</t>
  </si>
  <si>
    <t>Projektide kaasfinantseerimine</t>
  </si>
  <si>
    <t>KU222</t>
  </si>
  <si>
    <t>Viljandi järveümbruse projekt</t>
  </si>
  <si>
    <t>KU223</t>
  </si>
  <si>
    <t>KU224</t>
  </si>
  <si>
    <t>Maasoojuspumba kollektori talumise tasu</t>
  </si>
  <si>
    <t>TU258</t>
  </si>
  <si>
    <t>TU259</t>
  </si>
  <si>
    <t>TU260</t>
  </si>
  <si>
    <t>TU261</t>
  </si>
  <si>
    <t>Inkeri-Soome Kultuuriselts</t>
  </si>
  <si>
    <t>Slaavi Kultuuri Ühing</t>
  </si>
  <si>
    <t>Keldristuudio</t>
  </si>
  <si>
    <t>Laekumine hooldusravi katteks, pensioni 90%</t>
  </si>
  <si>
    <t>TU084</t>
  </si>
  <si>
    <t>Supiköögi toiduraha</t>
  </si>
  <si>
    <t>TU085</t>
  </si>
  <si>
    <t>TU086</t>
  </si>
  <si>
    <t>KU558</t>
  </si>
  <si>
    <t>Koolitoit riigilt I-VIII klass</t>
  </si>
  <si>
    <t>KU559</t>
  </si>
  <si>
    <t>KU560</t>
  </si>
  <si>
    <t>Laste koolitoit sotsiaalametilt</t>
  </si>
  <si>
    <t>KU561</t>
  </si>
  <si>
    <t>KU477</t>
  </si>
  <si>
    <t>KU478</t>
  </si>
  <si>
    <t>55252</t>
  </si>
  <si>
    <t>KU547</t>
  </si>
  <si>
    <t>KU548</t>
  </si>
  <si>
    <t>Tegevuseks välismaalt Stara Pasova</t>
  </si>
  <si>
    <t>TU087</t>
  </si>
  <si>
    <t>Viljandimaa Epilepsia Ühing</t>
  </si>
  <si>
    <t>Viljandi Vaegkuuljate Ühing</t>
  </si>
  <si>
    <t>KU003</t>
  </si>
  <si>
    <t>KU004</t>
  </si>
  <si>
    <t>Reformierakond</t>
  </si>
  <si>
    <t>KU005</t>
  </si>
  <si>
    <t>KU240</t>
  </si>
  <si>
    <t>Kursused, teenused, üritused CRJ</t>
  </si>
  <si>
    <t>Kursused, teenused, üritused VMG</t>
  </si>
  <si>
    <t>KU225</t>
  </si>
  <si>
    <t xml:space="preserve">Linnaplaneeringud </t>
  </si>
  <si>
    <t>KU226</t>
  </si>
  <si>
    <t>3220</t>
  </si>
  <si>
    <t>TU286</t>
  </si>
  <si>
    <t>Viljandi Soojus laen</t>
  </si>
  <si>
    <t>TU293</t>
  </si>
  <si>
    <t>TU295</t>
  </si>
  <si>
    <t>TU296</t>
  </si>
  <si>
    <t>Linna töötajate töötasu</t>
  </si>
  <si>
    <t>50023</t>
  </si>
  <si>
    <t>KU052</t>
  </si>
  <si>
    <t>TU194</t>
  </si>
  <si>
    <t>TU195</t>
  </si>
  <si>
    <t>EL str Lossipargi rek KIK</t>
  </si>
  <si>
    <t>TU038</t>
  </si>
  <si>
    <t>Trükitööd</t>
  </si>
  <si>
    <t>TU271</t>
  </si>
  <si>
    <t>TU272</t>
  </si>
  <si>
    <t>Sotsiaaltöötajate päev</t>
  </si>
  <si>
    <t>KU692</t>
  </si>
  <si>
    <t>Sündmused, tähtpäevad</t>
  </si>
  <si>
    <t>KU693</t>
  </si>
  <si>
    <t xml:space="preserve">Kadunukeste vedu, matused </t>
  </si>
  <si>
    <t>KU694</t>
  </si>
  <si>
    <t>LV kulud kokku</t>
  </si>
  <si>
    <t>EL str Midrimaa lasteaed EAS</t>
  </si>
  <si>
    <t>56</t>
  </si>
  <si>
    <t>RE004</t>
  </si>
  <si>
    <t>3222</t>
  </si>
  <si>
    <t>TU073</t>
  </si>
  <si>
    <t>3520</t>
  </si>
  <si>
    <t>3500</t>
  </si>
  <si>
    <t>FT025</t>
  </si>
  <si>
    <t>Laenu võtmine</t>
  </si>
  <si>
    <t xml:space="preserve">2012 eelarve </t>
  </si>
  <si>
    <t>KU010</t>
  </si>
  <si>
    <t>KU011</t>
  </si>
  <si>
    <t>KU012</t>
  </si>
  <si>
    <t>KU013</t>
  </si>
  <si>
    <t>KU014</t>
  </si>
  <si>
    <t>KU015</t>
  </si>
  <si>
    <t>KU016</t>
  </si>
  <si>
    <t>KU017</t>
  </si>
  <si>
    <t>KU018</t>
  </si>
  <si>
    <t>KU019</t>
  </si>
  <si>
    <t>KU020</t>
  </si>
  <si>
    <t>KU021</t>
  </si>
  <si>
    <t>KU022</t>
  </si>
  <si>
    <t>KU023</t>
  </si>
  <si>
    <t>KU024</t>
  </si>
  <si>
    <t>KU025</t>
  </si>
  <si>
    <t>KU026</t>
  </si>
  <si>
    <t>KU027</t>
  </si>
  <si>
    <t>Põhitegevuse tulud</t>
  </si>
  <si>
    <t>Investeerimistegevuse tulud</t>
  </si>
  <si>
    <t>Tantsuklubi Linavästrik</t>
  </si>
  <si>
    <t>Vabariiklik puuetega inimeste XVII kultuurifestival Viljandis</t>
  </si>
  <si>
    <t>TU074</t>
  </si>
  <si>
    <t>Huvikooli üür</t>
  </si>
  <si>
    <t>Intressikulu Nordea</t>
  </si>
  <si>
    <t>Lepingutasu Nordea</t>
  </si>
  <si>
    <t>KU149</t>
  </si>
  <si>
    <t>Järveäärsete luhtade niitmine</t>
  </si>
  <si>
    <t>Aivis Ohtla</t>
  </si>
  <si>
    <t>Maasika 37</t>
  </si>
  <si>
    <t>Alar Karu</t>
  </si>
  <si>
    <t>Viljandi linna Invaühing</t>
  </si>
  <si>
    <t>Nõutuba MTÜ</t>
  </si>
  <si>
    <t>Leola Kinnisvara OÜ - 10 tuhat kuus 10. kuupäevaks leping ???</t>
  </si>
  <si>
    <t>C.R.Jakobsoni 75a</t>
  </si>
  <si>
    <t>Sai tagasi!</t>
  </si>
  <si>
    <t xml:space="preserve">Rattaklubi </t>
  </si>
  <si>
    <t>55263</t>
  </si>
  <si>
    <t>KU685</t>
  </si>
  <si>
    <t>TU075</t>
  </si>
  <si>
    <t>Huvikooli ringitasu</t>
  </si>
  <si>
    <t>TU076</t>
  </si>
  <si>
    <t>Spordikooli ringitasu</t>
  </si>
  <si>
    <t>TU077</t>
  </si>
  <si>
    <t>TU135</t>
  </si>
  <si>
    <t>Maramaa pst 14A hr. Jugomäe</t>
  </si>
  <si>
    <t>TU136</t>
  </si>
  <si>
    <t>Kokku tasutud 2010 lõpuni</t>
  </si>
  <si>
    <t>Tuluks alates oktoober 2010</t>
  </si>
  <si>
    <t>linn</t>
  </si>
  <si>
    <t>Haridusasutuste IT soetused/täiustamine</t>
  </si>
  <si>
    <t>KU549</t>
  </si>
  <si>
    <t>KU333</t>
  </si>
  <si>
    <t>KU334</t>
  </si>
  <si>
    <t>KU335</t>
  </si>
  <si>
    <t>Tallinna 64</t>
  </si>
  <si>
    <t>Serbia projekt PR025</t>
  </si>
  <si>
    <t>Linna töötajate toetused</t>
  </si>
  <si>
    <t>5005</t>
  </si>
  <si>
    <t>KU053</t>
  </si>
  <si>
    <t>TU051</t>
  </si>
  <si>
    <t>Raamatukogu viivised</t>
  </si>
  <si>
    <t>32213</t>
  </si>
  <si>
    <t>TU052</t>
  </si>
  <si>
    <t>Raamatukogu tasulised teenused</t>
  </si>
  <si>
    <t>TU053</t>
  </si>
  <si>
    <t>Viljandi Vaimupuuetega Inimeste Tugiliit</t>
  </si>
  <si>
    <t>KU171</t>
  </si>
  <si>
    <t>Navaca Racing SK MTÜ</t>
  </si>
  <si>
    <t>MTÜ Teeme</t>
  </si>
  <si>
    <t>BÄM 2012 korraldusmeeskond</t>
  </si>
  <si>
    <t>SA Ugala Teater</t>
  </si>
  <si>
    <t>Puuetega Inimeste Nõukoda teine</t>
  </si>
  <si>
    <t>KU721</t>
  </si>
  <si>
    <t>KU625</t>
  </si>
  <si>
    <t>Hariduse reserv</t>
  </si>
  <si>
    <t>KU626</t>
  </si>
  <si>
    <t>KU627</t>
  </si>
  <si>
    <t>KU628</t>
  </si>
  <si>
    <t>KU629</t>
  </si>
  <si>
    <t>Päevakeskus Vinger MTÜ</t>
  </si>
  <si>
    <t>KU630</t>
  </si>
  <si>
    <t>Kontsern 01.01.2012</t>
  </si>
  <si>
    <t>94</t>
  </si>
  <si>
    <t>TU058</t>
  </si>
  <si>
    <t>Veetorni annetused</t>
  </si>
  <si>
    <t>TU059</t>
  </si>
  <si>
    <t>TU060</t>
  </si>
  <si>
    <t>Veetorni piletitulu</t>
  </si>
  <si>
    <t>TU061</t>
  </si>
  <si>
    <t>TU062</t>
  </si>
  <si>
    <t>Nukuteatri piletitulu</t>
  </si>
  <si>
    <t>TU063</t>
  </si>
  <si>
    <t>Kunstikooli ringitasu</t>
  </si>
  <si>
    <t>92</t>
  </si>
  <si>
    <t>Jaani Kogudus</t>
  </si>
  <si>
    <t>KU537</t>
  </si>
  <si>
    <t>Pauluse Kogudus</t>
  </si>
  <si>
    <t>Kahjutasu foori lõhkumisest - jääk 757,54 eurot Peeter Peta</t>
  </si>
  <si>
    <t>Muud hoolduskulud</t>
  </si>
  <si>
    <t>Linnaplaneeringud kuulutused</t>
  </si>
  <si>
    <t>KU227</t>
  </si>
  <si>
    <t>KU228</t>
  </si>
  <si>
    <t>KU229</t>
  </si>
  <si>
    <t>KU230</t>
  </si>
  <si>
    <t>KU231</t>
  </si>
  <si>
    <t>KU232</t>
  </si>
  <si>
    <t>KU233</t>
  </si>
  <si>
    <t>KU234</t>
  </si>
  <si>
    <t>Majanduskulude reserv</t>
  </si>
  <si>
    <t>KU235</t>
  </si>
  <si>
    <t>Viiratsi Hooldekodu/Lastekodu kommunaalkulud</t>
  </si>
  <si>
    <t>KU236</t>
  </si>
  <si>
    <t>Hangete korraldamine</t>
  </si>
  <si>
    <t>KU238</t>
  </si>
  <si>
    <t>KU239</t>
  </si>
  <si>
    <t>Linna avaliku teenistuse ametnike töötasu</t>
  </si>
  <si>
    <t>50013</t>
  </si>
  <si>
    <t>KU050</t>
  </si>
  <si>
    <t>Noorsootöö üritused, korralduskulud</t>
  </si>
  <si>
    <t>KU431</t>
  </si>
  <si>
    <t>Kuulutused</t>
  </si>
  <si>
    <t>KU001</t>
  </si>
  <si>
    <t>Noortevolikogu</t>
  </si>
  <si>
    <t>Maagümnaasiumi üür</t>
  </si>
  <si>
    <t>Pojad VMG</t>
  </si>
  <si>
    <t>TU026</t>
  </si>
  <si>
    <t>Paalalinna G üür</t>
  </si>
  <si>
    <t>Pojad Paala</t>
  </si>
  <si>
    <t>TU027</t>
  </si>
  <si>
    <t>TU029</t>
  </si>
  <si>
    <t>Jakobsoni G üür</t>
  </si>
  <si>
    <t>5515</t>
  </si>
  <si>
    <t>55151</t>
  </si>
  <si>
    <t>Inventar</t>
  </si>
  <si>
    <t>5522</t>
  </si>
  <si>
    <t>Endiste Poliitvangide Viljandimaa Ühing</t>
  </si>
  <si>
    <t>Inglilapsed</t>
  </si>
  <si>
    <t>Memento Viljandi Ühendus</t>
  </si>
  <si>
    <t>Kastani tn paisjärv KIK</t>
  </si>
  <si>
    <t>KU246</t>
  </si>
  <si>
    <t>Hooldekodu hoone remont/ehitus</t>
  </si>
  <si>
    <t>KU247</t>
  </si>
  <si>
    <t>KU248</t>
  </si>
  <si>
    <t>KU249</t>
  </si>
  <si>
    <t>KU250</t>
  </si>
  <si>
    <t>05100</t>
  </si>
  <si>
    <t>KU251</t>
  </si>
  <si>
    <t>MTÜ Seasaare näitemängimise trupp</t>
  </si>
  <si>
    <t>KU518</t>
  </si>
  <si>
    <t>KU519</t>
  </si>
  <si>
    <t>Kassa</t>
  </si>
  <si>
    <t>MTÜ Viljandimaa Rahvakult SeltsTalvine tantsupidu</t>
  </si>
  <si>
    <t>MTÜ Viljandimaa Rahvakultuuri Selts Selts</t>
  </si>
  <si>
    <t>Linna videovalve</t>
  </si>
  <si>
    <t>KU672</t>
  </si>
  <si>
    <t>KU673</t>
  </si>
  <si>
    <t>KU674</t>
  </si>
  <si>
    <t>10701</t>
  </si>
  <si>
    <t>4131</t>
  </si>
  <si>
    <t>KU675</t>
  </si>
  <si>
    <t>55264</t>
  </si>
  <si>
    <t>KU676</t>
  </si>
  <si>
    <t>KU677</t>
  </si>
  <si>
    <t>TU126</t>
  </si>
  <si>
    <t>USA saatkond Linnaraamatukogule</t>
  </si>
  <si>
    <t>TU121</t>
  </si>
  <si>
    <t>Kultuurimaja remont ilma projekti koodita</t>
  </si>
  <si>
    <t>Lasteaedade toiduraha</t>
  </si>
  <si>
    <t>Kasvatajate toiduraha</t>
  </si>
  <si>
    <t>TU031</t>
  </si>
  <si>
    <t>Segakoor Koit</t>
  </si>
  <si>
    <t>KU509</t>
  </si>
  <si>
    <t>Meeskoor Sakala</t>
  </si>
  <si>
    <t>KU510</t>
  </si>
  <si>
    <t>Naiskoor Eha</t>
  </si>
  <si>
    <t>KU511</t>
  </si>
  <si>
    <t>KU512</t>
  </si>
  <si>
    <t>Viljandi Linnakapell</t>
  </si>
  <si>
    <t>KU513</t>
  </si>
  <si>
    <t>KU538</t>
  </si>
  <si>
    <t>Baptistikogudus</t>
  </si>
  <si>
    <t>KU539</t>
  </si>
  <si>
    <t>KU540</t>
  </si>
  <si>
    <t>KU542</t>
  </si>
  <si>
    <t>KU543</t>
  </si>
  <si>
    <t>Pojad CRJ</t>
  </si>
  <si>
    <t>TU030</t>
  </si>
  <si>
    <t>Sotsmaks erisoodustuselt ÕL</t>
  </si>
  <si>
    <t>Tulumaks erisoodustuselt ÕL</t>
  </si>
  <si>
    <t>Empower Kinnisvara OÜ - 640 eurot kuus 10. kuupäevaks leping ???</t>
  </si>
  <si>
    <t>Roheline 7 ja 9</t>
  </si>
  <si>
    <t>alates 01.06.2011 kuni kasutusloa vormistamiseni  - tähtaeg 01.05.2015</t>
  </si>
  <si>
    <t>Rivo Haljaste - 5 tuhat kuus 10. kuupäevaks leping 3.3-2/16</t>
  </si>
  <si>
    <t>Laekumine õpilaste sõidukaartidest</t>
  </si>
  <si>
    <t>Külaliste vastuvõtt, vesi, lilled</t>
  </si>
  <si>
    <t>Tulud / kinnipidamised</t>
  </si>
  <si>
    <t>Õppelaenu kustutamine LV</t>
  </si>
  <si>
    <t>KU081</t>
  </si>
  <si>
    <t>KU102</t>
  </si>
  <si>
    <t>KU104</t>
  </si>
  <si>
    <t>Turism kodulehe kultuuriturism</t>
  </si>
  <si>
    <t>TU090</t>
  </si>
  <si>
    <t>TU234</t>
  </si>
  <si>
    <t>KIK Krõlli Lasteaiale</t>
  </si>
  <si>
    <t>Valgusreklaami elekter</t>
  </si>
  <si>
    <t>TU113</t>
  </si>
  <si>
    <t>Inkeri nõudepesumasina boiler</t>
  </si>
  <si>
    <t>Inkeri kuumavee boiler</t>
  </si>
  <si>
    <t>Maa müük Arkaadia Aed 4</t>
  </si>
  <si>
    <t>Vabadussõja Mälestiste Hoidmise Selts</t>
  </si>
  <si>
    <t>Puuetega laste hooldajatoetuseks</t>
  </si>
  <si>
    <t>TU206</t>
  </si>
  <si>
    <t xml:space="preserve">Haridusministeerium - ENTK malevale </t>
  </si>
  <si>
    <t>Tiivi Tiido</t>
  </si>
  <si>
    <t>Haridusministeerium - ENTK Huvikoolile</t>
  </si>
  <si>
    <t>Noorte suverühmad töötuskindlustus</t>
  </si>
  <si>
    <t>KU425</t>
  </si>
  <si>
    <t xml:space="preserve">Noorte suverühmad </t>
  </si>
  <si>
    <t>KU426</t>
  </si>
  <si>
    <t>KU427</t>
  </si>
  <si>
    <t>KU428</t>
  </si>
  <si>
    <t>KU429</t>
  </si>
  <si>
    <t>Koolituslähetused</t>
  </si>
  <si>
    <t>55111</t>
  </si>
  <si>
    <t>Küte</t>
  </si>
  <si>
    <t>RE009</t>
  </si>
  <si>
    <t>RE008</t>
  </si>
  <si>
    <t>O</t>
  </si>
  <si>
    <t>NR</t>
  </si>
  <si>
    <t>Jalgratta tänavasõit, Mulgi rattaralli, Saaremaa veloduur</t>
  </si>
  <si>
    <t>KU396</t>
  </si>
  <si>
    <t>Teised spordiüritused</t>
  </si>
  <si>
    <t>KU397</t>
  </si>
  <si>
    <t>Mulgikross</t>
  </si>
  <si>
    <t>KU398</t>
  </si>
  <si>
    <t>KU399</t>
  </si>
  <si>
    <t>Kalmistute pühkimine ja prügi koristamine</t>
  </si>
  <si>
    <t>KU252</t>
  </si>
  <si>
    <t>Töötuskindlustusmakse</t>
  </si>
  <si>
    <t>55001</t>
  </si>
  <si>
    <t>Raamatud, ajalehed, ajakirjad</t>
  </si>
  <si>
    <t>ET leping</t>
  </si>
  <si>
    <t>Paljundus- ja trükikulud</t>
  </si>
  <si>
    <t>55003</t>
  </si>
  <si>
    <t>Sidekulu</t>
  </si>
  <si>
    <t>Külaliste vastuvõtt</t>
  </si>
  <si>
    <t>Juriidilised teenused, õigusabi</t>
  </si>
  <si>
    <t>55009</t>
  </si>
  <si>
    <t>Pangateenused</t>
  </si>
  <si>
    <t>Tänavavalgustus korrashoid</t>
  </si>
  <si>
    <t>55122</t>
  </si>
  <si>
    <t>55124</t>
  </si>
  <si>
    <t>TU170</t>
  </si>
  <si>
    <t>Maavalitsuselt puuetega laste lapsehoiuteenuseks</t>
  </si>
  <si>
    <t>KU457</t>
  </si>
  <si>
    <t>KU458</t>
  </si>
  <si>
    <t>KU459</t>
  </si>
  <si>
    <t>KU460</t>
  </si>
  <si>
    <t>KU461</t>
  </si>
  <si>
    <t>KU462</t>
  </si>
  <si>
    <t>Lilled lepingu järgi ja muidu ka</t>
  </si>
  <si>
    <t>Tagatisrahad 203 620 paadid</t>
  </si>
  <si>
    <t>04510</t>
  </si>
  <si>
    <t xml:space="preserve">Valuoja ja Uueveski orud </t>
  </si>
  <si>
    <t>KU274</t>
  </si>
  <si>
    <t>Järvejooksu võitja plaat</t>
  </si>
  <si>
    <t>KU275</t>
  </si>
  <si>
    <t>KU276</t>
  </si>
  <si>
    <t>Kultuurkapital Huvikoolile</t>
  </si>
  <si>
    <t>TU227</t>
  </si>
  <si>
    <t>Intressitulud SEB Pangast</t>
  </si>
  <si>
    <t xml:space="preserve">Swedbank I - P8  </t>
  </si>
  <si>
    <t>Sotsmaks toimetulekust - Sotsiaalteenuste osutamise haldus</t>
  </si>
  <si>
    <t>Viljandimaa Pensionäride Ühendus</t>
  </si>
  <si>
    <t>Viljandimaa Vähihaigete Tugirühm</t>
  </si>
  <si>
    <t>Viljandi Diabeetikute Selts</t>
  </si>
  <si>
    <t>Tegevus ja üritused riskirühmadega seotud ühingutel</t>
  </si>
  <si>
    <t>Viljandi Reumaliit</t>
  </si>
  <si>
    <t>Viljandi Ratastooliklubi</t>
  </si>
  <si>
    <t>TU045</t>
  </si>
  <si>
    <t>55113</t>
  </si>
  <si>
    <t>Vesi ja kanal</t>
  </si>
  <si>
    <t>55115</t>
  </si>
  <si>
    <t>Valve</t>
  </si>
  <si>
    <t>55116</t>
  </si>
  <si>
    <t>% kokku</t>
  </si>
  <si>
    <t>Viljandi Talvepark MTÜ</t>
  </si>
  <si>
    <t>Maagümnaasium rahvatantsupidu Helsingis</t>
  </si>
  <si>
    <t>Piletimajandus</t>
  </si>
  <si>
    <t>KU241</t>
  </si>
  <si>
    <t xml:space="preserve">Ettenägemata tööd </t>
  </si>
  <si>
    <t>KU281</t>
  </si>
  <si>
    <t>Järveäärsete vaadete avamine</t>
  </si>
  <si>
    <t>KU282</t>
  </si>
  <si>
    <t>Kokku</t>
  </si>
  <si>
    <t>Teg</t>
  </si>
  <si>
    <t>Tänavavalgustus elekter</t>
  </si>
  <si>
    <t>KU128</t>
  </si>
  <si>
    <t>KU141</t>
  </si>
  <si>
    <t>Omaval Liidu liikmemaks</t>
  </si>
  <si>
    <t>4528</t>
  </si>
  <si>
    <t>KU142</t>
  </si>
  <si>
    <t>Linnade Liidu liikmemaks</t>
  </si>
  <si>
    <t>KU143</t>
  </si>
  <si>
    <t>Tänavate pühkimine ja prügi koristamine</t>
  </si>
  <si>
    <t>KU253</t>
  </si>
  <si>
    <t>Haljasalade pühkimine ja prügi koristamine</t>
  </si>
  <si>
    <t>KU254</t>
  </si>
  <si>
    <t>Avalikud WC'd</t>
  </si>
  <si>
    <t>KU255</t>
  </si>
  <si>
    <t>Ohtlikud jäätmed</t>
  </si>
  <si>
    <t>KU256</t>
  </si>
  <si>
    <t>Reostuse likvideerimine, sundkoristus</t>
  </si>
  <si>
    <t>KU257</t>
  </si>
  <si>
    <t>KU258</t>
  </si>
  <si>
    <t>Prügila komposteerimisväljak</t>
  </si>
  <si>
    <t>KU259</t>
  </si>
  <si>
    <t>Ökokratt</t>
  </si>
  <si>
    <t>KU260</t>
  </si>
  <si>
    <t>KU261</t>
  </si>
  <si>
    <t>Kevadine ja sügisene prügivedu</t>
  </si>
  <si>
    <t>KU262</t>
  </si>
  <si>
    <t>KU544</t>
  </si>
  <si>
    <t>09110</t>
  </si>
  <si>
    <t>KU546</t>
  </si>
  <si>
    <t>09220</t>
  </si>
  <si>
    <t>Purskkaevude hooldus</t>
  </si>
  <si>
    <t>KU305</t>
  </si>
  <si>
    <t>KU306</t>
  </si>
  <si>
    <t>KU307</t>
  </si>
  <si>
    <t>KU308</t>
  </si>
  <si>
    <t>KU309</t>
  </si>
  <si>
    <t>KU310</t>
  </si>
  <si>
    <t>06400</t>
  </si>
  <si>
    <t>KU311</t>
  </si>
  <si>
    <t>KU312</t>
  </si>
  <si>
    <t>KU313</t>
  </si>
  <si>
    <t>KU314</t>
  </si>
  <si>
    <t>KU315</t>
  </si>
  <si>
    <t>KU316</t>
  </si>
  <si>
    <t>Kalmistute hooldamine</t>
  </si>
  <si>
    <t>KU317</t>
  </si>
  <si>
    <t>Kalmistute register</t>
  </si>
  <si>
    <t>KU318</t>
  </si>
  <si>
    <t>KU319</t>
  </si>
  <si>
    <t>Turism foto-video ja muud kulud</t>
  </si>
  <si>
    <t>KU210</t>
  </si>
  <si>
    <t>Turism - Linnatund</t>
  </si>
  <si>
    <t>KU211</t>
  </si>
  <si>
    <t>Turism - Viljandi Teataja</t>
  </si>
  <si>
    <t>KU212</t>
  </si>
  <si>
    <t>Turism suhted sõpruslinnadega</t>
  </si>
  <si>
    <t>Arkaadia Aed 4</t>
  </si>
  <si>
    <t>alates 01.05.2011 kuni kasutusloa vormistamiseni  - tähtaeg 01.05.2012</t>
  </si>
  <si>
    <t>Muud liikmemaksud</t>
  </si>
  <si>
    <t>4529</t>
  </si>
  <si>
    <t>KU144</t>
  </si>
  <si>
    <t>550302</t>
  </si>
  <si>
    <t>55041</t>
  </si>
  <si>
    <t>55043</t>
  </si>
  <si>
    <t>Sihtfin GRJ G'le Unicef Eesti Rahvuskomiteelt</t>
  </si>
  <si>
    <t>Muusikakooli muu tulu</t>
  </si>
  <si>
    <t>KIK Huvikoolile - keskkonnahariduse õppeprogramm</t>
  </si>
  <si>
    <t>Sõidukite remont, tehnohooldus jm</t>
  </si>
  <si>
    <t>Invest PR026 Midrimaa remont</t>
  </si>
  <si>
    <t>KU173</t>
  </si>
  <si>
    <t>TU190</t>
  </si>
  <si>
    <t>TU191</t>
  </si>
  <si>
    <t>TU192</t>
  </si>
  <si>
    <t>prots</t>
  </si>
  <si>
    <t>Saada</t>
  </si>
  <si>
    <t>Jüri Lossmanni mälestusjooks</t>
  </si>
  <si>
    <t>KU390</t>
  </si>
  <si>
    <t>Valter Kalami mälestusvõistlused</t>
  </si>
  <si>
    <t>KU391</t>
  </si>
  <si>
    <t>3000</t>
  </si>
  <si>
    <t>97</t>
  </si>
  <si>
    <t>TU001</t>
  </si>
  <si>
    <t>Tagatisrahad 203 620 paadid Spordikeskuses</t>
  </si>
  <si>
    <t>SA Archimedes VMG'le</t>
  </si>
  <si>
    <t>KU385</t>
  </si>
  <si>
    <t>Rammumees</t>
  </si>
  <si>
    <t>KU386</t>
  </si>
  <si>
    <t>Valimised sotsmaks</t>
  </si>
  <si>
    <t>5064</t>
  </si>
  <si>
    <t>Valimised töötuskindlustus</t>
  </si>
  <si>
    <t>Valimised kantseleikulu</t>
  </si>
  <si>
    <t>55119</t>
  </si>
  <si>
    <t>Valimised ruumide kulud</t>
  </si>
  <si>
    <t>Valimised transpordikulu</t>
  </si>
  <si>
    <t>01112</t>
  </si>
  <si>
    <t>5001</t>
  </si>
  <si>
    <t>50011</t>
  </si>
  <si>
    <t>70</t>
  </si>
  <si>
    <t>KU049</t>
  </si>
  <si>
    <t>TU034</t>
  </si>
  <si>
    <t>TU035</t>
  </si>
  <si>
    <t>KU503</t>
  </si>
  <si>
    <t>KU288</t>
  </si>
  <si>
    <t>KU289</t>
  </si>
  <si>
    <t>Pärimusmuusikafestivali täiendav jäätmemajandus</t>
  </si>
  <si>
    <t>KU290</t>
  </si>
  <si>
    <t>KU291</t>
  </si>
  <si>
    <t>Muud kulud</t>
  </si>
  <si>
    <t>Muud üritused</t>
  </si>
  <si>
    <t>KU616</t>
  </si>
  <si>
    <t>Jakobsoni G füüsikavõistlus</t>
  </si>
  <si>
    <t>Haridusministeerium - ENTK Muusikakoolile</t>
  </si>
  <si>
    <t>Eile</t>
  </si>
  <si>
    <t>Enampakkumiste tasu</t>
  </si>
  <si>
    <t>Männimäe LA üür</t>
  </si>
  <si>
    <t>KU273</t>
  </si>
  <si>
    <t>Rahvusvaheliste organisatsioonide liikmemaks</t>
  </si>
  <si>
    <t>KU145</t>
  </si>
  <si>
    <t>VOL ühisüritused</t>
  </si>
  <si>
    <t>01700</t>
  </si>
  <si>
    <t>6501</t>
  </si>
  <si>
    <t>Maa müük Maasika 51</t>
  </si>
  <si>
    <t>Kuu</t>
  </si>
  <si>
    <t>Kunstiring VMG's</t>
  </si>
  <si>
    <t>Viljandi Lossipargi rek PR024</t>
  </si>
  <si>
    <t>Teede invest reserv Külvi/Künni</t>
  </si>
  <si>
    <t>Teede invest reserv Järve tänav</t>
  </si>
  <si>
    <t>Teede invest reserv  Pärnu mnt kõnnitee</t>
  </si>
  <si>
    <t>KU073</t>
  </si>
  <si>
    <t>99</t>
  </si>
  <si>
    <t>1009.2</t>
  </si>
  <si>
    <t>FT021</t>
  </si>
  <si>
    <t>Pensionid</t>
  </si>
  <si>
    <t>Aerutamisklubi</t>
  </si>
  <si>
    <t>KU373</t>
  </si>
  <si>
    <t>Ammuklubi Nool</t>
  </si>
  <si>
    <t>55253</t>
  </si>
  <si>
    <t>KU374</t>
  </si>
  <si>
    <t>Holstre-Polli SA TP015302</t>
  </si>
  <si>
    <t>450001</t>
  </si>
  <si>
    <t>Tänavavalgustuse ost</t>
  </si>
  <si>
    <t>Finantseerimistehingud</t>
  </si>
  <si>
    <t>LV kokku</t>
  </si>
  <si>
    <t>Sõidukulud</t>
  </si>
  <si>
    <t>KU060</t>
  </si>
  <si>
    <t>Õppekulude hüvitamine erisoodustusena</t>
  </si>
  <si>
    <t>5051</t>
  </si>
  <si>
    <t>KU061</t>
  </si>
  <si>
    <t>55222</t>
  </si>
  <si>
    <t>Ravimid, töökaitsevahendid (prillid)</t>
  </si>
  <si>
    <t>55223</t>
  </si>
  <si>
    <t>Artikkel</t>
  </si>
  <si>
    <t>Kulu liik</t>
  </si>
  <si>
    <t xml:space="preserve">Eelarve </t>
  </si>
  <si>
    <t>Kokku tänasega</t>
  </si>
  <si>
    <t>Motoramm</t>
  </si>
  <si>
    <t>KU387</t>
  </si>
  <si>
    <t>KU388</t>
  </si>
  <si>
    <t>Sõuderegatid</t>
  </si>
  <si>
    <t>KU389</t>
  </si>
  <si>
    <t>Paistu vallale Tervisekeskuse käivitamiseks</t>
  </si>
  <si>
    <t>KU375</t>
  </si>
  <si>
    <t>Interregi projekt</t>
  </si>
  <si>
    <t>Teede invest reserv  Kaalu kõnnitee</t>
  </si>
  <si>
    <t>TU201</t>
  </si>
  <si>
    <t>TU202</t>
  </si>
  <si>
    <t>Haridustoetus</t>
  </si>
  <si>
    <t>Koolitoit</t>
  </si>
  <si>
    <t>Toimetulekutoetus</t>
  </si>
  <si>
    <t>Nukuteatri tuletõkkeuksed</t>
  </si>
  <si>
    <t>Puude mahavõtmine/istutamine</t>
  </si>
  <si>
    <t>Puude ja hekkide kujunduslõikus</t>
  </si>
  <si>
    <t>55143</t>
  </si>
  <si>
    <t>KU113</t>
  </si>
  <si>
    <t>Arvutite kasutusrent</t>
  </si>
  <si>
    <t>55145</t>
  </si>
  <si>
    <t>KU114</t>
  </si>
  <si>
    <t>Printerite kulumaterjalid</t>
  </si>
  <si>
    <t>55142</t>
  </si>
  <si>
    <t>KU115</t>
  </si>
  <si>
    <t>Riistvara hooldus</t>
  </si>
  <si>
    <t>55141</t>
  </si>
  <si>
    <t>KU116</t>
  </si>
  <si>
    <t>Riistvara soetamine</t>
  </si>
  <si>
    <t>KU117</t>
  </si>
  <si>
    <t>Tarkvara soetamine</t>
  </si>
  <si>
    <t>KU118</t>
  </si>
  <si>
    <t>IT hoolduslepingud</t>
  </si>
  <si>
    <t>55144</t>
  </si>
  <si>
    <t>Teede invest reserv  Valuoja pst bussiooteplatsvormid</t>
  </si>
  <si>
    <t>Sihtotstarbelised eraldised Waldorfühinguleooksvateks kuludeks riigilt ja linnalt</t>
  </si>
  <si>
    <t>Sotsiaalteenuste korraldus ja arendus</t>
  </si>
  <si>
    <t>55110</t>
  </si>
  <si>
    <t>LV lumetõrje</t>
  </si>
  <si>
    <t>Spordiveteranide klubi</t>
  </si>
  <si>
    <t>Suusavõistlus H. Bergmanni mälestuseks</t>
  </si>
  <si>
    <t>3500.99</t>
  </si>
  <si>
    <t>TU179</t>
  </si>
  <si>
    <t>KU178</t>
  </si>
  <si>
    <t>KU179</t>
  </si>
  <si>
    <t>% täna</t>
  </si>
  <si>
    <t>Vaba raha</t>
  </si>
  <si>
    <t>Arved homseks</t>
  </si>
  <si>
    <t xml:space="preserve">Arved ootel </t>
  </si>
  <si>
    <t>Arved tulemas</t>
  </si>
  <si>
    <t>kulu</t>
  </si>
  <si>
    <t>vaba</t>
  </si>
  <si>
    <t>kuu</t>
  </si>
  <si>
    <t>Konto</t>
  </si>
  <si>
    <t>01111</t>
  </si>
  <si>
    <t>5000</t>
  </si>
  <si>
    <t>60</t>
  </si>
  <si>
    <t>Volikogu töötasu</t>
  </si>
  <si>
    <t>Sotsiaalmaks</t>
  </si>
  <si>
    <t>Volikogu liikmete toitlustamine, kingitused</t>
  </si>
  <si>
    <t>Tulumaks erisoodustuselt</t>
  </si>
  <si>
    <t>5061</t>
  </si>
  <si>
    <t>Sotsmaks erisoodustuselt</t>
  </si>
  <si>
    <t>5500</t>
  </si>
  <si>
    <t>55000</t>
  </si>
  <si>
    <t xml:space="preserve">Bürookulu </t>
  </si>
  <si>
    <t>55002</t>
  </si>
  <si>
    <t>Paljundusmasina hooldus</t>
  </si>
  <si>
    <t>55004</t>
  </si>
  <si>
    <t>Postikulu</t>
  </si>
  <si>
    <t>55005</t>
  </si>
  <si>
    <t>55007</t>
  </si>
  <si>
    <t>Haridusministeerium Linnaraamatukogule</t>
  </si>
  <si>
    <t>TU208</t>
  </si>
  <si>
    <t>Kultuuriministeerium Raamatukogu tegevustoetus + teavikud</t>
  </si>
  <si>
    <t>TU209</t>
  </si>
  <si>
    <t>Erivajadustega isikute raha 203601</t>
  </si>
  <si>
    <t>FT035</t>
  </si>
  <si>
    <t>Finantstehingud</t>
  </si>
  <si>
    <t>55117</t>
  </si>
  <si>
    <t>KU242</t>
  </si>
  <si>
    <t>Linna vara kindlustus</t>
  </si>
  <si>
    <t>KU119</t>
  </si>
  <si>
    <t>Andmeside</t>
  </si>
  <si>
    <t>KU120</t>
  </si>
  <si>
    <t>Muud infotehnoloogia kulud</t>
  </si>
  <si>
    <t>55146</t>
  </si>
  <si>
    <t>Linnapea ja linnavalitsuse liikmete töötasu</t>
  </si>
  <si>
    <t>KU055</t>
  </si>
  <si>
    <t>Hariduse reserv IT</t>
  </si>
  <si>
    <t>TU117</t>
  </si>
  <si>
    <t>Ahitektuuriameti teenused</t>
  </si>
  <si>
    <t>TU119</t>
  </si>
  <si>
    <t>KU279</t>
  </si>
  <si>
    <t>KU280</t>
  </si>
  <si>
    <t>KU369</t>
  </si>
  <si>
    <t>Kabeklubi</t>
  </si>
  <si>
    <t>KU370</t>
  </si>
  <si>
    <t>Maagümnaasiumi spordiklubi</t>
  </si>
  <si>
    <t>KU371</t>
  </si>
  <si>
    <t>Sõudeklubi</t>
  </si>
  <si>
    <t>KU372</t>
  </si>
  <si>
    <t>Kinnistu aadress</t>
  </si>
  <si>
    <t>5 tuh lepingu sõlmimise aeg</t>
  </si>
  <si>
    <t>Maja valmis</t>
  </si>
  <si>
    <t>Liikluskorraldus muud kulud</t>
  </si>
  <si>
    <t>TU177</t>
  </si>
  <si>
    <t>Teede remont tänavad tolmuvabaks</t>
  </si>
  <si>
    <t>KU172</t>
  </si>
  <si>
    <t>KU325</t>
  </si>
  <si>
    <t>Inkeri saun</t>
  </si>
  <si>
    <t>KU326</t>
  </si>
  <si>
    <t>Afeel'i saun</t>
  </si>
  <si>
    <t>KU327</t>
  </si>
  <si>
    <t>KU328</t>
  </si>
  <si>
    <t>KU329</t>
  </si>
  <si>
    <t>KU204</t>
  </si>
  <si>
    <t>Liikluskorraldus parkimine</t>
  </si>
  <si>
    <t>KU205</t>
  </si>
  <si>
    <t>KU265</t>
  </si>
  <si>
    <t>TU101</t>
  </si>
  <si>
    <t>TU102</t>
  </si>
  <si>
    <t>TU103</t>
  </si>
  <si>
    <t>TU104</t>
  </si>
  <si>
    <t>TU105</t>
  </si>
  <si>
    <t>Ujumiskohtade niitmine</t>
  </si>
  <si>
    <t>KU283</t>
  </si>
  <si>
    <t>KU284</t>
  </si>
  <si>
    <t>Puupäev</t>
  </si>
  <si>
    <t>KU285</t>
  </si>
  <si>
    <t>Liiklusmärkide ümbert okste lõikamine</t>
  </si>
  <si>
    <t>KU286</t>
  </si>
  <si>
    <t>KU287</t>
  </si>
  <si>
    <t>Metsanädal</t>
  </si>
  <si>
    <t>2081.5.8</t>
  </si>
  <si>
    <t>FT031</t>
  </si>
  <si>
    <t>Tagatisrahad 203 620</t>
  </si>
  <si>
    <t>FT032</t>
  </si>
  <si>
    <t>Noortekeskuse projektid</t>
  </si>
  <si>
    <t>KU421</t>
  </si>
  <si>
    <t xml:space="preserve">Noortekeskus </t>
  </si>
  <si>
    <t>KU422</t>
  </si>
  <si>
    <t>Noorte suverühmad töötasu</t>
  </si>
  <si>
    <t>KU423</t>
  </si>
  <si>
    <t>Noorte suverühmad sotsmaks</t>
  </si>
  <si>
    <t>KU424</t>
  </si>
  <si>
    <t>TU152</t>
  </si>
  <si>
    <t>Väike-Turu 8a Baltest Consult OÜ</t>
  </si>
  <si>
    <t>Kommunikatsioonivahendid - telefonid</t>
  </si>
  <si>
    <t>Ruumide sisustus, mööbel</t>
  </si>
  <si>
    <t>55152</t>
  </si>
  <si>
    <t>Büroomasinad,olmetehnika</t>
  </si>
  <si>
    <t>Vabaaja keskuse projekt</t>
  </si>
  <si>
    <t>KU419</t>
  </si>
  <si>
    <t>Noortekeskuse PÖFF</t>
  </si>
  <si>
    <t>KU420</t>
  </si>
  <si>
    <t>KU362</t>
  </si>
  <si>
    <t>Isikliku sõiduauto kasutamise kulud</t>
  </si>
  <si>
    <t>Muud sõidukite kulud (parkimine jm)</t>
  </si>
  <si>
    <t>5514</t>
  </si>
  <si>
    <t>Kuldliiga - eelarvet suurendatakse!</t>
  </si>
  <si>
    <t>Invest PR026 Midrimaa sisustus</t>
  </si>
  <si>
    <t>Maa kasutamisõiguse tasu</t>
  </si>
  <si>
    <t>TU163</t>
  </si>
  <si>
    <t>KU363</t>
  </si>
  <si>
    <t>Raskejõustikuklubi Power</t>
  </si>
  <si>
    <t>KU364</t>
  </si>
  <si>
    <t>Kergejõustikuselts Sakala</t>
  </si>
  <si>
    <t>KU365</t>
  </si>
  <si>
    <t>Tenniseklubi Fellin</t>
  </si>
  <si>
    <t>KU366</t>
  </si>
  <si>
    <t>Ratsaspordiklubi</t>
  </si>
  <si>
    <t>KU367</t>
  </si>
  <si>
    <t>KU356</t>
  </si>
  <si>
    <t>KU357</t>
  </si>
  <si>
    <t>Viljandi Käsipalliklubi HC</t>
  </si>
  <si>
    <t>KU358</t>
  </si>
  <si>
    <t>Sõidukite kindlustusmaksed</t>
  </si>
  <si>
    <t>55134</t>
  </si>
  <si>
    <t>Sõidukite rent</t>
  </si>
  <si>
    <t>Kunstikooli teenused ja üür</t>
  </si>
  <si>
    <t>Teatripreemia</t>
  </si>
  <si>
    <t>KU492</t>
  </si>
  <si>
    <t>Hoonestaja</t>
  </si>
  <si>
    <t>4133</t>
  </si>
  <si>
    <t>KU638</t>
  </si>
  <si>
    <t>Invatransport</t>
  </si>
  <si>
    <t>KU263</t>
  </si>
  <si>
    <t>KU264</t>
  </si>
  <si>
    <t>05200</t>
  </si>
  <si>
    <t>FT046</t>
  </si>
  <si>
    <t>Laenu tagasimakse Nordea Pangale</t>
  </si>
  <si>
    <t xml:space="preserve">Spordikooli teenus teistele </t>
  </si>
  <si>
    <t>KU343</t>
  </si>
  <si>
    <t>Restaureerimispreemia</t>
  </si>
  <si>
    <t>KU344</t>
  </si>
  <si>
    <t>KU345</t>
  </si>
  <si>
    <t xml:space="preserve">Korteri ost </t>
  </si>
  <si>
    <t>KU346</t>
  </si>
  <si>
    <t>KU347</t>
  </si>
  <si>
    <t>Maleklubi CC Fellin</t>
  </si>
  <si>
    <t xml:space="preserve">Võrkpalliklubi </t>
  </si>
  <si>
    <t>MTÜ Viljandi Saalihokiklubi</t>
  </si>
  <si>
    <t>MTÜ Sulgpalliklubi Viljandi Sulelised</t>
  </si>
  <si>
    <t>KU498</t>
  </si>
  <si>
    <t>KU499</t>
  </si>
  <si>
    <t>KU500</t>
  </si>
  <si>
    <t>Lepingu aruande tähtaeg</t>
  </si>
  <si>
    <t>Vastutaja</t>
  </si>
  <si>
    <t>Linna üüri- ja rendipindade hooldus</t>
  </si>
  <si>
    <t>KU292</t>
  </si>
  <si>
    <t>KU243</t>
  </si>
  <si>
    <t>Projekteerimine</t>
  </si>
  <si>
    <t>KU244</t>
  </si>
  <si>
    <t>KU350</t>
  </si>
  <si>
    <t>Perearstide toetus</t>
  </si>
  <si>
    <t>KU351</t>
  </si>
  <si>
    <t>KU352</t>
  </si>
  <si>
    <t>Spordistipendiumid</t>
  </si>
  <si>
    <t>KU353</t>
  </si>
  <si>
    <t>MTÜ Võrkorav</t>
  </si>
  <si>
    <t>KU354</t>
  </si>
  <si>
    <t>KU355</t>
  </si>
  <si>
    <t>Viljandi Vee- ja Motospordiklubi</t>
  </si>
  <si>
    <t>6014</t>
  </si>
  <si>
    <t>KU162</t>
  </si>
  <si>
    <t>Maakorri riigilõivud</t>
  </si>
  <si>
    <t>KU163</t>
  </si>
  <si>
    <t>KU164</t>
  </si>
  <si>
    <t>KU165</t>
  </si>
  <si>
    <t>KU166</t>
  </si>
  <si>
    <t>KU167</t>
  </si>
  <si>
    <t>KU168</t>
  </si>
  <si>
    <t>KU169</t>
  </si>
  <si>
    <t>KU170</t>
  </si>
  <si>
    <t>Kalmistute kivimüüride remont</t>
  </si>
  <si>
    <t>Elektripaigaldiste kontrollmõõtmised</t>
  </si>
  <si>
    <t>Rahvaliit</t>
  </si>
  <si>
    <t>KU006</t>
  </si>
  <si>
    <t>Kodune Viljandi</t>
  </si>
  <si>
    <t>KU007</t>
  </si>
  <si>
    <t>Keskerakond</t>
  </si>
  <si>
    <t>KU009</t>
  </si>
  <si>
    <t>Volikogu komisjonid</t>
  </si>
  <si>
    <t>5503</t>
  </si>
  <si>
    <t>Riigisisesed lähetused</t>
  </si>
  <si>
    <t>Välislähetused</t>
  </si>
  <si>
    <t>5504</t>
  </si>
  <si>
    <t>Personalikoolitus</t>
  </si>
  <si>
    <t>5511</t>
  </si>
  <si>
    <t>55114</t>
  </si>
  <si>
    <t>Ruumide ja territooriumi korrashoid</t>
  </si>
  <si>
    <t>5513</t>
  </si>
  <si>
    <t>55135</t>
  </si>
  <si>
    <t>Transpordikulude hüvitus</t>
  </si>
  <si>
    <t>seisuga</t>
  </si>
  <si>
    <t>55133</t>
  </si>
  <si>
    <t>3825</t>
  </si>
  <si>
    <t>Viivistasud</t>
  </si>
  <si>
    <t>KU485</t>
  </si>
  <si>
    <t>KU486</t>
  </si>
  <si>
    <t>Muusikaüritused</t>
  </si>
  <si>
    <t>KU487</t>
  </si>
  <si>
    <t>Kultuuri-spordipreemia</t>
  </si>
  <si>
    <t>Maksud preemiatelt</t>
  </si>
  <si>
    <t>KU488</t>
  </si>
  <si>
    <t>Elutöö preemia</t>
  </si>
  <si>
    <t>KU489</t>
  </si>
  <si>
    <t>Korralduskulud</t>
  </si>
  <si>
    <t>KU490</t>
  </si>
  <si>
    <t>Aastapreemia</t>
  </si>
  <si>
    <t>KU491</t>
  </si>
  <si>
    <t>Kultuuriakadeemia tudengite teatripäev</t>
  </si>
  <si>
    <t>Kultuuriakadeemia Muusikatriaad</t>
  </si>
  <si>
    <t>Kultuuriakadeemia Omakultuuriakadeemia</t>
  </si>
  <si>
    <t>Kultuuriakadeemia Jazzklubi</t>
  </si>
  <si>
    <t>Pimedate Ööde filmifestival</t>
  </si>
  <si>
    <t>CarlNet elektroonikaring</t>
  </si>
  <si>
    <t>Käsitöömess</t>
  </si>
  <si>
    <t>Klubi Ajaratas peoõhtud</t>
  </si>
  <si>
    <t>Korteriühistute toetamine</t>
  </si>
  <si>
    <t>KU293</t>
  </si>
  <si>
    <t>KÜ'de prügikogumissüsteemi juurutamine</t>
  </si>
  <si>
    <t>KU294</t>
  </si>
  <si>
    <t>TU228</t>
  </si>
  <si>
    <t>Kultuurkapital Linnaraamatukogule</t>
  </si>
  <si>
    <t>E - adminkulud</t>
  </si>
  <si>
    <t>E - sõidukite kulud</t>
  </si>
  <si>
    <t>RE012</t>
  </si>
  <si>
    <t>Laulu- ja tantsupeo töötuskindlustus</t>
  </si>
  <si>
    <t>KU446</t>
  </si>
  <si>
    <t xml:space="preserve">Laulu- ja tantsupeo muud kulud </t>
  </si>
  <si>
    <t>KU447</t>
  </si>
  <si>
    <t>08202</t>
  </si>
  <si>
    <t>TU127</t>
  </si>
  <si>
    <t>TU128</t>
  </si>
  <si>
    <t>3237</t>
  </si>
  <si>
    <t>TU130</t>
  </si>
  <si>
    <t>Kunstikooli kursused</t>
  </si>
  <si>
    <t>Hoolekogude ja lapsevanemate koolitus</t>
  </si>
  <si>
    <t>KU603</t>
  </si>
  <si>
    <t>KU604</t>
  </si>
  <si>
    <t>Täiskasvanute koolitus</t>
  </si>
  <si>
    <t>KU605</t>
  </si>
  <si>
    <t xml:space="preserve">Archimedese koolitus </t>
  </si>
  <si>
    <t>KU606</t>
  </si>
  <si>
    <t>KU607</t>
  </si>
  <si>
    <t>Hariduskonverents</t>
  </si>
  <si>
    <t>KU608</t>
  </si>
  <si>
    <t>Hariduse teabepäev</t>
  </si>
  <si>
    <t>KU609</t>
  </si>
  <si>
    <t>Vabadussõjas langenute hauatahvlid</t>
  </si>
  <si>
    <t>Volikogu poolt ostetud teenused</t>
  </si>
  <si>
    <t>55008</t>
  </si>
  <si>
    <t>Investeeringute reserv</t>
  </si>
  <si>
    <t>Rubiini kinnistu ja Arkaadia Aed</t>
  </si>
  <si>
    <t>Kabevõistlused</t>
  </si>
  <si>
    <t>Kergejõustik invasportlastele</t>
  </si>
  <si>
    <t>Lauatennise karikasari</t>
  </si>
  <si>
    <t>Maadlusvõistlused</t>
  </si>
  <si>
    <t>Teised taotlused</t>
  </si>
  <si>
    <t>KU495</t>
  </si>
  <si>
    <t>Sakala Noorte Kotkaste ja Kodutütarde Sõprade Selts</t>
  </si>
  <si>
    <t>KU496</t>
  </si>
  <si>
    <t>KU497</t>
  </si>
  <si>
    <t>Laekumata</t>
  </si>
  <si>
    <t>Abi</t>
  </si>
  <si>
    <t>tyhi</t>
  </si>
  <si>
    <t>1. Kp'ks</t>
  </si>
  <si>
    <t>Üür eluruumidelt</t>
  </si>
  <si>
    <t>Üür sotsiaalkorteritelt ja KÜ Riia 38</t>
  </si>
  <si>
    <t>Rahvusvaheline lavavõitluse laager</t>
  </si>
  <si>
    <t>Kastani tn paisjärv omaosalus</t>
  </si>
  <si>
    <t>Viljandimaa kooride sarikontsert</t>
  </si>
  <si>
    <t>Rahvatantsurühm Mulgi Marid</t>
  </si>
  <si>
    <t>Rahvatantsurühm Leola</t>
  </si>
  <si>
    <t>Rahvatantsurühm Vabajalg</t>
  </si>
  <si>
    <t>Pauluse koguduse segakoor</t>
  </si>
  <si>
    <t>Segakoor Sävel</t>
  </si>
  <si>
    <t>55112</t>
  </si>
  <si>
    <t>Elekter</t>
  </si>
  <si>
    <t>Teede remont reserv</t>
  </si>
  <si>
    <t>KU174</t>
  </si>
  <si>
    <t>Teede remont aukude lappimine</t>
  </si>
  <si>
    <t>KU175</t>
  </si>
  <si>
    <t xml:space="preserve">Teede remont pindamine </t>
  </si>
  <si>
    <t>KU176</t>
  </si>
  <si>
    <t>KU177</t>
  </si>
  <si>
    <t>Laulu- ja tantsupeo juhendajate töötasu</t>
  </si>
  <si>
    <t>Laulu- ja tantsupeo sotsmaks</t>
  </si>
  <si>
    <t xml:space="preserve">Jooksev remont </t>
  </si>
  <si>
    <t>55131</t>
  </si>
  <si>
    <t>Sõidukite kulud bensiin</t>
  </si>
  <si>
    <t>55132</t>
  </si>
  <si>
    <t>TU161</t>
  </si>
  <si>
    <t>Järvepäev</t>
  </si>
  <si>
    <t>KU384</t>
  </si>
  <si>
    <t>Liikluskorraldus lepingud</t>
  </si>
  <si>
    <t>KU203</t>
  </si>
  <si>
    <t>Saapaheite MM</t>
  </si>
  <si>
    <t>Suvised seeriajooksud</t>
  </si>
  <si>
    <t>Haridusasutuste IT akadeemia</t>
  </si>
  <si>
    <t>Haridusasutuste IT hooldus</t>
  </si>
  <si>
    <t>KU550</t>
  </si>
  <si>
    <t>Rea nimetus</t>
  </si>
  <si>
    <t>Medaliga lõpetanu stipp</t>
  </si>
  <si>
    <t>55249</t>
  </si>
  <si>
    <t>KU553</t>
  </si>
  <si>
    <t>5524</t>
  </si>
  <si>
    <t>55244</t>
  </si>
  <si>
    <t>KU554</t>
  </si>
  <si>
    <t>Kommunaalmaksete laekumine</t>
  </si>
  <si>
    <t>Tüma</t>
  </si>
  <si>
    <t>Haldustasu</t>
  </si>
  <si>
    <t>Üür äriruumidelt KVI</t>
  </si>
  <si>
    <t>Üür linna hoonetelt</t>
  </si>
  <si>
    <t>Hoonestusõigus  lepingute järgi</t>
  </si>
  <si>
    <t>Riigitoetus lõige 1 - Tasandusfond</t>
  </si>
  <si>
    <t>Kooliminekutoetuse tulumaks</t>
  </si>
  <si>
    <t>KU552</t>
  </si>
  <si>
    <t>01800</t>
  </si>
  <si>
    <t>liik</t>
  </si>
  <si>
    <t>EL str Kultuurimaja remont EAS</t>
  </si>
  <si>
    <t>Töövihikute müük Jakobsoni G</t>
  </si>
  <si>
    <t>Töövihikute müük Paala G</t>
  </si>
  <si>
    <t>TU131</t>
  </si>
  <si>
    <t>Hoonestus eramajad ja Kösti kvartal</t>
  </si>
  <si>
    <t>TU132</t>
  </si>
  <si>
    <t>Sadevete kanalisatsiooni hooldus</t>
  </si>
  <si>
    <t>TU133</t>
  </si>
  <si>
    <t>Karja 2 Vikerkardin</t>
  </si>
  <si>
    <t>Maasika 57</t>
  </si>
  <si>
    <t>KU380</t>
  </si>
  <si>
    <t>Tennise GP ja Grand Hotel'i turniir</t>
  </si>
  <si>
    <t>KU381</t>
  </si>
  <si>
    <t>KU382</t>
  </si>
  <si>
    <t>Hansapäevade spordiprogramm</t>
  </si>
  <si>
    <t>5525</t>
  </si>
  <si>
    <t>KU383</t>
  </si>
  <si>
    <t>Järve ranna arendamine</t>
  </si>
  <si>
    <t>Rahvaspordiüritused</t>
  </si>
  <si>
    <t>KU359</t>
  </si>
  <si>
    <t>KU146</t>
  </si>
  <si>
    <t>Intressikulu EÜP 23 mlj lep.1310017690010</t>
  </si>
  <si>
    <t>Inv reservist Kultuurimaja liitumistasu</t>
  </si>
  <si>
    <t>KU071</t>
  </si>
  <si>
    <t>KU072</t>
  </si>
  <si>
    <t>KU074</t>
  </si>
  <si>
    <t>KU075</t>
  </si>
  <si>
    <t>KU076</t>
  </si>
  <si>
    <t>Lastehoiu teenus</t>
  </si>
  <si>
    <t>09500</t>
  </si>
  <si>
    <t>KU555</t>
  </si>
  <si>
    <t>KU556</t>
  </si>
  <si>
    <t>TU</t>
  </si>
  <si>
    <t>Riigilt teedehoiuks</t>
  </si>
  <si>
    <t>07210</t>
  </si>
  <si>
    <t>77</t>
  </si>
  <si>
    <t>Os</t>
  </si>
  <si>
    <t>Klass</t>
  </si>
  <si>
    <t>Kommentaar</t>
  </si>
  <si>
    <t>Teede invest  Paala tee ja Uus tänav</t>
  </si>
  <si>
    <t>Riigilõivud</t>
  </si>
  <si>
    <t>Reservfond 07 juulis</t>
  </si>
  <si>
    <t>KU501</t>
  </si>
  <si>
    <t>Parimate õpilaste tunnustamine</t>
  </si>
  <si>
    <t>Intressikulu EÜP 24,7 mlj lep.2007024285</t>
  </si>
  <si>
    <t>Kooliminekutoetus</t>
  </si>
  <si>
    <t>KU551</t>
  </si>
  <si>
    <t>Jakobsoni G'le käibemaksu tagastamine</t>
  </si>
  <si>
    <t>TU284</t>
  </si>
  <si>
    <t>Kultuurimajale käibemaksu tagastamine</t>
  </si>
  <si>
    <t>KU521</t>
  </si>
  <si>
    <t>KU522</t>
  </si>
  <si>
    <t>KU523</t>
  </si>
  <si>
    <t>KU524</t>
  </si>
  <si>
    <t>KU525</t>
  </si>
  <si>
    <t>KU526</t>
  </si>
  <si>
    <t>KU527</t>
  </si>
  <si>
    <t>KU528</t>
  </si>
  <si>
    <t>KU529</t>
  </si>
  <si>
    <t>KU530</t>
  </si>
  <si>
    <t>KU533</t>
  </si>
  <si>
    <t>KU534</t>
  </si>
  <si>
    <t>KU535</t>
  </si>
  <si>
    <t>08400</t>
  </si>
  <si>
    <t>KU536</t>
  </si>
  <si>
    <t>KU147</t>
  </si>
  <si>
    <t>Intressikulu Hansa</t>
  </si>
  <si>
    <t>KU148</t>
  </si>
  <si>
    <t>KU028</t>
  </si>
  <si>
    <t>KU029</t>
  </si>
  <si>
    <t>KU030</t>
  </si>
  <si>
    <t>Meditsiinikulud ja hügieenitarbed</t>
  </si>
  <si>
    <t>KU077</t>
  </si>
  <si>
    <t>KU078</t>
  </si>
  <si>
    <t>KU079</t>
  </si>
  <si>
    <t>KU082</t>
  </si>
  <si>
    <t>KU083</t>
  </si>
  <si>
    <t>KU084</t>
  </si>
  <si>
    <t>KU085</t>
  </si>
  <si>
    <t>KU086</t>
  </si>
  <si>
    <t>KU087</t>
  </si>
  <si>
    <t>KU088</t>
  </si>
  <si>
    <t>KU089</t>
  </si>
  <si>
    <t>KU090</t>
  </si>
  <si>
    <t>KU091</t>
  </si>
  <si>
    <t>KU092</t>
  </si>
  <si>
    <t>KU093</t>
  </si>
  <si>
    <t>KU094</t>
  </si>
  <si>
    <t>KU095</t>
  </si>
  <si>
    <t>KU096</t>
  </si>
  <si>
    <t>KU097</t>
  </si>
  <si>
    <t>KU098</t>
  </si>
  <si>
    <t>KU099</t>
  </si>
  <si>
    <t>KU100</t>
  </si>
  <si>
    <t>KU121</t>
  </si>
  <si>
    <t>Laidoneri pl 5a heliisolatsioon</t>
  </si>
  <si>
    <t>KU122</t>
  </si>
  <si>
    <t>Laidoneri pl 5 fassaad</t>
  </si>
  <si>
    <t>KU123</t>
  </si>
  <si>
    <t>Laidoneri pl 5 ja 5a hoovi sillutamine</t>
  </si>
  <si>
    <t>KU125</t>
  </si>
  <si>
    <t>Hansa 2015</t>
  </si>
  <si>
    <t>Jäätmete koristus</t>
  </si>
  <si>
    <t>Võsa raie ja niitmine</t>
  </si>
  <si>
    <t>Kastani tn paisjärv PR028</t>
  </si>
  <si>
    <t>Vabadussõdalaste matmispaiga kiviaed, keskmonument</t>
  </si>
  <si>
    <t>Ekstreemspordiväljak</t>
  </si>
  <si>
    <t>Muud klubid MTÜ Viljandi Laskurklubi</t>
  </si>
  <si>
    <t>MTÜ Viljandi Jalgpalliklubi Tulevik</t>
  </si>
  <si>
    <t>Veemoto MTÜ Motospordiklubi Nord</t>
  </si>
  <si>
    <t>Mulgi triatlon MTÜ Raudmulk</t>
  </si>
  <si>
    <t>Linna esindavad võistkonnad</t>
  </si>
  <si>
    <t>Koos kalale MTÜ</t>
  </si>
  <si>
    <t>KU658</t>
  </si>
  <si>
    <t>Eakate päevatuba Maksimarketis</t>
  </si>
  <si>
    <t>KU659</t>
  </si>
  <si>
    <t>KU660</t>
  </si>
  <si>
    <t>KU336</t>
  </si>
  <si>
    <t>Laste mänguväljakud</t>
  </si>
  <si>
    <t>KU337</t>
  </si>
  <si>
    <t>Linnakujundus Sildimajandus</t>
  </si>
  <si>
    <t>KU338</t>
  </si>
  <si>
    <t>Linnakujundus Väikevormid</t>
  </si>
  <si>
    <t>KU339</t>
  </si>
  <si>
    <t>Linnakujundus Stendid</t>
  </si>
  <si>
    <t>KU341</t>
  </si>
  <si>
    <t>Linnakujundus Jõulukaunistused</t>
  </si>
  <si>
    <t>KU342</t>
  </si>
  <si>
    <t>Restaureerimistoetused</t>
  </si>
  <si>
    <t>KU567</t>
  </si>
  <si>
    <t>KU568</t>
  </si>
  <si>
    <t>KU569</t>
  </si>
  <si>
    <t>KU570</t>
  </si>
  <si>
    <t>KU571</t>
  </si>
  <si>
    <t>KU572</t>
  </si>
  <si>
    <t>KU573</t>
  </si>
  <si>
    <t>Teede lumekoristus</t>
  </si>
  <si>
    <t>TU023</t>
  </si>
  <si>
    <t>Karlsson LA üür</t>
  </si>
  <si>
    <t>TU024</t>
  </si>
  <si>
    <t>Kaare Kooli üür</t>
  </si>
  <si>
    <t>TU025</t>
  </si>
  <si>
    <t>54</t>
  </si>
  <si>
    <t>KU105</t>
  </si>
  <si>
    <t>KU106</t>
  </si>
  <si>
    <t>KU107</t>
  </si>
  <si>
    <t>KU108</t>
  </si>
  <si>
    <t>KU109</t>
  </si>
  <si>
    <t>KU110</t>
  </si>
  <si>
    <t>KU111</t>
  </si>
  <si>
    <t>KU057</t>
  </si>
  <si>
    <t>KU058</t>
  </si>
  <si>
    <t>KU062</t>
  </si>
  <si>
    <t>KU063</t>
  </si>
  <si>
    <t>KU064</t>
  </si>
  <si>
    <t>KU065</t>
  </si>
  <si>
    <t>KU066</t>
  </si>
  <si>
    <t>KU067</t>
  </si>
  <si>
    <t>KU068</t>
  </si>
  <si>
    <t>KU069</t>
  </si>
  <si>
    <t>KU070</t>
  </si>
  <si>
    <t>Haridusministeerium CRJ G</t>
  </si>
  <si>
    <t>Kultuurkapital CRJ G</t>
  </si>
  <si>
    <t>TU239</t>
  </si>
  <si>
    <t>KU392</t>
  </si>
  <si>
    <t>Viljandi linnajooks</t>
  </si>
  <si>
    <t>KU393</t>
  </si>
  <si>
    <t>Naiste Varjupaik</t>
  </si>
  <si>
    <t>Avaliku teenistuse töötasu</t>
  </si>
  <si>
    <t>KU653</t>
  </si>
  <si>
    <t>Tasuline hooldusravi</t>
  </si>
  <si>
    <t>KU654</t>
  </si>
  <si>
    <t>4138</t>
  </si>
  <si>
    <t>KU655</t>
  </si>
  <si>
    <t>KU656</t>
  </si>
  <si>
    <t>Üle 65-aastaste pensionäride kuupiletid</t>
  </si>
  <si>
    <t>KU657</t>
  </si>
  <si>
    <t>Eakate päev</t>
  </si>
  <si>
    <t>KU598</t>
  </si>
  <si>
    <t>KU599</t>
  </si>
  <si>
    <t>KU600</t>
  </si>
  <si>
    <t>KU601</t>
  </si>
  <si>
    <t>KU602</t>
  </si>
  <si>
    <t>55262</t>
  </si>
  <si>
    <t>SEB - P3 - üürnikud</t>
  </si>
  <si>
    <t>SEB - lisaarved</t>
  </si>
  <si>
    <t>Reservfond 06 juunis</t>
  </si>
  <si>
    <t>Tuluks alates august 2010</t>
  </si>
  <si>
    <t>Teede remont staadioni kassade esine</t>
  </si>
  <si>
    <t>Teede remont Reinu tee jalgrattapätsid</t>
  </si>
  <si>
    <t>Teede remont kõnniteed rannas</t>
  </si>
  <si>
    <t>10201</t>
  </si>
  <si>
    <t>08109</t>
  </si>
  <si>
    <t>05400</t>
  </si>
  <si>
    <t>5512</t>
  </si>
  <si>
    <t>89</t>
  </si>
  <si>
    <t>KU448</t>
  </si>
  <si>
    <t>Kultuurimaja remont projekt PR020</t>
  </si>
  <si>
    <t>KU449</t>
  </si>
  <si>
    <t>08203</t>
  </si>
  <si>
    <t>KU450</t>
  </si>
  <si>
    <t>Veetorn töötasu</t>
  </si>
  <si>
    <t>KU451</t>
  </si>
  <si>
    <t>Veetorni sotsmaks</t>
  </si>
  <si>
    <t>KU452</t>
  </si>
  <si>
    <t>Veetorni töötuskindlustus</t>
  </si>
  <si>
    <t>KU453</t>
  </si>
  <si>
    <t>Veetorni ruumide kulud</t>
  </si>
  <si>
    <t>KU454</t>
  </si>
  <si>
    <t>Veetorni hügieenitarbed</t>
  </si>
  <si>
    <t>TU149</t>
  </si>
  <si>
    <t>Roheline 4  Tõnis Salong</t>
  </si>
  <si>
    <t>FT044</t>
  </si>
  <si>
    <t>alates 1.07.09 kuni kasutusloa vormistamiseni - valmimise tähtaeg 01.06.2011</t>
  </si>
  <si>
    <t>KU348</t>
  </si>
  <si>
    <t>KU349</t>
  </si>
  <si>
    <t>Kahjutasu  Hariduse 7 - jääk 2 543,33 eurot Andrei Gorjajev</t>
  </si>
  <si>
    <t>Swedbank III - P6 -üürnikud</t>
  </si>
  <si>
    <t>Rahvusvaheline filateelianäitus</t>
  </si>
  <si>
    <t>KU484</t>
  </si>
  <si>
    <t>Rock Ramp</t>
  </si>
  <si>
    <t>P8 - P1</t>
  </si>
  <si>
    <t>KU160</t>
  </si>
  <si>
    <t>KU161</t>
  </si>
  <si>
    <t>Mõõdistamine</t>
  </si>
  <si>
    <t>6010</t>
  </si>
  <si>
    <t>Sõpruslinnad Porvoo-Viljandi</t>
  </si>
  <si>
    <t>Johann Köleri fond</t>
  </si>
  <si>
    <t>Koolinoorte laulu- ja tantsupidu</t>
  </si>
  <si>
    <t>Noorte nädal</t>
  </si>
  <si>
    <t>KU395</t>
  </si>
  <si>
    <t>Spordivahendite ostmise projekt</t>
  </si>
  <si>
    <t>Spordivaldkonna reserv</t>
  </si>
  <si>
    <t>Sotsiaalvaldkonna reserv</t>
  </si>
  <si>
    <t>Foto-videoarhiiv spordis</t>
  </si>
  <si>
    <t>KU407</t>
  </si>
  <si>
    <t>Reklaam, trükised spordis</t>
  </si>
  <si>
    <t>KU408</t>
  </si>
  <si>
    <t>KU409</t>
  </si>
  <si>
    <t>08106</t>
  </si>
  <si>
    <t>KU410</t>
  </si>
  <si>
    <t>KU411</t>
  </si>
  <si>
    <t>KU412</t>
  </si>
  <si>
    <t>KU413</t>
  </si>
  <si>
    <t>08107</t>
  </si>
  <si>
    <t>KU415</t>
  </si>
  <si>
    <t>KU416</t>
  </si>
  <si>
    <t>KU417</t>
  </si>
  <si>
    <t>KU418</t>
  </si>
  <si>
    <t>Tervisekontroll</t>
  </si>
  <si>
    <t>1551</t>
  </si>
  <si>
    <t>01114</t>
  </si>
  <si>
    <t>6080</t>
  </si>
  <si>
    <t>Reservfond 01jaanuaris</t>
  </si>
  <si>
    <t>Reservfond 02 veebruaris</t>
  </si>
  <si>
    <t>Reservfond 03 märtsis</t>
  </si>
  <si>
    <t>Reservfond 04 aprillis</t>
  </si>
  <si>
    <t>Reservfond 05 mais</t>
  </si>
  <si>
    <t>KU442</t>
  </si>
  <si>
    <t>Hansapäevad Viljandis</t>
  </si>
  <si>
    <t>KU443</t>
  </si>
  <si>
    <t>Vapiroosi päev</t>
  </si>
  <si>
    <t>KU444</t>
  </si>
  <si>
    <t>Abiturientide ball</t>
  </si>
  <si>
    <t>KU445</t>
  </si>
  <si>
    <t>08102</t>
  </si>
  <si>
    <t>TU176</t>
  </si>
  <si>
    <t>Teede hooldus leping</t>
  </si>
  <si>
    <t>10200</t>
  </si>
  <si>
    <t>450003</t>
  </si>
  <si>
    <t>04900</t>
  </si>
  <si>
    <t>KU272</t>
  </si>
  <si>
    <t>413104</t>
  </si>
  <si>
    <t>55254</t>
  </si>
  <si>
    <t>5053</t>
  </si>
  <si>
    <t>KU059</t>
  </si>
  <si>
    <t>TU275</t>
  </si>
  <si>
    <t>Vee erikasutuse tasu</t>
  </si>
  <si>
    <t>Teede remont lumevedu</t>
  </si>
  <si>
    <t>KU180</t>
  </si>
  <si>
    <t>Teede remont kruusa vedu</t>
  </si>
  <si>
    <t>KU181</t>
  </si>
  <si>
    <t>Teede remont ohutussaarte rajamine</t>
  </si>
  <si>
    <t>KU182</t>
  </si>
  <si>
    <t>KU183</t>
  </si>
  <si>
    <t>Teede invest reserv</t>
  </si>
  <si>
    <t>KU185</t>
  </si>
  <si>
    <t>KU186</t>
  </si>
  <si>
    <t>Teede invest  Reinu tee</t>
  </si>
  <si>
    <t>KU187</t>
  </si>
  <si>
    <t>KU188</t>
  </si>
  <si>
    <t>Teede invest  Raua tänav</t>
  </si>
  <si>
    <t>KU189</t>
  </si>
  <si>
    <t>TU140</t>
  </si>
  <si>
    <t>Vesiflirdi 3 Alamaa</t>
  </si>
  <si>
    <t>KU469</t>
  </si>
  <si>
    <t>08206</t>
  </si>
  <si>
    <t>KU470</t>
  </si>
  <si>
    <t>KU472</t>
  </si>
  <si>
    <t>KU473</t>
  </si>
  <si>
    <t>KU474</t>
  </si>
  <si>
    <t>KU475</t>
  </si>
  <si>
    <t>KU476</t>
  </si>
  <si>
    <t>KU574</t>
  </si>
  <si>
    <t>KU575</t>
  </si>
  <si>
    <t>KU576</t>
  </si>
  <si>
    <t>KU577</t>
  </si>
  <si>
    <t>KU578</t>
  </si>
  <si>
    <t>KU579</t>
  </si>
  <si>
    <t>KU580</t>
  </si>
  <si>
    <t>KU581</t>
  </si>
  <si>
    <t>KU582</t>
  </si>
  <si>
    <t>KU583</t>
  </si>
  <si>
    <t>KU584</t>
  </si>
  <si>
    <t xml:space="preserve">Maramaa nim. Matemaatikavõistlus </t>
  </si>
  <si>
    <t>KU585</t>
  </si>
  <si>
    <t>KU586</t>
  </si>
  <si>
    <t>KU587</t>
  </si>
  <si>
    <t>KU588</t>
  </si>
  <si>
    <t>KU589</t>
  </si>
  <si>
    <t>KU590</t>
  </si>
  <si>
    <t>KU591</t>
  </si>
  <si>
    <t>KU592</t>
  </si>
  <si>
    <t>KU593</t>
  </si>
  <si>
    <t>KU594</t>
  </si>
  <si>
    <t>KU595</t>
  </si>
  <si>
    <t>KU596</t>
  </si>
  <si>
    <t>TU256</t>
  </si>
  <si>
    <t>TU257</t>
  </si>
  <si>
    <t>Puuetega inimeste liikumisteede kaardistamine</t>
  </si>
  <si>
    <t>KU649</t>
  </si>
  <si>
    <t>Invateater Karlanda</t>
  </si>
  <si>
    <t>KU650</t>
  </si>
  <si>
    <t>KU198</t>
  </si>
  <si>
    <t>Invest reserv europrojektide kaasfinantseerimiseks</t>
  </si>
  <si>
    <t>KU199</t>
  </si>
  <si>
    <t>KU200</t>
  </si>
  <si>
    <t>KU201</t>
  </si>
  <si>
    <t>RE006</t>
  </si>
  <si>
    <t>RE010</t>
  </si>
  <si>
    <t>EL str Prügila KIK</t>
  </si>
  <si>
    <t>a</t>
  </si>
  <si>
    <t>Kutsehaigete ühing</t>
  </si>
  <si>
    <t>Teeme MTÜ</t>
  </si>
  <si>
    <t>Singel Kodu MTÜ</t>
  </si>
  <si>
    <t>Puuetega laste tugirühm</t>
  </si>
  <si>
    <t>Viljandimaa Pimedate Ühing</t>
  </si>
  <si>
    <t>Tegevus ja üritused lastega seotud ühingutel</t>
  </si>
  <si>
    <t>Viljandimaa Lasterikaste Perede Ühendus</t>
  </si>
  <si>
    <t>Sclerosis Multiplexi Viljandi ühing</t>
  </si>
  <si>
    <t>Teised üritused kultuuris (muud üritused)</t>
  </si>
  <si>
    <t>KU480</t>
  </si>
  <si>
    <t>Kultuuri reserv</t>
  </si>
  <si>
    <t>KU481</t>
  </si>
  <si>
    <t>Reklaam, trükised</t>
  </si>
  <si>
    <t>KU482</t>
  </si>
  <si>
    <t>Tähtpäevad</t>
  </si>
  <si>
    <t>KU483</t>
  </si>
  <si>
    <t>TU044</t>
  </si>
  <si>
    <t>Linnapea ja linnavalitsuse liikmete toetused</t>
  </si>
  <si>
    <t>413403</t>
  </si>
  <si>
    <t>KU621</t>
  </si>
  <si>
    <t>KU622</t>
  </si>
  <si>
    <t>KU623</t>
  </si>
  <si>
    <t>KU624</t>
  </si>
  <si>
    <t>09800</t>
  </si>
  <si>
    <t>Alusharidusteenus teistele omavalitsustele</t>
  </si>
  <si>
    <t>P9 - P8</t>
  </si>
  <si>
    <t>TU055</t>
  </si>
  <si>
    <t>3221</t>
  </si>
  <si>
    <t>TU056</t>
  </si>
  <si>
    <t>TU057</t>
  </si>
  <si>
    <t>Koolipiim hinnavahe hüvitamine toitlustajale</t>
  </si>
  <si>
    <t>KU562</t>
  </si>
  <si>
    <t>09222</t>
  </si>
  <si>
    <t>KU563</t>
  </si>
  <si>
    <t>Linna nimelised stipendiumid kutseõppele</t>
  </si>
  <si>
    <t>09400</t>
  </si>
  <si>
    <t>KU564</t>
  </si>
  <si>
    <t>Linna nimelised stipendiumid</t>
  </si>
  <si>
    <t>09600</t>
  </si>
  <si>
    <t>Spordiklubi "Viljandi Volle" Em võidu puhul</t>
  </si>
  <si>
    <t>Dancecall MTÜ Electrotantsu MM osavõtuks</t>
  </si>
  <si>
    <t>TU211</t>
  </si>
  <si>
    <t xml:space="preserve">Põllumajandusmin Piimanina </t>
  </si>
  <si>
    <t>TU212</t>
  </si>
  <si>
    <t xml:space="preserve">Rahandusmin Õppelaenud </t>
  </si>
  <si>
    <t>TU213</t>
  </si>
  <si>
    <t>TU054</t>
  </si>
  <si>
    <t>32212</t>
  </si>
  <si>
    <t>TU199</t>
  </si>
  <si>
    <t>Riigilõiv ehituslubade eest</t>
  </si>
  <si>
    <t>3203</t>
  </si>
  <si>
    <t>TU013</t>
  </si>
  <si>
    <t>Riigilõiv kasutuslubade eest</t>
  </si>
  <si>
    <t>3205</t>
  </si>
  <si>
    <t>TU015</t>
  </si>
  <si>
    <t>Riigilõiv linnasekretäri toimingutelt</t>
  </si>
  <si>
    <t>Riigilõiv kauplemisloa väljastamise eest</t>
  </si>
  <si>
    <t>3202</t>
  </si>
  <si>
    <t>85</t>
  </si>
  <si>
    <t>TU012</t>
  </si>
  <si>
    <t>58</t>
  </si>
  <si>
    <t>Spordikeskus</t>
  </si>
  <si>
    <t>57</t>
  </si>
  <si>
    <t>Avaliku teenistuse toetus</t>
  </si>
  <si>
    <t>69</t>
  </si>
  <si>
    <t>TU245</t>
  </si>
  <si>
    <t>TU246</t>
  </si>
  <si>
    <t>Hurma Kinnase tanstu- ja moekool</t>
  </si>
  <si>
    <t>Eesti Noorte Kultuuriprojekt</t>
  </si>
  <si>
    <t>93</t>
  </si>
  <si>
    <t>TU221</t>
  </si>
  <si>
    <t>TU223</t>
  </si>
  <si>
    <t>Linna üüri- ja rendipindade kaasfinantseerimine</t>
  </si>
  <si>
    <t>KU295</t>
  </si>
  <si>
    <t>KU296</t>
  </si>
  <si>
    <t>KU297</t>
  </si>
  <si>
    <t>KU298</t>
  </si>
  <si>
    <t>KU299</t>
  </si>
  <si>
    <t>KU300</t>
  </si>
  <si>
    <t>06300</t>
  </si>
  <si>
    <t>KU301</t>
  </si>
  <si>
    <t>Veemajandusprojekti juhtimine</t>
  </si>
  <si>
    <t>KU302</t>
  </si>
  <si>
    <t>Veemajandusprojekti kaasfinantseerimine</t>
  </si>
  <si>
    <t>KU303</t>
  </si>
  <si>
    <t>Sadevete kanalisatsiooni ehituse kaasfinantseerimine</t>
  </si>
  <si>
    <t>KU304</t>
  </si>
  <si>
    <t>KU686</t>
  </si>
  <si>
    <t>Sotsi riigilõivud</t>
  </si>
  <si>
    <t>KU687</t>
  </si>
  <si>
    <t>Kolimistoetus sundüürnikele</t>
  </si>
  <si>
    <t>KU688</t>
  </si>
  <si>
    <t>Toetused Seppo fondist</t>
  </si>
  <si>
    <t>KU689</t>
  </si>
  <si>
    <t>Supiköök</t>
  </si>
  <si>
    <t>KU690</t>
  </si>
  <si>
    <t>10900</t>
  </si>
  <si>
    <t>KU691</t>
  </si>
  <si>
    <t>NNKÜ-NMKÜ</t>
  </si>
  <si>
    <t>Urban Style</t>
  </si>
  <si>
    <t>Bonifaciuse Gild</t>
  </si>
  <si>
    <t>Põhivara müük</t>
  </si>
  <si>
    <t>linn invest</t>
  </si>
  <si>
    <t>Täiskasvanute G üür</t>
  </si>
  <si>
    <t>TU028</t>
  </si>
  <si>
    <t>Kaotatud õpikud CRJ G</t>
  </si>
  <si>
    <t>Huvikooli teenus - suvelaager jm</t>
  </si>
  <si>
    <t>Sihtfin Spordikoolile klubidelt</t>
  </si>
  <si>
    <t>91</t>
  </si>
  <si>
    <t>04730</t>
  </si>
  <si>
    <t>87</t>
  </si>
  <si>
    <t>10402</t>
  </si>
  <si>
    <t>08208</t>
  </si>
  <si>
    <t>Kitarrifestival</t>
  </si>
  <si>
    <t>10121</t>
  </si>
  <si>
    <t>4500</t>
  </si>
  <si>
    <t>10702</t>
  </si>
  <si>
    <t>KU124</t>
  </si>
  <si>
    <t>Arengukava üldplaneering</t>
  </si>
  <si>
    <t>Arengukava koolitus</t>
  </si>
  <si>
    <t>KU126</t>
  </si>
  <si>
    <t>Viiratsi Hoolekandekeskuse ehitus</t>
  </si>
  <si>
    <t>Viljandimaa Invaühing</t>
  </si>
  <si>
    <t>Kõpu Vallavalitsusele</t>
  </si>
  <si>
    <t>alates 1.10.09 kuni kasutusloa vormistamiseni - valmimise tähtaeg 01.10.2013</t>
  </si>
  <si>
    <t>Aasta noor</t>
  </si>
  <si>
    <t>KU493</t>
  </si>
  <si>
    <t>Loomestipendiumid</t>
  </si>
  <si>
    <t>KU494</t>
  </si>
  <si>
    <t>Maa müük Õuna 23</t>
  </si>
  <si>
    <t>Lauatenniseklubi Sakala</t>
  </si>
  <si>
    <t>3224</t>
  </si>
  <si>
    <t>95</t>
  </si>
  <si>
    <t>TU081</t>
  </si>
  <si>
    <t>Kinnisvara Info AS - 10 tuhat kuus 10. kuupäevaks leping 3.3-2/27</t>
  </si>
  <si>
    <t>Linna avaliku teenistuse ametnike toetused</t>
  </si>
  <si>
    <t>5002</t>
  </si>
  <si>
    <t>50021</t>
  </si>
  <si>
    <t>KU051</t>
  </si>
  <si>
    <t>Viljandimaa Naisliit</t>
  </si>
  <si>
    <t>Represseeritute Klubi Viljandis</t>
  </si>
  <si>
    <t>Eesti Sõjameeste Sakala Ühing</t>
  </si>
  <si>
    <t>TU064</t>
  </si>
  <si>
    <t>Kunstikooli teenus teistele omavalitsustele</t>
  </si>
  <si>
    <t>TU065</t>
  </si>
  <si>
    <t>TU068</t>
  </si>
  <si>
    <t>Muusikakooli ringitasu</t>
  </si>
  <si>
    <t>TU069</t>
  </si>
  <si>
    <t>TU070</t>
  </si>
  <si>
    <t>Muusikakooli teenus teistele omavalitsustele</t>
  </si>
  <si>
    <t>TU071</t>
  </si>
  <si>
    <t>TU072</t>
  </si>
  <si>
    <t>Spordikeskuse üür</t>
  </si>
  <si>
    <t>Pojad Spkesk</t>
  </si>
  <si>
    <t>Noorsootöö projektid</t>
  </si>
  <si>
    <t>KU432</t>
  </si>
  <si>
    <t>Viljandi Pensionäride Ühendus klubi Elurõõm segatantsurühma tegevus</t>
  </si>
  <si>
    <t>Evestuudio MTÜ</t>
  </si>
  <si>
    <t>Oma Stuudio - koolitants</t>
  </si>
  <si>
    <t>Heiki Raudla - Sakala kalender</t>
  </si>
  <si>
    <t>Viljandi muuseum</t>
  </si>
  <si>
    <t>MTÜ Viljandimaa Singel</t>
  </si>
  <si>
    <t>Kodutütred, Sakala Malev, Kaitseliit</t>
  </si>
  <si>
    <t>Tulumaks linna preemiatelt</t>
  </si>
  <si>
    <t>Sihtfin Muusikakoolile kontsertreisiks eraisikutelt</t>
  </si>
  <si>
    <t>Sihtfin Muusikakoolile Eesti Kooriühingult</t>
  </si>
  <si>
    <t>Sihtfin VMG'le Rahvatantsu ja Rahvamuusika Seltsilt</t>
  </si>
  <si>
    <t>Sihtfin Spordikoolile EOK'lt</t>
  </si>
  <si>
    <t>Töötuskindl  toimetulekust - Sotsiaalteenuste osutamise haldus</t>
  </si>
  <si>
    <t>KU680</t>
  </si>
  <si>
    <t>Toetused eraisikutele</t>
  </si>
  <si>
    <t>KU681</t>
  </si>
  <si>
    <t>Toetused arvetega</t>
  </si>
  <si>
    <t>KU682</t>
  </si>
  <si>
    <t>VMG õpetajate teatrifestival Sillad</t>
  </si>
  <si>
    <t>Paala G  ruumid sots pedagoogile, logopeedile jm</t>
  </si>
  <si>
    <t>Muusikakool katuse osaline rekonstrueerimine, sh projekt</t>
  </si>
  <si>
    <t>Huvikooli saali lae ja korstende remont</t>
  </si>
  <si>
    <t>MTÜ Elektroonikaring</t>
  </si>
  <si>
    <t>Stipendiumid (õppimiseks välismaal)</t>
  </si>
  <si>
    <t>Viljandimaa Südameliit</t>
  </si>
  <si>
    <t>MTÜ Viljandi Pensionäride Liit</t>
  </si>
  <si>
    <t>KU718</t>
  </si>
  <si>
    <t>KU720</t>
  </si>
  <si>
    <t>KU719</t>
  </si>
  <si>
    <t>KU651</t>
  </si>
  <si>
    <t>Tasuline hooldus SA Viljandimaa Hoolekandekeskuses</t>
  </si>
  <si>
    <t>MTÜ Töötoad</t>
  </si>
  <si>
    <t>KU701</t>
  </si>
  <si>
    <t>KU702</t>
  </si>
  <si>
    <t>KU703</t>
  </si>
  <si>
    <t>KU704</t>
  </si>
  <si>
    <t>KU705</t>
  </si>
  <si>
    <t>KU706</t>
  </si>
  <si>
    <t>KU707</t>
  </si>
  <si>
    <t>KU708</t>
  </si>
  <si>
    <t>KU709</t>
  </si>
  <si>
    <t>KU710</t>
  </si>
  <si>
    <t>KU711</t>
  </si>
  <si>
    <t>KU712</t>
  </si>
  <si>
    <t>KU713</t>
  </si>
  <si>
    <t>KU714</t>
  </si>
  <si>
    <t>KU715</t>
  </si>
  <si>
    <t>KU716</t>
  </si>
  <si>
    <t>KU717</t>
  </si>
  <si>
    <t>KU695</t>
  </si>
  <si>
    <t>Sotsiaalvaldkonna reserv projektidele</t>
  </si>
  <si>
    <t>Jäätmehoolduse korrastamine</t>
  </si>
  <si>
    <t>Maasika 6</t>
  </si>
  <si>
    <t>Ursel Hannus alates 5.03.2008/ Karin Jürgens</t>
  </si>
  <si>
    <t>Kirsi põik 12</t>
  </si>
  <si>
    <t>Mart Rätsep alates 6.12.07</t>
  </si>
  <si>
    <t>Maasika 41</t>
  </si>
  <si>
    <t>Fredos OÜ - 10 tuhat kuus 10. kuupäevaks leping 3.3-2/17  Palutakse arvet !!!</t>
  </si>
  <si>
    <t>Tallinna 74</t>
  </si>
  <si>
    <t>Tasuline hooldus</t>
  </si>
  <si>
    <t>10400</t>
  </si>
  <si>
    <t>Kultuurimaja sisustus</t>
  </si>
  <si>
    <t>Invest Karlssoni mööbel</t>
  </si>
  <si>
    <t>TU302</t>
  </si>
  <si>
    <t>Tartu 102 AS Järvejaam</t>
  </si>
  <si>
    <t>Maa müük Väike-Turu 8a</t>
  </si>
  <si>
    <t>Viljandimaa Kammerkoor</t>
  </si>
  <si>
    <t>KU514</t>
  </si>
  <si>
    <t>KU515</t>
  </si>
  <si>
    <t>KU516</t>
  </si>
  <si>
    <t>KU517</t>
  </si>
  <si>
    <t>KU520</t>
  </si>
  <si>
    <t>Pojad Rkogu</t>
  </si>
  <si>
    <t>32215</t>
  </si>
  <si>
    <t>TU049</t>
  </si>
  <si>
    <t>Raamatukogu kom.maksete eest Hansapangalt</t>
  </si>
  <si>
    <t>32216</t>
  </si>
  <si>
    <t>TU050</t>
  </si>
  <si>
    <t>Raamatukogu üür</t>
  </si>
  <si>
    <t>32214</t>
  </si>
  <si>
    <t>KU645</t>
  </si>
  <si>
    <t>Puuetega inimeste kultuurifestival</t>
  </si>
  <si>
    <t>KU646</t>
  </si>
  <si>
    <t>Puuetega inimeste laager</t>
  </si>
  <si>
    <t>KU647</t>
  </si>
  <si>
    <t>Rahvusvaheline puuetega inimeste päev</t>
  </si>
  <si>
    <t>55269</t>
  </si>
  <si>
    <t>KU648</t>
  </si>
  <si>
    <t>Pojad Kultra</t>
  </si>
  <si>
    <t>TU230</t>
  </si>
  <si>
    <t>TU231</t>
  </si>
  <si>
    <t>TU232</t>
  </si>
  <si>
    <t>Õpetajate päev</t>
  </si>
  <si>
    <t>KU610</t>
  </si>
  <si>
    <t>Projekt Koolide uksed lahti</t>
  </si>
  <si>
    <t>KU612</t>
  </si>
  <si>
    <t>KU394</t>
  </si>
  <si>
    <t>Ajutiste lepingutega töötajate töötasu</t>
  </si>
  <si>
    <t>50001</t>
  </si>
  <si>
    <t>KU054</t>
  </si>
  <si>
    <t>RRE</t>
  </si>
  <si>
    <t>Huvikool SILD</t>
  </si>
  <si>
    <t>Noorsootöö meediaring</t>
  </si>
  <si>
    <t>KU433</t>
  </si>
  <si>
    <t>KU434</t>
  </si>
  <si>
    <t>KU435</t>
  </si>
  <si>
    <t>KU436</t>
  </si>
  <si>
    <t>KU437</t>
  </si>
  <si>
    <t>KU438</t>
  </si>
  <si>
    <t>Jõuluüritused</t>
  </si>
  <si>
    <t>KU439</t>
  </si>
  <si>
    <t>Võidupüha/jaanipäev</t>
  </si>
  <si>
    <t>KU440</t>
  </si>
  <si>
    <t xml:space="preserve">Eesti Vabariigi aastapäev </t>
  </si>
  <si>
    <t>KU441</t>
  </si>
  <si>
    <t xml:space="preserve">Viljandi 725 </t>
  </si>
  <si>
    <t>RE003</t>
  </si>
  <si>
    <t>55</t>
  </si>
  <si>
    <t>Reservfond 08 augustis</t>
  </si>
  <si>
    <t>Reservfond 09 septembris</t>
  </si>
  <si>
    <t>Reservfond 10 oktoobris</t>
  </si>
  <si>
    <t>Reservfond 11 novembris</t>
  </si>
  <si>
    <t>KU245</t>
  </si>
  <si>
    <t>Tasu matkaraja kasutamise eest</t>
  </si>
  <si>
    <t>450203</t>
  </si>
  <si>
    <t xml:space="preserve">Üliõpilaste sotsiaalne toetus </t>
  </si>
  <si>
    <t>Ettenägemata tööd  - riigilõivud</t>
  </si>
  <si>
    <t>Raha tagasi 27.04.2012</t>
  </si>
  <si>
    <t>KU080</t>
  </si>
  <si>
    <t>3225</t>
  </si>
  <si>
    <t>3229</t>
  </si>
  <si>
    <t>Turism Mulgi Mehe maa rent</t>
  </si>
  <si>
    <t>KU217</t>
  </si>
  <si>
    <t>Turism BNS uudisteportaal</t>
  </si>
  <si>
    <t>KU218</t>
  </si>
  <si>
    <t xml:space="preserve">Turism UBC </t>
  </si>
  <si>
    <t>KU219</t>
  </si>
  <si>
    <t>Turism Mardilaat, TourEst</t>
  </si>
  <si>
    <t>KU220</t>
  </si>
  <si>
    <t>Turism sümboolika, trükised</t>
  </si>
  <si>
    <t>Maleturniir Lev Brascinsky mälestuseks</t>
  </si>
  <si>
    <t>Detsember</t>
  </si>
  <si>
    <t>Vanamuusika Festival</t>
  </si>
  <si>
    <t>KU504</t>
  </si>
  <si>
    <t>KU505</t>
  </si>
  <si>
    <t>KU506</t>
  </si>
  <si>
    <t>KU507</t>
  </si>
  <si>
    <t>Bussipiletid paljulapselistele peredele</t>
  </si>
  <si>
    <t>55265</t>
  </si>
  <si>
    <t>KU670</t>
  </si>
  <si>
    <t>Lapsehoiuteenus puuetega lastele</t>
  </si>
  <si>
    <t>KU671</t>
  </si>
  <si>
    <t>Bussikaartide jagamine</t>
  </si>
  <si>
    <t>55125</t>
  </si>
  <si>
    <t>45008</t>
  </si>
  <si>
    <t>KU216</t>
  </si>
  <si>
    <t>TU229</t>
  </si>
  <si>
    <t>Allasutused kokku</t>
  </si>
  <si>
    <t>LINN KOKKU</t>
  </si>
  <si>
    <t>alates 1.07.09 kuni kasutusloa vormistamiseni - valmimise tähtaeg 01.06.2011 ! Edasi lükatud 01.06.2014</t>
  </si>
  <si>
    <t>Veetorni nventari kulud</t>
  </si>
  <si>
    <t>KU456</t>
  </si>
  <si>
    <t>Linna vara haldus - maamaks</t>
  </si>
  <si>
    <t>Linna vara haldus - adminkulu</t>
  </si>
  <si>
    <t>KU127</t>
  </si>
  <si>
    <t>5540</t>
  </si>
  <si>
    <t>06605</t>
  </si>
  <si>
    <t>KU330</t>
  </si>
  <si>
    <t>Linnakujundus puusümpoosion</t>
  </si>
  <si>
    <t>Noorsportlaste terviseuuringud</t>
  </si>
  <si>
    <t>KU400</t>
  </si>
  <si>
    <t>KU401</t>
  </si>
  <si>
    <t>KU402</t>
  </si>
  <si>
    <t>KU403</t>
  </si>
  <si>
    <t>KU404</t>
  </si>
  <si>
    <t>KU405</t>
  </si>
  <si>
    <t>5539</t>
  </si>
  <si>
    <t>KU406</t>
  </si>
  <si>
    <t>Eesti Pärimusmuusika Keskus MTÜ</t>
  </si>
  <si>
    <t>KU508</t>
  </si>
  <si>
    <t>08105</t>
  </si>
  <si>
    <t>Allikas</t>
  </si>
  <si>
    <t>Töötasud toimetulekust - Sotsiaalteenuste osutamise haldus</t>
  </si>
  <si>
    <t>KU678</t>
  </si>
  <si>
    <t>KU679</t>
  </si>
  <si>
    <t>Teede invest  Midrimaa plats</t>
  </si>
  <si>
    <t>RE001</t>
  </si>
  <si>
    <t>TU079</t>
  </si>
  <si>
    <t xml:space="preserve">Huvikooli teenus teistele </t>
  </si>
  <si>
    <t>TU080</t>
  </si>
  <si>
    <t>Turism MTÜ Viljandimaa Turism</t>
  </si>
  <si>
    <t>Reservfond 12 detsembris</t>
  </si>
  <si>
    <t>Reservfond</t>
  </si>
  <si>
    <t>Koolituskulud</t>
  </si>
  <si>
    <t xml:space="preserve">Linnaarst </t>
  </si>
  <si>
    <t>4139</t>
  </si>
  <si>
    <t>KU331</t>
  </si>
  <si>
    <t>TU214</t>
  </si>
  <si>
    <t>KU565</t>
  </si>
  <si>
    <t>Õpilastransport</t>
  </si>
  <si>
    <t>55246</t>
  </si>
  <si>
    <t>KU566</t>
  </si>
  <si>
    <t>KU631</t>
  </si>
  <si>
    <t>KU632</t>
  </si>
  <si>
    <t>KU633</t>
  </si>
  <si>
    <t>Vaimse Tervise PK Singel MTÜ</t>
  </si>
  <si>
    <t>KU634</t>
  </si>
  <si>
    <t>Viljandi Kurtide Ühing</t>
  </si>
  <si>
    <t>KU635</t>
  </si>
  <si>
    <t>KU636</t>
  </si>
  <si>
    <t>KU637</t>
  </si>
  <si>
    <t>Invatransport arvetega</t>
  </si>
  <si>
    <t>Alleede hooldamine</t>
  </si>
  <si>
    <t>KU277</t>
  </si>
  <si>
    <t>Prügikastide ost ja paigaldus</t>
  </si>
  <si>
    <t>KU278</t>
  </si>
  <si>
    <t>Pargipinkide ost ja paigaldus</t>
  </si>
  <si>
    <t>KU213</t>
  </si>
  <si>
    <t>Turism rahvusvahelised Hansapäevad</t>
  </si>
  <si>
    <t>KU214</t>
  </si>
  <si>
    <t>Turism giidi-tuur</t>
  </si>
  <si>
    <t>KU215</t>
  </si>
  <si>
    <t>Suvised õppepäevad</t>
  </si>
  <si>
    <t>Rain Hüva - 5 tuhat kuus 10. kuupäevaks leping 3.3-2/18</t>
  </si>
  <si>
    <t>Õuna 23</t>
  </si>
  <si>
    <t>Tuluks alates juuli 2010</t>
  </si>
  <si>
    <t>Viljandimaa Südameliit - Porvoo</t>
  </si>
  <si>
    <t>Raha kontsernis</t>
  </si>
  <si>
    <t>Swedbank II - P9</t>
  </si>
  <si>
    <t>Nordea Pank - P7</t>
  </si>
  <si>
    <t>Piimanina - P2</t>
  </si>
  <si>
    <t>Raha SEB-pangas</t>
  </si>
  <si>
    <t xml:space="preserve">hommikul </t>
  </si>
  <si>
    <t>Kultuurkapital Kondase Keskusele</t>
  </si>
  <si>
    <t>KU463</t>
  </si>
  <si>
    <t>Töövihikute müük VMG</t>
  </si>
  <si>
    <t>KU455</t>
  </si>
  <si>
    <t>Lasteaiateenus teistelt OV'delt</t>
  </si>
  <si>
    <t>KU557</t>
  </si>
  <si>
    <t>Kooliteenus teistelt OV'delt</t>
  </si>
  <si>
    <t>09212</t>
  </si>
  <si>
    <t>4134</t>
  </si>
  <si>
    <t>413401</t>
  </si>
  <si>
    <t>KU266</t>
  </si>
  <si>
    <t>Tuletõrjehüdrantide hooldus</t>
  </si>
  <si>
    <t>KU267</t>
  </si>
  <si>
    <t>KU268</t>
  </si>
  <si>
    <t>KU269</t>
  </si>
  <si>
    <t>KU270</t>
  </si>
  <si>
    <t>Parkide hooldus ja haljastus</t>
  </si>
  <si>
    <t>RE007</t>
  </si>
  <si>
    <t>Raamatukogu näitusesaali remont</t>
  </si>
  <si>
    <t>KU640</t>
  </si>
  <si>
    <t>KU641</t>
  </si>
  <si>
    <t>Puuetega Inimeste Nõukoda</t>
  </si>
  <si>
    <t>KU639</t>
  </si>
  <si>
    <t>Puuetega laste hooldajatoetus</t>
  </si>
  <si>
    <t>KU642</t>
  </si>
  <si>
    <t>Hooldajatoetus</t>
  </si>
  <si>
    <t>KU643</t>
  </si>
  <si>
    <t>Hooldajatoetus maksud</t>
  </si>
  <si>
    <t>KU644</t>
  </si>
  <si>
    <t>Kultuurkapital Muusikakoolile</t>
  </si>
  <si>
    <t>Kino Rubiin lammutamine</t>
  </si>
  <si>
    <t>Laenu tagasimakse SEB EÜP'le</t>
  </si>
  <si>
    <t>1011.1</t>
  </si>
  <si>
    <t>FT045</t>
  </si>
  <si>
    <t>Aktsiate ja osade ost</t>
  </si>
  <si>
    <t>Haridus-sotsiaal</t>
  </si>
  <si>
    <t>51</t>
  </si>
  <si>
    <t>Maagümnaasium</t>
  </si>
  <si>
    <t>08201</t>
  </si>
  <si>
    <t>53</t>
  </si>
  <si>
    <t>Raamatukogu</t>
  </si>
  <si>
    <t>Kultuurkapital Spordikoolile</t>
  </si>
  <si>
    <t>TU224</t>
  </si>
  <si>
    <t>TU225</t>
  </si>
  <si>
    <t>Kultuuriministeerium Lossivaremetele /Muinsuskaitseamet</t>
  </si>
  <si>
    <t>74</t>
  </si>
  <si>
    <t>TU109</t>
  </si>
  <si>
    <t>Ekslikud laekumised</t>
  </si>
  <si>
    <t>TU110</t>
  </si>
  <si>
    <t>Võistupakkumiste materjalide müük</t>
  </si>
  <si>
    <t>TU111</t>
  </si>
  <si>
    <t xml:space="preserve">Muud tulud </t>
  </si>
  <si>
    <t>3232</t>
  </si>
  <si>
    <t>TU112</t>
  </si>
  <si>
    <t>KU430</t>
  </si>
  <si>
    <t>Raamatukogu katuse remont</t>
  </si>
  <si>
    <t>Eelarve</t>
  </si>
  <si>
    <t>%</t>
  </si>
  <si>
    <t>Täitmine kokku</t>
  </si>
  <si>
    <t>Arheoloogilised väljakaevamised</t>
  </si>
  <si>
    <t>KU206</t>
  </si>
  <si>
    <t xml:space="preserve">Lossivaremete konserveerimine </t>
  </si>
  <si>
    <t>KU207</t>
  </si>
  <si>
    <t>Ajaloolise linnamüüri markeerimine</t>
  </si>
  <si>
    <t>KU208</t>
  </si>
  <si>
    <t>Hoonestuse 320 eurot 203620</t>
  </si>
  <si>
    <t>Kokku tasutud 2011</t>
  </si>
  <si>
    <t>Baltest Consult OÜ 320 eurot kuus 10. kuupäevaks leping ???</t>
  </si>
  <si>
    <t>KU376</t>
  </si>
  <si>
    <t>Jääväljaku teenuse ostmine</t>
  </si>
  <si>
    <t>KU377</t>
  </si>
  <si>
    <t>Toetused klubidele spordimeisterlikkuse eest</t>
  </si>
  <si>
    <t>KU378</t>
  </si>
  <si>
    <t>Suurjooks ümber Viljandi järve</t>
  </si>
  <si>
    <t>KU379</t>
  </si>
  <si>
    <t>Lastejooks ümber Paala järve</t>
  </si>
  <si>
    <t>KU</t>
  </si>
  <si>
    <t>Rahvusvahelised Hansapäevad 2015</t>
  </si>
  <si>
    <t>Haridusministeerium - ENTK Spordikoolile</t>
  </si>
  <si>
    <t>550301</t>
  </si>
  <si>
    <t>KU368</t>
  </si>
  <si>
    <t>55221</t>
  </si>
  <si>
    <t>01600</t>
  </si>
  <si>
    <t>65</t>
  </si>
  <si>
    <t>Valimisted töötasu</t>
  </si>
  <si>
    <t>5063</t>
  </si>
  <si>
    <t>KU360</t>
  </si>
  <si>
    <t>KU361</t>
  </si>
  <si>
    <t>KU502</t>
  </si>
  <si>
    <t>KU320</t>
  </si>
  <si>
    <t>KU321</t>
  </si>
  <si>
    <t>Turism kodulehekülg</t>
  </si>
  <si>
    <t>KU209</t>
  </si>
  <si>
    <t>Kaare Kooli muu tulu</t>
  </si>
  <si>
    <t>Kultuurkapital Kunstikoolile</t>
  </si>
  <si>
    <t>Maavalitsus Paalalinna G'le</t>
  </si>
  <si>
    <t>Kursused, teenused, üritused Paalalinna G</t>
  </si>
  <si>
    <t>Projekt 029 Kuidas aidata last</t>
  </si>
  <si>
    <t>Projekt 030 Tööharjutus</t>
  </si>
  <si>
    <t xml:space="preserve">TU300 </t>
  </si>
  <si>
    <t>Muu laekumine - vanametalli müük</t>
  </si>
  <si>
    <t>EAS Mängupesa liiklus- ja mänguväljakule</t>
  </si>
  <si>
    <t>Inv reservist Trepimäe kõnnitee remont</t>
  </si>
  <si>
    <t>Inv reservist Ranna pst motelli esine asfalt</t>
  </si>
  <si>
    <t>Livia Kask</t>
  </si>
  <si>
    <t>Sotsiaalministeerium  PR029 "Kuidas aidata last"</t>
  </si>
  <si>
    <t>KU696</t>
  </si>
  <si>
    <t>KU697</t>
  </si>
  <si>
    <t>Comenius Regio PR022 "Vesi - elu allikas"</t>
  </si>
  <si>
    <t>Maa müük Lembitu pst 5</t>
  </si>
  <si>
    <t>Parim Ettevõte konkurss</t>
  </si>
  <si>
    <t>LA Mesimumm mänguväljaku remondiks</t>
  </si>
  <si>
    <t>LV Erich Pehap'i maalide ost</t>
  </si>
  <si>
    <t>LV Kõpu Vallavalitsusele</t>
  </si>
  <si>
    <t>Kaare Kooli II korruse remont</t>
  </si>
  <si>
    <t>2081.6..8</t>
  </si>
  <si>
    <t>Tuluks alates juuni 2012</t>
  </si>
  <si>
    <t>Sihtfinantseerimine</t>
  </si>
  <si>
    <t>Kahjutasu  Raekoja aken ja vitriinid Roosiaias - 1064,22 Aleksander Klousen</t>
  </si>
  <si>
    <t>Kahjutasu  Raekoja aken ja vitriinid Roosiaias - 1064,22 Valdo-Ingar Lubja</t>
  </si>
  <si>
    <t>Inv reservist Linnu 2 rõdu ja vihmaveetorude remont</t>
  </si>
  <si>
    <t>Reklaamimaks Kuldliiga etapil</t>
  </si>
  <si>
    <t xml:space="preserve">Reklaamimaks … </t>
  </si>
  <si>
    <t>Sotsiaalamet pliit Paala tee 16-6</t>
  </si>
  <si>
    <t>Viljandi Pensionäride Ühendus - küttepuud</t>
  </si>
  <si>
    <t>Viljandi Lauatenniseklubi Sakala Euroopa noorte meistrivõistlused</t>
  </si>
  <si>
    <t>Serbia projekt omaosalus</t>
  </si>
  <si>
    <t>EL str maastikuilme säilitamine KIK</t>
  </si>
  <si>
    <t>Tänavavalgustuse remont investeering</t>
  </si>
  <si>
    <t>KU725</t>
  </si>
  <si>
    <t>KU726</t>
  </si>
  <si>
    <t>Elektriautode laadimise kulu</t>
  </si>
  <si>
    <t>VOL RK'le mälumäng</t>
  </si>
  <si>
    <t>VOL RK'le õpilasüritus</t>
  </si>
  <si>
    <t>Tiigrihüppe SA VMG'le</t>
  </si>
  <si>
    <t>Sihtfin VMG'le SA Brittannia'lt</t>
  </si>
  <si>
    <t>Haridusministeerium - ENTK Huvikooli lastevanemate koolile</t>
  </si>
  <si>
    <t>Motospordiklubi Nord MTÜ Veemoto Eesti Meistrivõistlusteks</t>
  </si>
  <si>
    <t>Teenuste eest Vileri MTÜ</t>
  </si>
  <si>
    <t>Kultuuriministeerium Baptistikogudusele</t>
  </si>
  <si>
    <t>Viljandi Tulevikujalgpalli Klubi MTÜ</t>
  </si>
  <si>
    <t>KultMin staadioni rekonstrueerimise toetuseks</t>
  </si>
  <si>
    <t>Uueveski 3-13 Neering</t>
  </si>
  <si>
    <t>TU217</t>
  </si>
  <si>
    <t>HarTeadMin Jakobsoni G turvakaamerad</t>
  </si>
  <si>
    <t>TU216</t>
  </si>
  <si>
    <t>Reklaamimaks ekstreemspordiväljakul</t>
  </si>
  <si>
    <t>Kokku tulud</t>
  </si>
  <si>
    <t>Männimäe LA mänguväljakud</t>
  </si>
  <si>
    <t>TU305</t>
  </si>
  <si>
    <t>Parkuuriväljak Valuoja orgu</t>
  </si>
  <si>
    <t>TU306</t>
  </si>
  <si>
    <t>Jakobsoni kooli turvakaamerad</t>
  </si>
  <si>
    <t>Kalurite projekt KIK</t>
  </si>
  <si>
    <t>Paalalinna Kooli ruumid sots pedagoogile, logopeedile jm</t>
  </si>
  <si>
    <t xml:space="preserve">Tagatisrahade tagasikanded </t>
  </si>
  <si>
    <t xml:space="preserve">? Ekstreemspordiväljak </t>
  </si>
  <si>
    <t>Viljandi Jakobsoni Kool</t>
  </si>
  <si>
    <t>Viljandi Kesklinna Kool</t>
  </si>
  <si>
    <t>Tiigrihüppe SA Paalalinna Koolile</t>
  </si>
  <si>
    <t>Rahandusmin personalikuulituseks</t>
  </si>
  <si>
    <t>Eesti Töötukassa Tööharjutus</t>
  </si>
  <si>
    <t>Haridusministeerium - ENTK Kunstikoolile</t>
  </si>
  <si>
    <t>VOL Muusikakoolile duettide konkurss</t>
  </si>
  <si>
    <t>KIK Huvikoolile - loodushariduse õppeprogramm</t>
  </si>
  <si>
    <t>LA muud tulud - Midrimaa</t>
  </si>
  <si>
    <t>Maa müük Õie 14 Kütt</t>
  </si>
  <si>
    <t>Talli 5A</t>
  </si>
  <si>
    <t>Viljandi Vaba Waldorfkooli veeavarii</t>
  </si>
  <si>
    <t>Maa müük Maasika 8</t>
  </si>
  <si>
    <t>Majandusamet - Krõlli küttesüsteem</t>
  </si>
  <si>
    <t>Majandusamet - Karlssoni küttesüsteem</t>
  </si>
  <si>
    <t>Huvikool - koopiamasina ost</t>
  </si>
  <si>
    <t>Pro Jalgratturite Klubi MTÜ - Balti Keti Veloduur</t>
  </si>
  <si>
    <t>Inv reservist  Turu tn kõnnitee taastamine</t>
  </si>
  <si>
    <t>TU083</t>
  </si>
  <si>
    <t>Päevakeskuse üüritulu</t>
  </si>
  <si>
    <t>Lutsu 3, 3a Waldorfkool</t>
  </si>
  <si>
    <t>Inv reservist  teede pindamine</t>
  </si>
  <si>
    <t>Paala järve mänguväljak PR034</t>
  </si>
  <si>
    <t>47</t>
  </si>
  <si>
    <t>48</t>
  </si>
  <si>
    <t>49</t>
  </si>
  <si>
    <t>Viljandi Kultuurimaja meediasüsteem</t>
  </si>
  <si>
    <t>Viljandi Aerutamisklubi MTÜ</t>
  </si>
  <si>
    <t>Viljandi Orienteerumisklubi Lehola MTÜ</t>
  </si>
  <si>
    <t>täna</t>
  </si>
  <si>
    <t>Kalurite projekt KIK PR035</t>
  </si>
  <si>
    <t>Elektriautode kasko- ja liikluskindlustus</t>
  </si>
  <si>
    <t>Viljandi maastikukaitseala PR031 - välisrahastusega projekt (KIK)</t>
  </si>
  <si>
    <t>Viljandi maastikukaitseala omaosalus</t>
  </si>
  <si>
    <t>Lossipargi pingid</t>
  </si>
  <si>
    <t>Lossipargi  uusistutus PR033 KIK! Reevol KU227</t>
  </si>
  <si>
    <t>Lossipargi  uusistutus  Reevol KU227</t>
  </si>
  <si>
    <t>Sisemin Mänguväljak Männimäe LA</t>
  </si>
  <si>
    <t>Sisemin Mänguväljak Paala järve äärde</t>
  </si>
  <si>
    <t>Sisemin Parkuuriväljak Valuoja orgu</t>
  </si>
  <si>
    <t>52</t>
  </si>
  <si>
    <t xml:space="preserve">Viljandi Paalalinna Kool </t>
  </si>
  <si>
    <t>50</t>
  </si>
  <si>
    <t>Jakobsoni Gümn</t>
  </si>
  <si>
    <t>Paalalinna Gümn</t>
  </si>
  <si>
    <t>Päevakeskuse toiduraha</t>
  </si>
  <si>
    <t>Päevakeskuse teenused</t>
  </si>
  <si>
    <t>Kultuurkapital Nukuteatrile</t>
  </si>
  <si>
    <t>SA Innove Kaare Koolile</t>
  </si>
  <si>
    <t>Viljandi Kultuurimaja inventar ja sisustus</t>
  </si>
  <si>
    <t>Kaitseliidu Naiskodukaitse Sakala ringkond</t>
  </si>
  <si>
    <t>Skulptuur "Leelotaja"</t>
  </si>
  <si>
    <t>Mati Rohtlaanele kaldtee ehituseks</t>
  </si>
  <si>
    <t>Teed ja tänavad investeering Pikk-Lutsu</t>
  </si>
  <si>
    <t>Muu vara kasutamise tasu</t>
  </si>
  <si>
    <t>Kultmin / Rahvakultuurikeskus Nukuteatrile</t>
  </si>
  <si>
    <t>Bussi müük CRJ</t>
  </si>
  <si>
    <t>SA Archimedes Krõll LA'le</t>
  </si>
  <si>
    <t>Lasteaedade kohatasu</t>
  </si>
  <si>
    <t>Inv reservist  Uku tn valgustus</t>
  </si>
  <si>
    <t>E - Uueveski basseinid</t>
  </si>
  <si>
    <t>Kolmikpilet</t>
  </si>
  <si>
    <t>Majandusamet - Jakobsoni kooli katus</t>
  </si>
  <si>
    <t>Represseeritute Klubi Viljandis MTÜ</t>
  </si>
  <si>
    <t xml:space="preserve">Limiiditasu arvelduskrediidilt </t>
  </si>
  <si>
    <t xml:space="preserve">Intressikulu </t>
  </si>
  <si>
    <t>Inv reservist  Huvikooli II korruse saali remont</t>
  </si>
  <si>
    <t>Paalalinna kooli investeering 2012</t>
  </si>
  <si>
    <t>Konstantin Pätsi Muuseum MTÜ</t>
  </si>
  <si>
    <t>LA Karlsson konvektsiooniahi</t>
  </si>
  <si>
    <t>Seasaare Näitemängu Selts MTÜ</t>
  </si>
  <si>
    <t>Viljandi Käsipalliklubi MTÜ</t>
  </si>
  <si>
    <t>Viljandimaa Spordiliit MTÜ</t>
  </si>
  <si>
    <t>Finantstulud Swedbank ja Nordea</t>
  </si>
  <si>
    <t>SAKALA KESKUS</t>
  </si>
  <si>
    <t>Noortetuba</t>
  </si>
  <si>
    <t>TV10 preemia Paalalinna G Eesti Kergejõustikuliidult</t>
  </si>
  <si>
    <t>Koolituslähetused välismaale</t>
  </si>
  <si>
    <t>P3 - P1</t>
  </si>
  <si>
    <t>Arengukava erisoodustus</t>
  </si>
  <si>
    <t>Aengukava erisoodustuse sotsmaks</t>
  </si>
  <si>
    <t>Aengukava erisoodustuse tulumaks</t>
  </si>
  <si>
    <t>Hariduse reserv lähetused</t>
  </si>
  <si>
    <t>Eagle Riders Estonia MTÜ Linnu 4a katuse remondiks</t>
  </si>
  <si>
    <t>Majandusametile kalmistutelt kuivanud puude mahavõtmiseks</t>
  </si>
  <si>
    <t>LA Männimäe soojaveetorustiku remont</t>
  </si>
  <si>
    <t>Inv reservist  Viiratsi Lastekodu tänava remont</t>
  </si>
  <si>
    <t>Erisoodustus</t>
  </si>
  <si>
    <t>Erisoodustuse sotsmaks</t>
  </si>
  <si>
    <t>Erisoodustuse tulumaks</t>
  </si>
  <si>
    <t>P6 - P8</t>
  </si>
  <si>
    <t>LA Karlsson nõudepesumasina remont</t>
  </si>
  <si>
    <t>MTÜ Teeme tervisepäev</t>
  </si>
  <si>
    <t>... kassa</t>
  </si>
  <si>
    <t>2082.6</t>
  </si>
  <si>
    <t xml:space="preserve">Inv reservist   </t>
  </si>
  <si>
    <t>Inv reservist  tänavaaugud</t>
  </si>
  <si>
    <t>Mesimumm valgustuse remont</t>
  </si>
  <si>
    <t>Viljandi Lasterikaste Perede Ühendus MTÜ</t>
  </si>
  <si>
    <t>KU727</t>
  </si>
  <si>
    <t>Elektriautode hooldus ja remont</t>
  </si>
  <si>
    <t>Majandusamet - KU463 Nukuteatri tuletõkkeuksed</t>
  </si>
  <si>
    <t>Majandusamet - Paalalinna Kooli tööõpetuse klasside elektritöödeks</t>
  </si>
  <si>
    <t>TU309</t>
  </si>
  <si>
    <t>Kiviaed vabadussõdalastele Muinsuskaitseamet</t>
  </si>
  <si>
    <t>kuus 319,56 eurot maja valmimiseni, tagasi ei saa midagi</t>
  </si>
  <si>
    <t>alates 2011 kuus 319,56 eurot maja valmimiseni, tagasi ei saa midagi</t>
  </si>
  <si>
    <t>Maastikukaitse Lossipargis KIK</t>
  </si>
  <si>
    <t>IRL</t>
  </si>
  <si>
    <t>Sakala Keskuse noortetoa laekumised üür</t>
  </si>
  <si>
    <t>Sakala Keskuse noortetoa laekumised muu</t>
  </si>
  <si>
    <t>Sakala Keskuse üür</t>
  </si>
  <si>
    <t>Sakala Keskuse piletitulu</t>
  </si>
  <si>
    <t>Sakala Keskuse tasulised teenused</t>
  </si>
  <si>
    <t>Sakala Keskuse muu tulu</t>
  </si>
  <si>
    <t>Paalalinna kooli söögisaali mööbel</t>
  </si>
  <si>
    <t>45028</t>
  </si>
  <si>
    <t>Huntaugu lumerada</t>
  </si>
  <si>
    <t>Sihtfin Muusikakoolile "Vara-ait"</t>
  </si>
  <si>
    <t>Koolipuuvili hariduse reservist</t>
  </si>
  <si>
    <t>Artiklite parandus - võimalusel ära peita</t>
  </si>
  <si>
    <t>Männimäe LA soojaveetorustiku remont</t>
  </si>
  <si>
    <t>Muusikakooli remondiks</t>
  </si>
  <si>
    <t>Muusikakooli arvutilaudade ostuks</t>
  </si>
  <si>
    <t>LA Karlssoni köögiseadmete remont</t>
  </si>
  <si>
    <t>Sakala Keskus - RK hoone remont</t>
  </si>
  <si>
    <t>Kondase Keskus RK all</t>
  </si>
  <si>
    <t>Kondase Keskus Sakala Keskuse all</t>
  </si>
  <si>
    <t>Kondase keskuse üür Sakala Keskus</t>
  </si>
  <si>
    <t>Kondase keskuse piletitulu RK</t>
  </si>
  <si>
    <t>Kondase keskuse teenused RK</t>
  </si>
  <si>
    <t>Kondase keskuse üür RK</t>
  </si>
  <si>
    <t>Kondase keskuse muu tulu RK</t>
  </si>
  <si>
    <t>Kondase keskuse muu tulu Sakala Keskus</t>
  </si>
  <si>
    <t>Kondase keskuse piletitulu Sakala Keskus</t>
  </si>
  <si>
    <t>Kondase keskuse komisjonimüügi tulu Sakala Keskus</t>
  </si>
  <si>
    <t>Mängupesa LA üür</t>
  </si>
  <si>
    <t>Päevakeskuse muud tulud</t>
  </si>
  <si>
    <t>Spordikooli suvelaager</t>
  </si>
  <si>
    <t>Sotsiaalvaldkonna reserv lepinguline tasu</t>
  </si>
  <si>
    <t>Sotsiaalvaldkonna reserv sotsmaks</t>
  </si>
  <si>
    <t>Sotsiaalvaldkonna reserv töötuskindlustus</t>
  </si>
  <si>
    <t>Lapsehoiuteenus puuetega lastele lepinguline tasu</t>
  </si>
  <si>
    <t>Lapsehoiuteenus puuetega lastele sotsmaks</t>
  </si>
  <si>
    <t>Lapsehoiuteenus puuetega lastele töötuskindlustus</t>
  </si>
  <si>
    <t>Linnavalitsuse pirukad jm toitlustamine</t>
  </si>
  <si>
    <t>Muud erisoodustused omadele</t>
  </si>
  <si>
    <t>"Valgust püüdmas" - toetus teatripiletite ostuks paljulapselistele vanematele</t>
  </si>
  <si>
    <t>Linnaplaneeringud  lähetused</t>
  </si>
  <si>
    <t>Sakala Keskus - ventagregaadi remont</t>
  </si>
  <si>
    <t>Inv reservist  Malmi 10-26</t>
  </si>
  <si>
    <t>Hansa 2015 välislähetused</t>
  </si>
  <si>
    <t>Linnakujundus Stendid lepinguline tasu</t>
  </si>
  <si>
    <t>Linnakujundus Stendid sotsmaks</t>
  </si>
  <si>
    <t xml:space="preserve">Linnakujundus Jõulukaunistused </t>
  </si>
  <si>
    <t>Linnakujundus Stendid töötuskindlustus</t>
  </si>
  <si>
    <t>Muud üritusedkoolituslähetused</t>
  </si>
  <si>
    <t>Reevo Maidla</t>
  </si>
  <si>
    <t>Vahea/a 25.11.12, lõppa/a 25.01.13</t>
  </si>
  <si>
    <t>Baptistikogudus valveseadmestik</t>
  </si>
  <si>
    <t>Sakala Keskus - kohviku viimane üürimakse</t>
  </si>
  <si>
    <t>TU082</t>
  </si>
  <si>
    <t>Muu tulu sotsiaalalalt</t>
  </si>
  <si>
    <t>Erisoodustus - toitlustamine</t>
  </si>
  <si>
    <t>Inv reservist   Midrimaa paviljonide katused</t>
  </si>
  <si>
    <t>Inv reservist   asfalteerimine</t>
  </si>
  <si>
    <t>Maa müük Puidu 10  10 000.-</t>
  </si>
  <si>
    <t>Maa müük Männimäe tee 24a 10 000.-</t>
  </si>
  <si>
    <t>Maa müük Munga 2a 6 000.-</t>
  </si>
  <si>
    <t>Maa müük Lossi 31a  15 000.-</t>
  </si>
  <si>
    <t>SA Archimedes - Vesi, elu allikas</t>
  </si>
  <si>
    <t>Kunstikooli jõuluõpituba</t>
  </si>
  <si>
    <t>4502</t>
  </si>
  <si>
    <t>Soojatrassi ehituseks AS-le  Esro (Lutsu ja Pikk  tänav)</t>
  </si>
  <si>
    <t>Sotsiaalvaldkonna reserv koolitus</t>
  </si>
  <si>
    <t>Kultmin Linnaraamatukogule 100 rahva lood</t>
  </si>
  <si>
    <t>Kultmin Linnaraamatukogule mõrvamüsteerium</t>
  </si>
  <si>
    <t>SA Archimedes CRJ'le</t>
  </si>
  <si>
    <t>Inv reservist   Paala kooli parkla</t>
  </si>
  <si>
    <t>Täitmine 30.11.2012</t>
  </si>
  <si>
    <t>Täna</t>
  </si>
  <si>
    <t>Sakala Keskuse muu tulu - nov Piletilevi korrastamata</t>
  </si>
  <si>
    <t>Tugipered, tugiisikud sotsmaks</t>
  </si>
  <si>
    <t>Tugipered, tugiisikud töötuskindlustus</t>
  </si>
  <si>
    <t>Tugipered, tugiisikud lepinguline tasu</t>
  </si>
  <si>
    <t xml:space="preserve">Sotsiaalala haldustegevus </t>
  </si>
  <si>
    <t>Helle Hüva kodu ümberehitus</t>
  </si>
  <si>
    <t>Kristel Raba motokrossivõistlused</t>
  </si>
  <si>
    <t>Inv reservist   Tüma varjupaik</t>
  </si>
  <si>
    <t>Sotsiaalala haldustegevus  mööbel</t>
  </si>
  <si>
    <t>Sotsiaalala haldustegevus  kantseleikulud</t>
  </si>
  <si>
    <t>Sotsiaalala haldustegevus  kontoritehnika</t>
  </si>
  <si>
    <t>Inv reservist   Pika tänava sademeveerennide paigaldus</t>
  </si>
  <si>
    <t>Pauluse Kogudus kiriku katuse remont</t>
  </si>
  <si>
    <t>Ilutulestik</t>
  </si>
  <si>
    <t>Sotsiaalala haldustegevus  telefonid</t>
  </si>
  <si>
    <t>Eesti Töötukassa praktika juhendamine</t>
  </si>
  <si>
    <t>Maa müük Mustla mnt T1</t>
  </si>
  <si>
    <t>Puuetega laste hooldajatoetuse maksud</t>
  </si>
  <si>
    <t>TU06V</t>
  </si>
  <si>
    <t>Sihtfin Paalalinna Koolile Kooriühing ning Rahvatantsu ja Rahvamuusika Selts</t>
  </si>
  <si>
    <t>Sihtfin Kesklinna Koolile Kooriühingult</t>
  </si>
  <si>
    <t>Sihtfin Kesklinna KoolileSoome-Eesti Instituudilt</t>
  </si>
  <si>
    <t>Sihtfin Jakobsoni Koolile Kooriühing ning Rahvatantsu ja Rahvamuusika Selts</t>
  </si>
  <si>
    <t>Sihtfin Huvikoolile Rahvatantsu ja Rahvamuusika Seltsilt</t>
  </si>
  <si>
    <t>Teiste isikute raha Sakala Keskuses 203601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</si>
</sst>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r&quot;_-;\-* #,##0.00\ &quot;kr&quot;_-;_-* &quot;-&quot;??\ &quot;kr&quot;_-;_-@_-"/>
    <numFmt numFmtId="43" formatCode="_-* #,##0.00\ _k_r_-;\-* #,##0.00\ _k_r_-;_-* &quot;-&quot;??\ _k_r_-;_-@_-"/>
    <numFmt numFmtId="164" formatCode="dd\.mm\.yy;@"/>
    <numFmt numFmtId="165" formatCode="_(* #,##0.00_);_(* \(#,##0.00\);_(* &quot;-&quot;??_);_(@_)"/>
    <numFmt numFmtId="166" formatCode="_(&quot;$&quot;* #,##0.00_);_(&quot;$&quot;* \(#,##0.00\);_(&quot;$&quot;* &quot;-&quot;??_);_(@_)"/>
  </numFmts>
  <fonts count="45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b/>
      <sz val="12"/>
      <color indexed="10"/>
      <name val="Arial"/>
      <family val="2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  <charset val="186"/>
    </font>
    <font>
      <b/>
      <sz val="8"/>
      <color indexed="81"/>
      <name val="Tahoma"/>
      <family val="2"/>
      <charset val="186"/>
    </font>
    <font>
      <b/>
      <sz val="10"/>
      <color indexed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1"/>
      <color indexed="20"/>
      <name val="Arial Narrow"/>
      <family val="2"/>
      <charset val="186"/>
    </font>
    <font>
      <u/>
      <sz val="11"/>
      <color indexed="12"/>
      <name val="Calibri"/>
      <family val="2"/>
      <charset val="186"/>
    </font>
    <font>
      <u/>
      <sz val="10"/>
      <color indexed="12"/>
      <name val="Arial"/>
      <family val="2"/>
    </font>
    <font>
      <sz val="11"/>
      <color indexed="60"/>
      <name val="Arial Narrow"/>
      <family val="2"/>
      <charset val="186"/>
    </font>
    <font>
      <sz val="11"/>
      <color indexed="8"/>
      <name val="Arial Narrow"/>
      <family val="2"/>
      <charset val="186"/>
    </font>
    <font>
      <sz val="10"/>
      <name val="Times New Roman"/>
      <family val="1"/>
      <charset val="186"/>
    </font>
    <font>
      <b/>
      <sz val="12"/>
      <color indexed="8"/>
      <name val="Arial"/>
      <family val="2"/>
      <charset val="186"/>
    </font>
    <font>
      <sz val="12"/>
      <color indexed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</fonts>
  <fills count="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CC66FF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2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5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5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20" borderId="0" applyNumberFormat="0" applyBorder="0" applyAlignment="0" applyProtection="0"/>
    <xf numFmtId="0" fontId="20" fillId="7" borderId="1" applyNumberFormat="0" applyAlignment="0" applyProtection="0"/>
    <xf numFmtId="0" fontId="21" fillId="3" borderId="0" applyNumberFormat="0" applyBorder="0" applyAlignment="0" applyProtection="0"/>
    <xf numFmtId="0" fontId="20" fillId="7" borderId="1" applyNumberFormat="0" applyAlignment="0" applyProtection="0"/>
    <xf numFmtId="0" fontId="25" fillId="21" borderId="2" applyNumberFormat="0" applyAlignment="0" applyProtection="0"/>
    <xf numFmtId="0" fontId="32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1" fillId="3" borderId="0" applyNumberFormat="0" applyBorder="0" applyAlignment="0" applyProtection="0"/>
    <xf numFmtId="0" fontId="35" fillId="3" borderId="0" applyNumberFormat="0" applyBorder="0" applyAlignment="0" applyProtection="0"/>
    <xf numFmtId="0" fontId="22" fillId="4" borderId="0" applyNumberFormat="0" applyBorder="0" applyAlignment="0" applyProtection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33" fillId="7" borderId="1" applyNumberFormat="0" applyAlignment="0" applyProtection="0"/>
    <xf numFmtId="0" fontId="24" fillId="0" borderId="6" applyNumberFormat="0" applyFill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5" fillId="21" borderId="2" applyNumberFormat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18" fillId="22" borderId="8" applyNumberFormat="0" applyFont="0" applyAlignment="0" applyProtection="0"/>
    <xf numFmtId="0" fontId="27" fillId="23" borderId="0" applyNumberFormat="0" applyBorder="0" applyAlignment="0" applyProtection="0"/>
    <xf numFmtId="0" fontId="38" fillId="23" borderId="0" applyNumberFormat="0" applyBorder="0" applyAlignment="0" applyProtection="0"/>
    <xf numFmtId="0" fontId="27" fillId="23" borderId="0" applyNumberFormat="0" applyBorder="0" applyAlignment="0" applyProtection="0"/>
    <xf numFmtId="0" fontId="14" fillId="0" borderId="0"/>
    <xf numFmtId="0" fontId="4" fillId="0" borderId="0"/>
    <xf numFmtId="0" fontId="14" fillId="0" borderId="0"/>
    <xf numFmtId="0" fontId="14" fillId="0" borderId="0"/>
    <xf numFmtId="0" fontId="5" fillId="0" borderId="0"/>
    <xf numFmtId="0" fontId="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39" fillId="0" borderId="0"/>
    <xf numFmtId="0" fontId="14" fillId="0" borderId="0"/>
    <xf numFmtId="0" fontId="18" fillId="0" borderId="0"/>
    <xf numFmtId="0" fontId="14" fillId="0" borderId="0"/>
    <xf numFmtId="0" fontId="39" fillId="0" borderId="0"/>
    <xf numFmtId="0" fontId="18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5" fillId="0" borderId="0"/>
    <xf numFmtId="0" fontId="4" fillId="0" borderId="0"/>
    <xf numFmtId="0" fontId="5" fillId="0" borderId="0"/>
    <xf numFmtId="0" fontId="14" fillId="0" borderId="0"/>
    <xf numFmtId="0" fontId="4" fillId="0" borderId="0"/>
    <xf numFmtId="0" fontId="14" fillId="0" borderId="0"/>
    <xf numFmtId="0" fontId="11" fillId="22" borderId="8" applyNumberFormat="0" applyFont="0" applyAlignment="0" applyProtection="0"/>
    <xf numFmtId="0" fontId="34" fillId="7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1" fillId="0" borderId="0" applyNumberForma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20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8" borderId="1" applyNumberFormat="0" applyAlignment="0" applyProtection="0"/>
    <xf numFmtId="0" fontId="40" fillId="0" borderId="0"/>
    <xf numFmtId="0" fontId="28" fillId="0" borderId="0" applyNumberFormat="0" applyFill="0" applyBorder="0" applyAlignment="0" applyProtection="0"/>
    <xf numFmtId="0" fontId="24" fillId="0" borderId="6" applyNumberFormat="0" applyFill="0" applyAlignment="0" applyProtection="0"/>
    <xf numFmtId="44" fontId="14" fillId="0" borderId="0" applyFont="0" applyFill="0" applyBorder="0" applyAlignment="0" applyProtection="0"/>
    <xf numFmtId="44" fontId="11" fillId="0" borderId="0" applyFont="0" applyFill="0" applyBorder="0" applyAlignment="0" applyProtection="0"/>
    <xf numFmtId="166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34" fillId="7" borderId="9" applyNumberFormat="0" applyAlignment="0" applyProtection="0"/>
    <xf numFmtId="0" fontId="3" fillId="0" borderId="0"/>
    <xf numFmtId="0" fontId="3" fillId="0" borderId="0"/>
    <xf numFmtId="0" fontId="4" fillId="0" borderId="0"/>
    <xf numFmtId="0" fontId="44" fillId="0" borderId="0"/>
    <xf numFmtId="0" fontId="2" fillId="0" borderId="0"/>
    <xf numFmtId="0" fontId="18" fillId="6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5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7" borderId="1" applyNumberFormat="0" applyAlignment="0" applyProtection="0"/>
    <xf numFmtId="0" fontId="21" fillId="3" borderId="0" applyNumberFormat="0" applyBorder="0" applyAlignment="0" applyProtection="0"/>
    <xf numFmtId="0" fontId="4" fillId="0" borderId="0"/>
    <xf numFmtId="0" fontId="22" fillId="4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4" fillId="0" borderId="6" applyNumberFormat="0" applyFill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5" fillId="21" borderId="2" applyNumberFormat="0" applyAlignment="0" applyProtection="0"/>
    <xf numFmtId="0" fontId="26" fillId="0" borderId="7" applyNumberFormat="0" applyFill="0" applyAlignment="0" applyProtection="0"/>
    <xf numFmtId="0" fontId="18" fillId="22" borderId="8" applyNumberFormat="0" applyFont="0" applyAlignment="0" applyProtection="0"/>
    <xf numFmtId="0" fontId="27" fillId="23" borderId="0" applyNumberFormat="0" applyBorder="0" applyAlignment="0" applyProtection="0"/>
    <xf numFmtId="0" fontId="1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0" borderId="0"/>
    <xf numFmtId="0" fontId="43" fillId="0" borderId="0"/>
    <xf numFmtId="0" fontId="39" fillId="0" borderId="0"/>
    <xf numFmtId="0" fontId="18" fillId="0" borderId="0"/>
    <xf numFmtId="0" fontId="39" fillId="0" borderId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9" fontId="14" fillId="0" borderId="0" applyFont="0" applyFill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20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8" borderId="1" applyNumberFormat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4" fillId="7" borderId="9" applyNumberFormat="0" applyAlignment="0" applyProtection="0"/>
    <xf numFmtId="0" fontId="44" fillId="0" borderId="0"/>
    <xf numFmtId="0" fontId="1" fillId="0" borderId="0"/>
  </cellStyleXfs>
  <cellXfs count="214">
    <xf numFmtId="0" fontId="0" fillId="0" borderId="0" xfId="0"/>
    <xf numFmtId="49" fontId="6" fillId="0" borderId="10" xfId="101" applyNumberFormat="1" applyFont="1" applyFill="1" applyBorder="1" applyAlignment="1">
      <alignment horizontal="center" vertical="center" wrapText="1"/>
    </xf>
    <xf numFmtId="49" fontId="6" fillId="0" borderId="11" xfId="101" applyNumberFormat="1" applyFont="1" applyFill="1" applyBorder="1" applyAlignment="1">
      <alignment vertical="center" wrapText="1"/>
    </xf>
    <xf numFmtId="4" fontId="6" fillId="0" borderId="10" xfId="101" applyNumberFormat="1" applyFont="1" applyFill="1" applyBorder="1" applyAlignment="1">
      <alignment horizontal="center" vertical="center" wrapText="1"/>
    </xf>
    <xf numFmtId="0" fontId="6" fillId="0" borderId="10" xfId="101" applyFont="1" applyFill="1" applyBorder="1" applyAlignment="1">
      <alignment horizontal="center" vertical="center" wrapText="1"/>
    </xf>
    <xf numFmtId="0" fontId="6" fillId="0" borderId="0" xfId="101" applyFont="1" applyFill="1" applyAlignment="1">
      <alignment horizontal="center" vertical="center" wrapText="1"/>
    </xf>
    <xf numFmtId="49" fontId="7" fillId="0" borderId="10" xfId="0" applyNumberFormat="1" applyFont="1" applyFill="1" applyBorder="1" applyAlignment="1"/>
    <xf numFmtId="49" fontId="7" fillId="0" borderId="10" xfId="0" applyNumberFormat="1" applyFont="1" applyFill="1" applyBorder="1"/>
    <xf numFmtId="4" fontId="7" fillId="0" borderId="10" xfId="0" applyNumberFormat="1" applyFont="1" applyFill="1" applyBorder="1"/>
    <xf numFmtId="0" fontId="7" fillId="0" borderId="10" xfId="0" applyFont="1" applyFill="1" applyBorder="1"/>
    <xf numFmtId="0" fontId="7" fillId="0" borderId="0" xfId="0" applyFont="1" applyFill="1"/>
    <xf numFmtId="4" fontId="7" fillId="0" borderId="12" xfId="0" applyNumberFormat="1" applyFont="1" applyFill="1" applyBorder="1"/>
    <xf numFmtId="4" fontId="7" fillId="24" borderId="10" xfId="0" applyNumberFormat="1" applyFont="1" applyFill="1" applyBorder="1"/>
    <xf numFmtId="49" fontId="7" fillId="25" borderId="10" xfId="0" applyNumberFormat="1" applyFont="1" applyFill="1" applyBorder="1" applyAlignment="1"/>
    <xf numFmtId="14" fontId="7" fillId="0" borderId="10" xfId="0" applyNumberFormat="1" applyFont="1" applyFill="1" applyBorder="1"/>
    <xf numFmtId="49" fontId="6" fillId="0" borderId="10" xfId="0" applyNumberFormat="1" applyFont="1" applyFill="1" applyBorder="1" applyAlignment="1"/>
    <xf numFmtId="49" fontId="6" fillId="0" borderId="10" xfId="0" applyNumberFormat="1" applyFont="1" applyFill="1" applyBorder="1"/>
    <xf numFmtId="4" fontId="6" fillId="0" borderId="10" xfId="0" applyNumberFormat="1" applyFont="1" applyFill="1" applyBorder="1"/>
    <xf numFmtId="0" fontId="6" fillId="0" borderId="10" xfId="0" applyFont="1" applyFill="1" applyBorder="1"/>
    <xf numFmtId="0" fontId="6" fillId="0" borderId="0" xfId="0" applyFont="1" applyFill="1"/>
    <xf numFmtId="0" fontId="7" fillId="0" borderId="10" xfId="99" applyFont="1" applyFill="1" applyBorder="1"/>
    <xf numFmtId="0" fontId="7" fillId="0" borderId="10" xfId="0" applyNumberFormat="1" applyFont="1" applyFill="1" applyBorder="1" applyAlignment="1">
      <alignment horizontal="right"/>
    </xf>
    <xf numFmtId="4" fontId="7" fillId="0" borderId="10" xfId="99" applyNumberFormat="1" applyFont="1" applyFill="1" applyBorder="1"/>
    <xf numFmtId="4" fontId="6" fillId="0" borderId="12" xfId="0" applyNumberFormat="1" applyFont="1" applyFill="1" applyBorder="1"/>
    <xf numFmtId="49" fontId="7" fillId="0" borderId="0" xfId="0" applyNumberFormat="1" applyFont="1" applyFill="1" applyAlignment="1"/>
    <xf numFmtId="49" fontId="7" fillId="0" borderId="0" xfId="0" applyNumberFormat="1" applyFont="1" applyFill="1"/>
    <xf numFmtId="4" fontId="7" fillId="0" borderId="0" xfId="0" applyNumberFormat="1" applyFont="1" applyFill="1"/>
    <xf numFmtId="4" fontId="6" fillId="0" borderId="0" xfId="0" applyNumberFormat="1" applyFont="1" applyFill="1"/>
    <xf numFmtId="4" fontId="6" fillId="0" borderId="13" xfId="101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left"/>
    </xf>
    <xf numFmtId="0" fontId="7" fillId="0" borderId="10" xfId="0" applyNumberFormat="1" applyFont="1" applyFill="1" applyBorder="1" applyAlignment="1">
      <alignment horizontal="left"/>
    </xf>
    <xf numFmtId="49" fontId="7" fillId="0" borderId="10" xfId="99" applyNumberFormat="1" applyFont="1" applyFill="1" applyBorder="1"/>
    <xf numFmtId="0" fontId="7" fillId="0" borderId="10" xfId="0" applyNumberFormat="1" applyFont="1" applyFill="1" applyBorder="1" applyAlignment="1"/>
    <xf numFmtId="0" fontId="7" fillId="0" borderId="10" xfId="98" applyNumberFormat="1" applyFont="1" applyFill="1" applyBorder="1" applyAlignment="1">
      <alignment horizontal="right"/>
    </xf>
    <xf numFmtId="49" fontId="7" fillId="0" borderId="10" xfId="0" applyNumberFormat="1" applyFont="1" applyFill="1" applyBorder="1" applyAlignment="1">
      <alignment horizontal="right"/>
    </xf>
    <xf numFmtId="49" fontId="7" fillId="0" borderId="10" xfId="98" applyNumberFormat="1" applyFont="1" applyFill="1" applyBorder="1" applyAlignment="1"/>
    <xf numFmtId="49" fontId="7" fillId="0" borderId="10" xfId="101" applyNumberFormat="1" applyFont="1" applyFill="1" applyBorder="1" applyAlignment="1">
      <alignment horizontal="left" vertical="center"/>
    </xf>
    <xf numFmtId="4" fontId="7" fillId="0" borderId="10" xfId="98" applyNumberFormat="1" applyFont="1" applyFill="1" applyBorder="1"/>
    <xf numFmtId="4" fontId="7" fillId="30" borderId="10" xfId="0" applyNumberFormat="1" applyFont="1" applyFill="1" applyBorder="1"/>
    <xf numFmtId="4" fontId="7" fillId="0" borderId="0" xfId="99" applyNumberFormat="1" applyFont="1" applyFill="1" applyBorder="1"/>
    <xf numFmtId="4" fontId="7" fillId="0" borderId="11" xfId="0" applyNumberFormat="1" applyFont="1" applyFill="1" applyBorder="1"/>
    <xf numFmtId="0" fontId="7" fillId="0" borderId="0" xfId="99" applyFont="1" applyFill="1" applyBorder="1"/>
    <xf numFmtId="49" fontId="7" fillId="0" borderId="0" xfId="99" applyNumberFormat="1" applyFont="1" applyFill="1"/>
    <xf numFmtId="49" fontId="6" fillId="0" borderId="10" xfId="0" applyNumberFormat="1" applyFont="1" applyFill="1" applyBorder="1" applyAlignment="1">
      <alignment horizontal="left"/>
    </xf>
    <xf numFmtId="0" fontId="6" fillId="0" borderId="10" xfId="0" applyNumberFormat="1" applyFont="1" applyFill="1" applyBorder="1" applyAlignment="1">
      <alignment horizontal="left"/>
    </xf>
    <xf numFmtId="0" fontId="6" fillId="0" borderId="10" xfId="0" applyNumberFormat="1" applyFont="1" applyFill="1" applyBorder="1" applyAlignment="1">
      <alignment horizontal="right"/>
    </xf>
    <xf numFmtId="49" fontId="6" fillId="0" borderId="10" xfId="99" applyNumberFormat="1" applyFont="1" applyFill="1" applyBorder="1"/>
    <xf numFmtId="4" fontId="6" fillId="0" borderId="0" xfId="0" applyNumberFormat="1" applyFont="1" applyFill="1" applyBorder="1"/>
    <xf numFmtId="4" fontId="6" fillId="0" borderId="14" xfId="0" applyNumberFormat="1" applyFont="1" applyFill="1" applyBorder="1"/>
    <xf numFmtId="0" fontId="7" fillId="0" borderId="10" xfId="97" applyFont="1" applyFill="1" applyBorder="1"/>
    <xf numFmtId="49" fontId="7" fillId="0" borderId="14" xfId="0" applyNumberFormat="1" applyFont="1" applyFill="1" applyBorder="1" applyAlignment="1">
      <alignment horizontal="left"/>
    </xf>
    <xf numFmtId="49" fontId="7" fillId="0" borderId="14" xfId="0" applyNumberFormat="1" applyFont="1" applyFill="1" applyBorder="1" applyAlignment="1"/>
    <xf numFmtId="0" fontId="7" fillId="0" borderId="14" xfId="97" applyFont="1" applyFill="1" applyBorder="1"/>
    <xf numFmtId="4" fontId="7" fillId="0" borderId="14" xfId="0" applyNumberFormat="1" applyFont="1" applyFill="1" applyBorder="1"/>
    <xf numFmtId="0" fontId="7" fillId="0" borderId="14" xfId="0" applyNumberFormat="1" applyFont="1" applyFill="1" applyBorder="1" applyAlignment="1">
      <alignment horizontal="left"/>
    </xf>
    <xf numFmtId="49" fontId="6" fillId="0" borderId="14" xfId="0" applyNumberFormat="1" applyFont="1" applyFill="1" applyBorder="1"/>
    <xf numFmtId="4" fontId="6" fillId="0" borderId="10" xfId="99" applyNumberFormat="1" applyFont="1" applyFill="1" applyBorder="1"/>
    <xf numFmtId="49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49" fontId="7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/>
    <xf numFmtId="49" fontId="7" fillId="0" borderId="0" xfId="99" applyNumberFormat="1" applyFont="1" applyFill="1" applyBorder="1"/>
    <xf numFmtId="4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Alignment="1">
      <alignment horizontal="left"/>
    </xf>
    <xf numFmtId="4" fontId="7" fillId="0" borderId="0" xfId="99" applyNumberFormat="1" applyFont="1" applyFill="1"/>
    <xf numFmtId="0" fontId="7" fillId="0" borderId="0" xfId="0" applyNumberFormat="1" applyFont="1" applyFill="1" applyAlignment="1">
      <alignment horizontal="left"/>
    </xf>
    <xf numFmtId="49" fontId="7" fillId="0" borderId="0" xfId="99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left"/>
    </xf>
    <xf numFmtId="49" fontId="6" fillId="0" borderId="0" xfId="0" applyNumberFormat="1" applyFont="1" applyFill="1" applyAlignment="1"/>
    <xf numFmtId="49" fontId="6" fillId="0" borderId="0" xfId="99" applyNumberFormat="1" applyFont="1" applyFill="1"/>
    <xf numFmtId="4" fontId="6" fillId="0" borderId="0" xfId="99" applyNumberFormat="1" applyFont="1" applyFill="1"/>
    <xf numFmtId="0" fontId="6" fillId="0" borderId="0" xfId="0" applyNumberFormat="1" applyFont="1" applyFill="1" applyAlignment="1">
      <alignment horizontal="left"/>
    </xf>
    <xf numFmtId="4" fontId="7" fillId="0" borderId="0" xfId="0" applyNumberFormat="1" applyFont="1" applyFill="1" applyAlignment="1"/>
    <xf numFmtId="49" fontId="8" fillId="0" borderId="0" xfId="99" applyNumberFormat="1" applyFont="1" applyFill="1"/>
    <xf numFmtId="0" fontId="7" fillId="0" borderId="0" xfId="0" applyNumberFormat="1" applyFont="1" applyFill="1" applyAlignment="1">
      <alignment horizontal="right"/>
    </xf>
    <xf numFmtId="4" fontId="7" fillId="31" borderId="10" xfId="0" applyNumberFormat="1" applyFont="1" applyFill="1" applyBorder="1"/>
    <xf numFmtId="0" fontId="4" fillId="0" borderId="10" xfId="0" applyFont="1" applyBorder="1" applyAlignment="1">
      <alignment horizontal="center" wrapText="1"/>
    </xf>
    <xf numFmtId="14" fontId="4" fillId="0" borderId="10" xfId="0" applyNumberFormat="1" applyFont="1" applyBorder="1" applyAlignment="1">
      <alignment horizontal="center" wrapText="1"/>
    </xf>
    <xf numFmtId="15" fontId="4" fillId="0" borderId="10" xfId="0" applyNumberFormat="1" applyFont="1" applyBorder="1" applyAlignment="1">
      <alignment horizontal="center" wrapText="1"/>
    </xf>
    <xf numFmtId="4" fontId="4" fillId="0" borderId="10" xfId="0" applyNumberFormat="1" applyFont="1" applyBorder="1" applyAlignment="1">
      <alignment horizontal="center" wrapText="1"/>
    </xf>
    <xf numFmtId="17" fontId="4" fillId="0" borderId="10" xfId="0" applyNumberFormat="1" applyFont="1" applyBorder="1" applyAlignment="1">
      <alignment horizontal="center" wrapText="1"/>
    </xf>
    <xf numFmtId="0" fontId="0" fillId="0" borderId="10" xfId="0" applyFill="1" applyBorder="1"/>
    <xf numFmtId="14" fontId="0" fillId="0" borderId="10" xfId="0" applyNumberFormat="1" applyBorder="1"/>
    <xf numFmtId="15" fontId="0" fillId="31" borderId="10" xfId="0" applyNumberFormat="1" applyFill="1" applyBorder="1" applyAlignment="1">
      <alignment horizontal="right"/>
    </xf>
    <xf numFmtId="15" fontId="0" fillId="0" borderId="10" xfId="0" applyNumberFormat="1" applyFill="1" applyBorder="1" applyAlignment="1">
      <alignment horizontal="right"/>
    </xf>
    <xf numFmtId="4" fontId="0" fillId="0" borderId="10" xfId="0" applyNumberFormat="1" applyFill="1" applyBorder="1" applyAlignment="1">
      <alignment horizontal="right"/>
    </xf>
    <xf numFmtId="4" fontId="0" fillId="0" borderId="10" xfId="0" applyNumberFormat="1" applyBorder="1" applyAlignment="1">
      <alignment horizontal="right"/>
    </xf>
    <xf numFmtId="4" fontId="0" fillId="0" borderId="10" xfId="0" applyNumberFormat="1" applyBorder="1"/>
    <xf numFmtId="4" fontId="0" fillId="0" borderId="10" xfId="0" applyNumberFormat="1" applyFill="1" applyBorder="1"/>
    <xf numFmtId="4" fontId="0" fillId="0" borderId="10" xfId="0" applyNumberFormat="1" applyFill="1" applyBorder="1" applyAlignment="1"/>
    <xf numFmtId="4" fontId="0" fillId="0" borderId="10" xfId="0" applyNumberFormat="1" applyBorder="1" applyAlignment="1"/>
    <xf numFmtId="4" fontId="0" fillId="29" borderId="10" xfId="0" applyNumberFormat="1" applyFill="1" applyBorder="1" applyAlignment="1"/>
    <xf numFmtId="4" fontId="0" fillId="24" borderId="10" xfId="0" applyNumberFormat="1" applyFill="1" applyBorder="1" applyAlignment="1"/>
    <xf numFmtId="0" fontId="0" fillId="24" borderId="10" xfId="0" applyFill="1" applyBorder="1" applyAlignment="1"/>
    <xf numFmtId="0" fontId="0" fillId="0" borderId="10" xfId="0" applyBorder="1"/>
    <xf numFmtId="4" fontId="0" fillId="24" borderId="10" xfId="0" applyNumberFormat="1" applyFill="1" applyBorder="1" applyAlignment="1">
      <alignment horizontal="right"/>
    </xf>
    <xf numFmtId="4" fontId="0" fillId="24" borderId="10" xfId="0" applyNumberFormat="1" applyFill="1" applyBorder="1"/>
    <xf numFmtId="0" fontId="0" fillId="26" borderId="10" xfId="0" applyFill="1" applyBorder="1" applyAlignment="1">
      <alignment wrapText="1"/>
    </xf>
    <xf numFmtId="14" fontId="0" fillId="0" borderId="10" xfId="0" applyNumberFormat="1" applyFill="1" applyBorder="1" applyAlignment="1">
      <alignment wrapText="1"/>
    </xf>
    <xf numFmtId="15" fontId="0" fillId="0" borderId="10" xfId="0" applyNumberFormat="1" applyFill="1" applyBorder="1" applyAlignment="1">
      <alignment horizontal="right" wrapText="1"/>
    </xf>
    <xf numFmtId="4" fontId="0" fillId="32" borderId="10" xfId="0" applyNumberFormat="1" applyFill="1" applyBorder="1" applyAlignment="1"/>
    <xf numFmtId="0" fontId="0" fillId="0" borderId="10" xfId="0" applyFill="1" applyBorder="1" applyAlignment="1">
      <alignment wrapText="1"/>
    </xf>
    <xf numFmtId="0" fontId="0" fillId="0" borderId="0" xfId="0" applyFill="1"/>
    <xf numFmtId="4" fontId="0" fillId="31" borderId="10" xfId="0" applyNumberFormat="1" applyFill="1" applyBorder="1" applyAlignment="1"/>
    <xf numFmtId="14" fontId="0" fillId="0" borderId="10" xfId="0" applyNumberFormat="1" applyFill="1" applyBorder="1"/>
    <xf numFmtId="15" fontId="0" fillId="32" borderId="10" xfId="0" applyNumberFormat="1" applyFill="1" applyBorder="1" applyAlignment="1">
      <alignment horizontal="right"/>
    </xf>
    <xf numFmtId="15" fontId="0" fillId="0" borderId="0" xfId="0" applyNumberFormat="1"/>
    <xf numFmtId="4" fontId="0" fillId="0" borderId="0" xfId="0" applyNumberFormat="1"/>
    <xf numFmtId="4" fontId="0" fillId="0" borderId="0" xfId="0" applyNumberFormat="1" applyFill="1"/>
    <xf numFmtId="4" fontId="0" fillId="0" borderId="0" xfId="0" applyNumberFormat="1" applyFill="1" applyAlignment="1"/>
    <xf numFmtId="4" fontId="0" fillId="0" borderId="0" xfId="0" applyNumberFormat="1" applyAlignment="1"/>
    <xf numFmtId="0" fontId="0" fillId="0" borderId="0" xfId="0" applyAlignment="1"/>
    <xf numFmtId="0" fontId="11" fillId="0" borderId="0" xfId="0" applyFont="1" applyFill="1"/>
    <xf numFmtId="0" fontId="11" fillId="0" borderId="0" xfId="0" applyFont="1" applyFill="1" applyBorder="1"/>
    <xf numFmtId="49" fontId="11" fillId="0" borderId="0" xfId="99" applyNumberFormat="1" applyFont="1" applyFill="1"/>
    <xf numFmtId="49" fontId="12" fillId="0" borderId="10" xfId="101" applyNumberFormat="1" applyFont="1" applyFill="1" applyBorder="1" applyAlignment="1">
      <alignment horizontal="center" vertical="center" wrapText="1"/>
    </xf>
    <xf numFmtId="0" fontId="12" fillId="0" borderId="10" xfId="101" applyNumberFormat="1" applyFont="1" applyFill="1" applyBorder="1" applyAlignment="1">
      <alignment horizontal="right" vertical="center" wrapText="1"/>
    </xf>
    <xf numFmtId="49" fontId="12" fillId="0" borderId="11" xfId="101" applyNumberFormat="1" applyFont="1" applyFill="1" applyBorder="1" applyAlignment="1">
      <alignment horizontal="center" vertical="center" wrapText="1"/>
    </xf>
    <xf numFmtId="4" fontId="12" fillId="0" borderId="10" xfId="101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/>
    <xf numFmtId="0" fontId="11" fillId="0" borderId="10" xfId="0" applyNumberFormat="1" applyFont="1" applyFill="1" applyBorder="1" applyAlignment="1">
      <alignment horizontal="right"/>
    </xf>
    <xf numFmtId="49" fontId="11" fillId="0" borderId="10" xfId="0" applyNumberFormat="1" applyFont="1" applyFill="1" applyBorder="1" applyAlignment="1"/>
    <xf numFmtId="49" fontId="11" fillId="0" borderId="0" xfId="0" applyNumberFormat="1" applyFont="1" applyFill="1" applyBorder="1"/>
    <xf numFmtId="0" fontId="11" fillId="0" borderId="0" xfId="0" applyNumberFormat="1" applyFont="1" applyFill="1" applyBorder="1" applyAlignment="1">
      <alignment horizontal="right"/>
    </xf>
    <xf numFmtId="49" fontId="7" fillId="0" borderId="0" xfId="99" applyNumberFormat="1" applyFont="1" applyFill="1" applyAlignment="1">
      <alignment horizontal="left"/>
    </xf>
    <xf numFmtId="49" fontId="11" fillId="0" borderId="0" xfId="0" applyNumberFormat="1" applyFont="1" applyFill="1" applyAlignment="1"/>
    <xf numFmtId="49" fontId="11" fillId="0" borderId="0" xfId="0" applyNumberFormat="1" applyFont="1" applyFill="1"/>
    <xf numFmtId="0" fontId="11" fillId="0" borderId="10" xfId="0" applyNumberFormat="1" applyFont="1" applyFill="1" applyBorder="1" applyAlignment="1">
      <alignment horizontal="left"/>
    </xf>
    <xf numFmtId="4" fontId="11" fillId="0" borderId="10" xfId="99" applyNumberFormat="1" applyFont="1" applyFill="1" applyBorder="1"/>
    <xf numFmtId="0" fontId="12" fillId="0" borderId="11" xfId="101" applyNumberFormat="1" applyFont="1" applyFill="1" applyBorder="1" applyAlignment="1">
      <alignment horizontal="left" vertical="center" wrapText="1"/>
    </xf>
    <xf numFmtId="49" fontId="11" fillId="34" borderId="10" xfId="0" applyNumberFormat="1" applyFont="1" applyFill="1" applyBorder="1"/>
    <xf numFmtId="0" fontId="11" fillId="34" borderId="10" xfId="0" applyNumberFormat="1" applyFont="1" applyFill="1" applyBorder="1" applyAlignment="1">
      <alignment horizontal="right"/>
    </xf>
    <xf numFmtId="49" fontId="11" fillId="0" borderId="10" xfId="0" applyNumberFormat="1" applyFont="1" applyFill="1" applyBorder="1" applyAlignment="1">
      <alignment horizontal="left"/>
    </xf>
    <xf numFmtId="49" fontId="14" fillId="33" borderId="10" xfId="101" applyNumberFormat="1" applyFont="1" applyFill="1" applyBorder="1" applyAlignment="1">
      <alignment horizontal="left" vertical="center"/>
    </xf>
    <xf numFmtId="49" fontId="13" fillId="0" borderId="10" xfId="0" applyNumberFormat="1" applyFont="1" applyFill="1" applyBorder="1"/>
    <xf numFmtId="0" fontId="13" fillId="0" borderId="10" xfId="0" applyNumberFormat="1" applyFont="1" applyFill="1" applyBorder="1" applyAlignment="1">
      <alignment horizontal="right"/>
    </xf>
    <xf numFmtId="0" fontId="13" fillId="0" borderId="10" xfId="0" applyNumberFormat="1" applyFont="1" applyFill="1" applyBorder="1" applyAlignment="1">
      <alignment horizontal="left"/>
    </xf>
    <xf numFmtId="49" fontId="13" fillId="0" borderId="10" xfId="0" applyNumberFormat="1" applyFont="1" applyFill="1" applyBorder="1" applyAlignment="1"/>
    <xf numFmtId="49" fontId="13" fillId="0" borderId="10" xfId="99" applyNumberFormat="1" applyFont="1" applyFill="1" applyBorder="1"/>
    <xf numFmtId="4" fontId="13" fillId="0" borderId="10" xfId="0" applyNumberFormat="1" applyFont="1" applyFill="1" applyBorder="1"/>
    <xf numFmtId="0" fontId="13" fillId="0" borderId="0" xfId="0" applyFont="1" applyFill="1"/>
    <xf numFmtId="0" fontId="11" fillId="0" borderId="0" xfId="0" applyNumberFormat="1" applyFont="1" applyFill="1" applyAlignment="1">
      <alignment horizontal="left"/>
    </xf>
    <xf numFmtId="4" fontId="11" fillId="0" borderId="0" xfId="99" applyNumberFormat="1" applyFont="1" applyFill="1"/>
    <xf numFmtId="49" fontId="17" fillId="0" borderId="0" xfId="99" applyNumberFormat="1" applyFont="1" applyFill="1"/>
    <xf numFmtId="0" fontId="11" fillId="0" borderId="0" xfId="0" applyNumberFormat="1" applyFont="1" applyFill="1" applyAlignment="1">
      <alignment horizontal="right"/>
    </xf>
    <xf numFmtId="164" fontId="7" fillId="0" borderId="0" xfId="99" applyNumberFormat="1" applyFont="1" applyFill="1"/>
    <xf numFmtId="14" fontId="7" fillId="0" borderId="0" xfId="0" applyNumberFormat="1" applyFont="1" applyFill="1"/>
    <xf numFmtId="0" fontId="42" fillId="0" borderId="0" xfId="91" applyFont="1"/>
    <xf numFmtId="0" fontId="42" fillId="0" borderId="0" xfId="91" applyFont="1" applyAlignment="1">
      <alignment horizontal="center"/>
    </xf>
    <xf numFmtId="0" fontId="41" fillId="0" borderId="10" xfId="91" applyFont="1" applyBorder="1" applyAlignment="1">
      <alignment horizontal="center" vertical="center" wrapText="1"/>
    </xf>
    <xf numFmtId="0" fontId="41" fillId="0" borderId="10" xfId="91" applyFont="1" applyBorder="1" applyAlignment="1">
      <alignment horizontal="center" vertical="center"/>
    </xf>
    <xf numFmtId="0" fontId="42" fillId="0" borderId="10" xfId="91" applyFont="1" applyBorder="1" applyAlignment="1">
      <alignment horizontal="center"/>
    </xf>
    <xf numFmtId="0" fontId="42" fillId="0" borderId="10" xfId="91" applyFont="1" applyBorder="1"/>
    <xf numFmtId="4" fontId="42" fillId="0" borderId="10" xfId="91" applyNumberFormat="1" applyFont="1" applyBorder="1"/>
    <xf numFmtId="0" fontId="42" fillId="0" borderId="10" xfId="91" applyFont="1" applyBorder="1" applyAlignment="1"/>
    <xf numFmtId="0" fontId="42" fillId="0" borderId="10" xfId="0" applyFont="1" applyBorder="1" applyAlignment="1">
      <alignment horizontal="center" vertical="center"/>
    </xf>
    <xf numFmtId="0" fontId="42" fillId="0" borderId="10" xfId="0" applyFont="1" applyBorder="1" applyAlignment="1">
      <alignment vertical="center"/>
    </xf>
    <xf numFmtId="4" fontId="42" fillId="0" borderId="10" xfId="0" applyNumberFormat="1" applyFont="1" applyBorder="1" applyAlignment="1">
      <alignment vertical="center"/>
    </xf>
    <xf numFmtId="0" fontId="42" fillId="0" borderId="10" xfId="91" applyFont="1" applyFill="1" applyBorder="1"/>
    <xf numFmtId="0" fontId="42" fillId="0" borderId="10" xfId="91" applyFont="1" applyFill="1" applyBorder="1" applyAlignment="1">
      <alignment horizontal="center"/>
    </xf>
    <xf numFmtId="4" fontId="42" fillId="0" borderId="10" xfId="91" applyNumberFormat="1" applyFont="1" applyFill="1" applyBorder="1"/>
    <xf numFmtId="0" fontId="42" fillId="28" borderId="10" xfId="91" applyFont="1" applyFill="1" applyBorder="1" applyAlignment="1">
      <alignment horizontal="center"/>
    </xf>
    <xf numFmtId="0" fontId="42" fillId="28" borderId="10" xfId="0" applyFont="1" applyFill="1" applyBorder="1" applyAlignment="1">
      <alignment horizontal="center" vertical="center"/>
    </xf>
    <xf numFmtId="49" fontId="6" fillId="0" borderId="10" xfId="102" applyNumberFormat="1" applyFont="1" applyFill="1" applyBorder="1" applyAlignment="1">
      <alignment horizontal="center" vertical="center" wrapText="1"/>
    </xf>
    <xf numFmtId="0" fontId="6" fillId="0" borderId="10" xfId="102" applyNumberFormat="1" applyFont="1" applyFill="1" applyBorder="1" applyAlignment="1">
      <alignment horizontal="right" vertical="center" wrapText="1"/>
    </xf>
    <xf numFmtId="49" fontId="6" fillId="0" borderId="11" xfId="102" applyNumberFormat="1" applyFont="1" applyFill="1" applyBorder="1" applyAlignment="1">
      <alignment vertical="center" wrapText="1"/>
    </xf>
    <xf numFmtId="49" fontId="7" fillId="0" borderId="10" xfId="77" applyNumberFormat="1" applyFont="1" applyFill="1" applyBorder="1"/>
    <xf numFmtId="0" fontId="7" fillId="0" borderId="10" xfId="77" applyNumberFormat="1" applyFont="1" applyFill="1" applyBorder="1" applyAlignment="1">
      <alignment horizontal="right"/>
    </xf>
    <xf numFmtId="49" fontId="7" fillId="0" borderId="10" xfId="77" applyNumberFormat="1" applyFont="1" applyFill="1" applyBorder="1" applyAlignment="1">
      <alignment horizontal="left"/>
    </xf>
    <xf numFmtId="49" fontId="7" fillId="0" borderId="10" xfId="77" applyNumberFormat="1" applyFont="1" applyFill="1" applyBorder="1" applyAlignment="1"/>
    <xf numFmtId="0" fontId="7" fillId="0" borderId="10" xfId="100" applyFont="1" applyFill="1" applyBorder="1"/>
    <xf numFmtId="4" fontId="7" fillId="0" borderId="10" xfId="100" applyNumberFormat="1" applyFont="1" applyFill="1" applyBorder="1"/>
    <xf numFmtId="4" fontId="6" fillId="0" borderId="10" xfId="102" applyNumberFormat="1" applyFont="1" applyFill="1" applyBorder="1" applyAlignment="1">
      <alignment horizontal="center" vertical="center" wrapText="1"/>
    </xf>
    <xf numFmtId="4" fontId="7" fillId="24" borderId="10" xfId="99" applyNumberFormat="1" applyFont="1" applyFill="1" applyBorder="1"/>
    <xf numFmtId="4" fontId="7" fillId="26" borderId="10" xfId="99" applyNumberFormat="1" applyFont="1" applyFill="1" applyBorder="1"/>
    <xf numFmtId="4" fontId="7" fillId="24" borderId="10" xfId="98" applyNumberFormat="1" applyFont="1" applyFill="1" applyBorder="1"/>
    <xf numFmtId="4" fontId="42" fillId="24" borderId="10" xfId="91" applyNumberFormat="1" applyFont="1" applyFill="1" applyBorder="1"/>
    <xf numFmtId="49" fontId="7" fillId="0" borderId="10" xfId="0" applyNumberFormat="1" applyFont="1" applyFill="1" applyBorder="1" applyAlignment="1">
      <alignment horizontal="center"/>
    </xf>
    <xf numFmtId="49" fontId="7" fillId="33" borderId="10" xfId="101" applyNumberFormat="1" applyFont="1" applyFill="1" applyBorder="1" applyAlignment="1">
      <alignment horizontal="left" vertical="center"/>
    </xf>
    <xf numFmtId="0" fontId="42" fillId="27" borderId="10" xfId="91" applyFont="1" applyFill="1" applyBorder="1" applyAlignment="1">
      <alignment horizontal="center"/>
    </xf>
    <xf numFmtId="4" fontId="42" fillId="26" borderId="10" xfId="91" applyNumberFormat="1" applyFont="1" applyFill="1" applyBorder="1"/>
    <xf numFmtId="49" fontId="7" fillId="27" borderId="10" xfId="0" applyNumberFormat="1" applyFont="1" applyFill="1" applyBorder="1" applyAlignment="1">
      <alignment horizontal="center"/>
    </xf>
    <xf numFmtId="0" fontId="7" fillId="30" borderId="10" xfId="99" applyFont="1" applyFill="1" applyBorder="1"/>
    <xf numFmtId="4" fontId="7" fillId="36" borderId="10" xfId="0" applyNumberFormat="1" applyFont="1" applyFill="1" applyBorder="1"/>
    <xf numFmtId="0" fontId="7" fillId="37" borderId="10" xfId="99" applyFont="1" applyFill="1" applyBorder="1"/>
    <xf numFmtId="15" fontId="11" fillId="0" borderId="10" xfId="0" applyNumberFormat="1" applyFont="1" applyFill="1" applyBorder="1" applyAlignment="1">
      <alignment horizontal="right" wrapText="1"/>
    </xf>
    <xf numFmtId="49" fontId="7" fillId="37" borderId="10" xfId="99" applyNumberFormat="1" applyFont="1" applyFill="1" applyBorder="1"/>
    <xf numFmtId="4" fontId="7" fillId="37" borderId="10" xfId="99" applyNumberFormat="1" applyFont="1" applyFill="1" applyBorder="1"/>
    <xf numFmtId="0" fontId="7" fillId="0" borderId="12" xfId="0" applyNumberFormat="1" applyFont="1" applyFill="1" applyBorder="1" applyAlignment="1">
      <alignment horizontal="left"/>
    </xf>
    <xf numFmtId="0" fontId="7" fillId="35" borderId="10" xfId="0" applyNumberFormat="1" applyFont="1" applyFill="1" applyBorder="1" applyAlignment="1">
      <alignment horizontal="right"/>
    </xf>
    <xf numFmtId="0" fontId="4" fillId="0" borderId="0" xfId="0" applyFont="1" applyFill="1"/>
    <xf numFmtId="49" fontId="4" fillId="0" borderId="10" xfId="0" applyNumberFormat="1" applyFont="1" applyFill="1" applyBorder="1"/>
    <xf numFmtId="49" fontId="4" fillId="0" borderId="10" xfId="0" applyNumberFormat="1" applyFont="1" applyFill="1" applyBorder="1" applyAlignment="1"/>
    <xf numFmtId="4" fontId="42" fillId="38" borderId="10" xfId="91" applyNumberFormat="1" applyFont="1" applyFill="1" applyBorder="1"/>
    <xf numFmtId="4" fontId="7" fillId="37" borderId="10" xfId="0" applyNumberFormat="1" applyFont="1" applyFill="1" applyBorder="1"/>
    <xf numFmtId="0" fontId="4" fillId="0" borderId="0" xfId="0" applyFont="1" applyFill="1" applyBorder="1"/>
    <xf numFmtId="4" fontId="7" fillId="39" borderId="10" xfId="0" applyNumberFormat="1" applyFont="1" applyFill="1" applyBorder="1"/>
    <xf numFmtId="4" fontId="7" fillId="40" borderId="10" xfId="0" applyNumberFormat="1" applyFont="1" applyFill="1" applyBorder="1"/>
    <xf numFmtId="0" fontId="7" fillId="35" borderId="10" xfId="99" applyFont="1" applyFill="1" applyBorder="1"/>
    <xf numFmtId="4" fontId="7" fillId="41" borderId="10" xfId="0" applyNumberFormat="1" applyFont="1" applyFill="1" applyBorder="1"/>
    <xf numFmtId="4" fontId="7" fillId="38" borderId="10" xfId="100" applyNumberFormat="1" applyFont="1" applyFill="1" applyBorder="1"/>
    <xf numFmtId="4" fontId="7" fillId="38" borderId="10" xfId="0" applyNumberFormat="1" applyFont="1" applyFill="1" applyBorder="1"/>
    <xf numFmtId="49" fontId="7" fillId="37" borderId="10" xfId="101" applyNumberFormat="1" applyFont="1" applyFill="1" applyBorder="1" applyAlignment="1">
      <alignment horizontal="left" vertical="center"/>
    </xf>
    <xf numFmtId="0" fontId="7" fillId="36" borderId="10" xfId="99" applyFont="1" applyFill="1" applyBorder="1"/>
    <xf numFmtId="49" fontId="7" fillId="35" borderId="10" xfId="77" applyNumberFormat="1" applyFont="1" applyFill="1" applyBorder="1" applyAlignment="1"/>
    <xf numFmtId="4" fontId="7" fillId="42" borderId="10" xfId="0" applyNumberFormat="1" applyFont="1" applyFill="1" applyBorder="1"/>
    <xf numFmtId="49" fontId="7" fillId="42" borderId="10" xfId="0" applyNumberFormat="1" applyFont="1" applyFill="1" applyBorder="1"/>
    <xf numFmtId="49" fontId="7" fillId="37" borderId="10" xfId="0" applyNumberFormat="1" applyFont="1" applyFill="1" applyBorder="1" applyAlignment="1"/>
    <xf numFmtId="4" fontId="7" fillId="42" borderId="10" xfId="99" applyNumberFormat="1" applyFont="1" applyFill="1" applyBorder="1"/>
    <xf numFmtId="49" fontId="7" fillId="35" borderId="10" xfId="101" applyNumberFormat="1" applyFont="1" applyFill="1" applyBorder="1" applyAlignment="1">
      <alignment horizontal="left" vertical="center"/>
    </xf>
    <xf numFmtId="4" fontId="7" fillId="35" borderId="10" xfId="0" applyNumberFormat="1" applyFont="1" applyFill="1" applyBorder="1"/>
    <xf numFmtId="4" fontId="7" fillId="43" borderId="10" xfId="0" applyNumberFormat="1" applyFont="1" applyFill="1" applyBorder="1"/>
    <xf numFmtId="0" fontId="42" fillId="35" borderId="10" xfId="91" applyFont="1" applyFill="1" applyBorder="1" applyAlignment="1">
      <alignment horizontal="center"/>
    </xf>
  </cellXfs>
  <cellStyles count="232">
    <cellStyle name="20% - Accent1" xfId="1"/>
    <cellStyle name="20% - Accent2" xfId="2"/>
    <cellStyle name="20% - Accent3" xfId="3"/>
    <cellStyle name="20% - Accent4" xfId="4"/>
    <cellStyle name="20% - Accent5" xfId="5"/>
    <cellStyle name="20% - Accent5 2" xfId="144"/>
    <cellStyle name="20% - Accent6" xfId="6"/>
    <cellStyle name="20% – rõhk1" xfId="7" builtinId="30" customBuiltin="1"/>
    <cellStyle name="20% – rõhk1 2" xfId="145"/>
    <cellStyle name="20% – rõhk2" xfId="8" builtinId="34" customBuiltin="1"/>
    <cellStyle name="20% – rõhk2 2" xfId="146"/>
    <cellStyle name="20% – rõhk3" xfId="9" builtinId="38" customBuiltin="1"/>
    <cellStyle name="20% – rõhk3 2" xfId="147"/>
    <cellStyle name="20% – rõhk4" xfId="10" builtinId="42" customBuiltin="1"/>
    <cellStyle name="20% – rõhk4 2" xfId="148"/>
    <cellStyle name="20% – rõhk5" xfId="11" builtinId="46" customBuiltin="1"/>
    <cellStyle name="20% – rõhk5 2" xfId="149"/>
    <cellStyle name="20% – rõhk6" xfId="12" builtinId="50" customBuiltin="1"/>
    <cellStyle name="20% – rõhk6 2" xfId="150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– rõhk1" xfId="19" builtinId="31" customBuiltin="1"/>
    <cellStyle name="40% – rõhk1 2" xfId="151"/>
    <cellStyle name="40% – rõhk2" xfId="20" builtinId="35" customBuiltin="1"/>
    <cellStyle name="40% – rõhk2 2" xfId="152"/>
    <cellStyle name="40% – rõhk3" xfId="21" builtinId="39" customBuiltin="1"/>
    <cellStyle name="40% – rõhk3 2" xfId="153"/>
    <cellStyle name="40% – rõhk4" xfId="22" builtinId="43" customBuiltin="1"/>
    <cellStyle name="40% – rõhk4 2" xfId="154"/>
    <cellStyle name="40% – rõhk5" xfId="23" builtinId="47" customBuiltin="1"/>
    <cellStyle name="40% – rõhk5 2" xfId="155"/>
    <cellStyle name="40% – rõhk6" xfId="24" builtinId="51" customBuiltin="1"/>
    <cellStyle name="40% – rõhk6 2" xfId="156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– rõhk1" xfId="31" builtinId="32" customBuiltin="1"/>
    <cellStyle name="60% – rõhk1 2" xfId="157"/>
    <cellStyle name="60% – rõhk2" xfId="32" builtinId="36" customBuiltin="1"/>
    <cellStyle name="60% – rõhk2 2" xfId="158"/>
    <cellStyle name="60% – rõhk3" xfId="33" builtinId="40" customBuiltin="1"/>
    <cellStyle name="60% – rõhk3 2" xfId="159"/>
    <cellStyle name="60% – rõhk4" xfId="34" builtinId="44" customBuiltin="1"/>
    <cellStyle name="60% – rõhk4 2" xfId="160"/>
    <cellStyle name="60% – rõhk5" xfId="35" builtinId="48" customBuiltin="1"/>
    <cellStyle name="60% – rõhk5 2" xfId="161"/>
    <cellStyle name="60% – rõhk6" xfId="36" builtinId="52" customBuiltin="1"/>
    <cellStyle name="60% – rõhk6 2" xfId="162"/>
    <cellStyle name="Accent1" xfId="37"/>
    <cellStyle name="Accent2" xfId="38"/>
    <cellStyle name="Accent3" xfId="39"/>
    <cellStyle name="Accent4" xfId="40"/>
    <cellStyle name="Accent5" xfId="41"/>
    <cellStyle name="Accent6" xfId="42"/>
    <cellStyle name="Arvutus" xfId="43" builtinId="22" customBuiltin="1"/>
    <cellStyle name="Arvutus 2" xfId="163"/>
    <cellStyle name="Bad" xfId="44"/>
    <cellStyle name="Bad 2" xfId="164"/>
    <cellStyle name="Calculation" xfId="45"/>
    <cellStyle name="Check Cell" xfId="46"/>
    <cellStyle name="Excel Built-in Normal" xfId="165"/>
    <cellStyle name="Explanatory Text" xfId="47"/>
    <cellStyle name="Good" xfId="48"/>
    <cellStyle name="Good 2" xfId="166"/>
    <cellStyle name="Halb" xfId="49" builtinId="27" customBuiltin="1"/>
    <cellStyle name="Halb 2" xfId="50"/>
    <cellStyle name="Halb 3" xfId="167"/>
    <cellStyle name="Hea" xfId="51" builtinId="26" customBuiltin="1"/>
    <cellStyle name="Hea 2" xfId="168"/>
    <cellStyle name="Heading 1" xfId="52"/>
    <cellStyle name="Heading 2" xfId="53"/>
    <cellStyle name="Heading 3" xfId="54"/>
    <cellStyle name="Heading 4" xfId="55"/>
    <cellStyle name="Hoiatuse tekst" xfId="56" builtinId="11" customBuiltin="1"/>
    <cellStyle name="Hoiatuse tekst 2" xfId="169"/>
    <cellStyle name="Hüperlink 2" xfId="57"/>
    <cellStyle name="Hüperlink 3" xfId="58"/>
    <cellStyle name="Hüperlink 3 2" xfId="170"/>
    <cellStyle name="Input" xfId="59"/>
    <cellStyle name="Kokku" xfId="60" builtinId="25" customBuiltin="1"/>
    <cellStyle name="Kokku 2" xfId="171"/>
    <cellStyle name="Koma 2" xfId="61"/>
    <cellStyle name="Koma 2 2" xfId="62"/>
    <cellStyle name="Koma 2 3" xfId="63"/>
    <cellStyle name="Koma 3" xfId="64"/>
    <cellStyle name="Koma 4" xfId="65"/>
    <cellStyle name="Koma 5" xfId="66"/>
    <cellStyle name="Koma 6" xfId="172"/>
    <cellStyle name="Koma 7" xfId="173"/>
    <cellStyle name="Kontrolli lahtrit" xfId="67" builtinId="23" customBuiltin="1"/>
    <cellStyle name="Kontrolli lahtrit 2" xfId="174"/>
    <cellStyle name="Lingitud lahter" xfId="68" builtinId="24" customBuiltin="1"/>
    <cellStyle name="Lingitud lahter 2" xfId="175"/>
    <cellStyle name="Linked Cell" xfId="69"/>
    <cellStyle name="Märkus" xfId="70" builtinId="10" customBuiltin="1"/>
    <cellStyle name="Märkus 2" xfId="176"/>
    <cellStyle name="Neutraalne" xfId="71" builtinId="28" customBuiltin="1"/>
    <cellStyle name="Neutraalne 2" xfId="72"/>
    <cellStyle name="Neutraalne 3" xfId="177"/>
    <cellStyle name="Neutral" xfId="73"/>
    <cellStyle name="Normaallaad" xfId="0" builtinId="0"/>
    <cellStyle name="Normaallaad 10" xfId="74"/>
    <cellStyle name="Normaallaad 11" xfId="75"/>
    <cellStyle name="Normaallaad 11 2" xfId="76"/>
    <cellStyle name="Normaallaad 11 3" xfId="141"/>
    <cellStyle name="Normaallaad 11_Eealrve täitmine 06 02 2012 Marikalt" xfId="77"/>
    <cellStyle name="Normaallaad 12" xfId="78"/>
    <cellStyle name="Normaallaad 12 2" xfId="178"/>
    <cellStyle name="Normaallaad 12 3" xfId="179"/>
    <cellStyle name="Normaallaad 13" xfId="139"/>
    <cellStyle name="Normaallaad 13 2" xfId="180"/>
    <cellStyle name="Normaallaad 14" xfId="140"/>
    <cellStyle name="Normaallaad 14 2" xfId="181"/>
    <cellStyle name="Normaallaad 15" xfId="143"/>
    <cellStyle name="Normaallaad 16" xfId="182"/>
    <cellStyle name="Normaallaad 17" xfId="183"/>
    <cellStyle name="Normaallaad 18" xfId="184"/>
    <cellStyle name="Normaallaad 19" xfId="185"/>
    <cellStyle name="Normaallaad 2" xfId="79"/>
    <cellStyle name="Normaallaad 2 2" xfId="80"/>
    <cellStyle name="Normaallaad 2_Eealrve täitmine 06 02 2012 Marikalt" xfId="81"/>
    <cellStyle name="Normaallaad 20" xfId="186"/>
    <cellStyle name="Normaallaad 21" xfId="187"/>
    <cellStyle name="Normaallaad 22" xfId="188"/>
    <cellStyle name="Normaallaad 23" xfId="189"/>
    <cellStyle name="Normaallaad 24" xfId="190"/>
    <cellStyle name="Normaallaad 25" xfId="191"/>
    <cellStyle name="Normaallaad 26" xfId="192"/>
    <cellStyle name="Normaallaad 27" xfId="193"/>
    <cellStyle name="Normaallaad 28" xfId="194"/>
    <cellStyle name="Normaallaad 29" xfId="195"/>
    <cellStyle name="Normaallaad 3" xfId="82"/>
    <cellStyle name="Normaallaad 3 2" xfId="83"/>
    <cellStyle name="Normaallaad 3 3" xfId="84"/>
    <cellStyle name="Normaallaad 30" xfId="196"/>
    <cellStyle name="Normaallaad 31" xfId="197"/>
    <cellStyle name="Normaallaad 32" xfId="198"/>
    <cellStyle name="Normaallaad 33" xfId="199"/>
    <cellStyle name="Normaallaad 34" xfId="200"/>
    <cellStyle name="Normaallaad 35" xfId="201"/>
    <cellStyle name="Normaallaad 36" xfId="202"/>
    <cellStyle name="Normaallaad 37" xfId="203"/>
    <cellStyle name="Normaallaad 38" xfId="204"/>
    <cellStyle name="Normaallaad 39" xfId="205"/>
    <cellStyle name="Normaallaad 4" xfId="85"/>
    <cellStyle name="Normaallaad 40" xfId="206"/>
    <cellStyle name="Normaallaad 41" xfId="207"/>
    <cellStyle name="Normaallaad 42" xfId="142"/>
    <cellStyle name="Normaallaad 43" xfId="208"/>
    <cellStyle name="Normaallaad 43 2" xfId="230"/>
    <cellStyle name="Normaallaad 44" xfId="209"/>
    <cellStyle name="Normaallaad 45" xfId="231"/>
    <cellStyle name="Normaallaad 5" xfId="86"/>
    <cellStyle name="Normaallaad 5 2" xfId="210"/>
    <cellStyle name="Normaallaad 6" xfId="87"/>
    <cellStyle name="Normaallaad 7" xfId="88"/>
    <cellStyle name="Normaallaad 7 2" xfId="211"/>
    <cellStyle name="Normaallaad 8" xfId="89"/>
    <cellStyle name="Normaallaad 9" xfId="90"/>
    <cellStyle name="Normaallaad 9 2" xfId="212"/>
    <cellStyle name="Normaallaad_Vihik1" xfId="91"/>
    <cellStyle name="Normal 2" xfId="92"/>
    <cellStyle name="Normal 2 2" xfId="93"/>
    <cellStyle name="Normal 2 3" xfId="94"/>
    <cellStyle name="Normal 3" xfId="95"/>
    <cellStyle name="Normal_~1077641" xfId="96"/>
    <cellStyle name="Normal_Alaee99" xfId="97"/>
    <cellStyle name="Normal_EA täitmine 2003" xfId="98"/>
    <cellStyle name="Normal_Eelarv" xfId="99"/>
    <cellStyle name="Normal_Eelarv 2" xfId="100"/>
    <cellStyle name="Normal_Üleminekuaruanne" xfId="101"/>
    <cellStyle name="Normal_Üleminekuaruanne 2" xfId="102"/>
    <cellStyle name="Note" xfId="103"/>
    <cellStyle name="Output" xfId="104"/>
    <cellStyle name="Pealkiri" xfId="105" builtinId="15" customBuiltin="1"/>
    <cellStyle name="Pealkiri 1" xfId="106" builtinId="16" customBuiltin="1"/>
    <cellStyle name="Pealkiri 1 2" xfId="213"/>
    <cellStyle name="Pealkiri 2" xfId="107" builtinId="17" customBuiltin="1"/>
    <cellStyle name="Pealkiri 2 2" xfId="214"/>
    <cellStyle name="Pealkiri 3" xfId="108" builtinId="18" customBuiltin="1"/>
    <cellStyle name="Pealkiri 3 2" xfId="215"/>
    <cellStyle name="Pealkiri 4" xfId="109" builtinId="19" customBuiltin="1"/>
    <cellStyle name="Pealkiri 4 2" xfId="216"/>
    <cellStyle name="Pealkiri 5" xfId="217"/>
    <cellStyle name="Protsent 2" xfId="110"/>
    <cellStyle name="Protsent 2 2" xfId="111"/>
    <cellStyle name="Protsent 2 3" xfId="112"/>
    <cellStyle name="Protsent 3" xfId="113"/>
    <cellStyle name="Protsent 4" xfId="114"/>
    <cellStyle name="Protsent 5" xfId="115"/>
    <cellStyle name="Protsent 6" xfId="116"/>
    <cellStyle name="Protsent 7" xfId="218"/>
    <cellStyle name="Rõhk1" xfId="117" builtinId="29" customBuiltin="1"/>
    <cellStyle name="Rõhk1 2" xfId="219"/>
    <cellStyle name="Rõhk2" xfId="118" builtinId="33" customBuiltin="1"/>
    <cellStyle name="Rõhk2 2" xfId="220"/>
    <cellStyle name="Rõhk3" xfId="119" builtinId="37" customBuiltin="1"/>
    <cellStyle name="Rõhk3 2" xfId="221"/>
    <cellStyle name="Rõhk4" xfId="120" builtinId="41" customBuiltin="1"/>
    <cellStyle name="Rõhk4 2" xfId="222"/>
    <cellStyle name="Rõhk5" xfId="121" builtinId="45" customBuiltin="1"/>
    <cellStyle name="Rõhk5 2" xfId="223"/>
    <cellStyle name="Rõhk6" xfId="122" builtinId="49" customBuiltin="1"/>
    <cellStyle name="Rõhk6 2" xfId="224"/>
    <cellStyle name="Selgitav tekst" xfId="123" builtinId="53" customBuiltin="1"/>
    <cellStyle name="Selgitav tekst 2" xfId="225"/>
    <cellStyle name="Sisestus" xfId="124" builtinId="20" customBuiltin="1"/>
    <cellStyle name="Sisestus 2" xfId="226"/>
    <cellStyle name="Style 1" xfId="125"/>
    <cellStyle name="Title" xfId="126"/>
    <cellStyle name="Total" xfId="127"/>
    <cellStyle name="Valuuta 2" xfId="128"/>
    <cellStyle name="Valuuta 2 2" xfId="129"/>
    <cellStyle name="Valuuta 3" xfId="130"/>
    <cellStyle name="Valuuta 4" xfId="131"/>
    <cellStyle name="Valuuta 5" xfId="132"/>
    <cellStyle name="Valuuta 6" xfId="133"/>
    <cellStyle name="Valuuta 7" xfId="134"/>
    <cellStyle name="Valuuta 7 2" xfId="135"/>
    <cellStyle name="Valuuta 7 3" xfId="227"/>
    <cellStyle name="Valuuta 8" xfId="136"/>
    <cellStyle name="Valuuta 9" xfId="228"/>
    <cellStyle name="Warning Text" xfId="137"/>
    <cellStyle name="Väljund" xfId="138" builtinId="21" customBuiltin="1"/>
    <cellStyle name="Väljund 2" xfId="229"/>
  </cellStyles>
  <dxfs count="0"/>
  <tableStyles count="0" defaultTableStyle="TableStyleMedium2" defaultPivotStyle="PivotStyleLight16"/>
  <colors>
    <mruColors>
      <color rgb="FFCC66FF"/>
      <color rgb="FF00FF99"/>
      <color rgb="FFFF99CC"/>
      <color rgb="FF00CC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2%20a%20EELARVE/TABELID/KUUTULU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BELID\KUUTULU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asutuste tulud arvele võetud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asutuste tulud arvele võetud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arkvarakomplekti Office kujundus">
  <a:themeElements>
    <a:clrScheme name="Elementaarne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629DD1"/>
      </a:accent1>
      <a:accent2>
        <a:srgbClr val="297FD5"/>
      </a:accent2>
      <a:accent3>
        <a:srgbClr val="7F8FA9"/>
      </a:accent3>
      <a:accent4>
        <a:srgbClr val="4A66AC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5"/>
  <dimension ref="A1:V14"/>
  <sheetViews>
    <sheetView showZeros="0" workbookViewId="0">
      <pane xSplit="7" ySplit="1" topLeftCell="H2" activePane="bottomRight" state="frozen"/>
      <selection pane="topRight"/>
      <selection pane="bottomLeft"/>
      <selection pane="bottomRight" activeCell="C1" sqref="C1:D1048576"/>
    </sheetView>
  </sheetViews>
  <sheetFormatPr defaultRowHeight="14.25" customHeight="1" x14ac:dyDescent="0.2"/>
  <cols>
    <col min="1" max="1" width="7.7109375" style="25" bestFit="1" customWidth="1"/>
    <col min="2" max="2" width="9.42578125" style="75" customWidth="1"/>
    <col min="3" max="3" width="10.28515625" style="64" hidden="1" customWidth="1"/>
    <col min="4" max="4" width="4.5703125" style="24" hidden="1" customWidth="1"/>
    <col min="5" max="5" width="8.28515625" style="24" bestFit="1" customWidth="1"/>
    <col min="6" max="6" width="35.7109375" style="42" customWidth="1"/>
    <col min="7" max="7" width="15" style="65" bestFit="1" customWidth="1"/>
    <col min="8" max="8" width="12.7109375" style="26" bestFit="1" customWidth="1"/>
    <col min="9" max="9" width="8.85546875" style="26" hidden="1" customWidth="1"/>
    <col min="10" max="10" width="12.7109375" style="26" customWidth="1"/>
    <col min="11" max="11" width="10.140625" style="26" bestFit="1" customWidth="1"/>
    <col min="12" max="12" width="12.85546875" style="26" customWidth="1"/>
    <col min="13" max="13" width="8.85546875" style="26" hidden="1" customWidth="1"/>
    <col min="14" max="14" width="15.5703125" style="26" customWidth="1"/>
    <col min="15" max="15" width="4.5703125" style="26" hidden="1" customWidth="1"/>
    <col min="16" max="18" width="14.7109375" style="26" hidden="1" customWidth="1"/>
    <col min="19" max="19" width="17.28515625" style="10" hidden="1" customWidth="1"/>
    <col min="20" max="20" width="10.85546875" style="26" hidden="1" customWidth="1"/>
    <col min="21" max="21" width="17.28515625" style="10" hidden="1" customWidth="1"/>
    <col min="22" max="16384" width="9.140625" style="10"/>
  </cols>
  <sheetData>
    <row r="1" spans="1:22" ht="31.5" x14ac:dyDescent="0.2">
      <c r="A1" s="164" t="s">
        <v>508</v>
      </c>
      <c r="B1" s="165" t="s">
        <v>660</v>
      </c>
      <c r="C1" s="166" t="s">
        <v>661</v>
      </c>
      <c r="D1" s="166" t="s">
        <v>1082</v>
      </c>
      <c r="E1" s="150" t="s">
        <v>1853</v>
      </c>
      <c r="F1" s="151" t="s">
        <v>1028</v>
      </c>
      <c r="G1" s="173" t="s">
        <v>211</v>
      </c>
      <c r="H1" s="3" t="str">
        <f>kulud!H1</f>
        <v>Täitmine 30.11.2012</v>
      </c>
      <c r="I1" s="3" t="str">
        <f>kulud!I1</f>
        <v>%</v>
      </c>
      <c r="J1" s="3" t="str">
        <f>kulud!J1</f>
        <v>Detsember</v>
      </c>
      <c r="K1" s="3" t="str">
        <f>kulud!K1</f>
        <v>Täna</v>
      </c>
      <c r="L1" s="3" t="s">
        <v>663</v>
      </c>
      <c r="M1" s="3" t="s">
        <v>709</v>
      </c>
      <c r="N1" s="3" t="s">
        <v>710</v>
      </c>
      <c r="O1" s="3" t="s">
        <v>990</v>
      </c>
      <c r="P1" s="3" t="s">
        <v>711</v>
      </c>
      <c r="Q1" s="3" t="s">
        <v>712</v>
      </c>
      <c r="R1" s="3" t="s">
        <v>713</v>
      </c>
      <c r="S1" s="3" t="s">
        <v>714</v>
      </c>
      <c r="T1" s="3" t="s">
        <v>498</v>
      </c>
      <c r="U1" s="3" t="s">
        <v>715</v>
      </c>
    </row>
    <row r="2" spans="1:22" ht="14.25" customHeight="1" x14ac:dyDescent="0.2">
      <c r="A2" s="7" t="s">
        <v>1710</v>
      </c>
      <c r="B2" s="21" t="s">
        <v>1739</v>
      </c>
      <c r="C2" s="29"/>
      <c r="D2" s="6" t="s">
        <v>1446</v>
      </c>
      <c r="E2" s="6" t="s">
        <v>1740</v>
      </c>
      <c r="F2" s="20" t="s">
        <v>127</v>
      </c>
      <c r="G2" s="8">
        <f>kulud!G404</f>
        <v>0</v>
      </c>
      <c r="H2" s="8">
        <f>kulud!H404</f>
        <v>800</v>
      </c>
      <c r="I2" s="8" t="e">
        <f t="shared" ref="I2:I11" si="0">H2/G2*100</f>
        <v>#DIV/0!</v>
      </c>
      <c r="J2" s="8">
        <f>kulud!J404</f>
        <v>212.64</v>
      </c>
      <c r="K2" s="8">
        <f>kulud!K404</f>
        <v>0</v>
      </c>
      <c r="L2" s="8">
        <f t="shared" ref="L2:L11" si="1">H2+J2+K2</f>
        <v>1012.64</v>
      </c>
      <c r="M2" s="8" t="e">
        <f t="shared" ref="M2:M11" si="2">L2/G2*100</f>
        <v>#DIV/0!</v>
      </c>
      <c r="N2" s="8">
        <f t="shared" ref="N2:N11" si="3">G2-L2</f>
        <v>-1012.64</v>
      </c>
      <c r="O2" s="8">
        <f t="shared" ref="O2:O11" si="4">J2+K2</f>
        <v>212.64</v>
      </c>
      <c r="P2" s="8">
        <f>kulud!P404</f>
        <v>0</v>
      </c>
      <c r="Q2" s="8">
        <f>kulud!Q404</f>
        <v>0</v>
      </c>
      <c r="R2" s="8">
        <f>kulud!R404</f>
        <v>0</v>
      </c>
      <c r="S2" s="8">
        <f t="shared" ref="S2:S11" si="5">L2+P2+Q2+R2</f>
        <v>1012.64</v>
      </c>
      <c r="T2" s="8" t="e">
        <f t="shared" ref="T2:T11" si="6">S2/G2*100</f>
        <v>#DIV/0!</v>
      </c>
      <c r="U2" s="8">
        <f t="shared" ref="U2:U11" si="7">G2-S2</f>
        <v>-1012.64</v>
      </c>
      <c r="V2" s="26"/>
    </row>
    <row r="3" spans="1:22" ht="14.25" customHeight="1" x14ac:dyDescent="0.2">
      <c r="A3" s="7" t="s">
        <v>1710</v>
      </c>
      <c r="B3" s="21">
        <v>4500</v>
      </c>
      <c r="C3" s="29"/>
      <c r="D3" s="6" t="s">
        <v>1446</v>
      </c>
      <c r="E3" s="6" t="s">
        <v>1740</v>
      </c>
      <c r="F3" s="20" t="s">
        <v>127</v>
      </c>
      <c r="G3" s="8">
        <f>kulud!G405</f>
        <v>0</v>
      </c>
      <c r="H3" s="8">
        <f>kulud!H405</f>
        <v>1040</v>
      </c>
      <c r="I3" s="8" t="e">
        <f t="shared" si="0"/>
        <v>#DIV/0!</v>
      </c>
      <c r="J3" s="8">
        <f>kulud!J405</f>
        <v>0</v>
      </c>
      <c r="K3" s="8">
        <f>kulud!K405</f>
        <v>0</v>
      </c>
      <c r="L3" s="8">
        <f t="shared" si="1"/>
        <v>1040</v>
      </c>
      <c r="M3" s="8" t="e">
        <f t="shared" si="2"/>
        <v>#DIV/0!</v>
      </c>
      <c r="N3" s="8">
        <f t="shared" si="3"/>
        <v>-1040</v>
      </c>
      <c r="O3" s="8">
        <f t="shared" si="4"/>
        <v>0</v>
      </c>
      <c r="P3" s="8">
        <f>kulud!P405</f>
        <v>0</v>
      </c>
      <c r="Q3" s="8">
        <f>kulud!Q405</f>
        <v>0</v>
      </c>
      <c r="R3" s="8">
        <f>kulud!R405</f>
        <v>0</v>
      </c>
      <c r="S3" s="8">
        <f t="shared" si="5"/>
        <v>1040</v>
      </c>
      <c r="T3" s="8" t="e">
        <f t="shared" si="6"/>
        <v>#DIV/0!</v>
      </c>
      <c r="U3" s="8">
        <f t="shared" si="7"/>
        <v>-1040</v>
      </c>
      <c r="V3" s="26"/>
    </row>
    <row r="4" spans="1:22" ht="14.25" customHeight="1" x14ac:dyDescent="0.2">
      <c r="A4" s="7" t="s">
        <v>1710</v>
      </c>
      <c r="B4" s="21">
        <v>5001</v>
      </c>
      <c r="C4" s="29"/>
      <c r="D4" s="6" t="s">
        <v>1446</v>
      </c>
      <c r="E4" s="6" t="s">
        <v>128</v>
      </c>
      <c r="F4" s="20" t="s">
        <v>127</v>
      </c>
      <c r="G4" s="8">
        <f>kulud!G406</f>
        <v>0</v>
      </c>
      <c r="H4" s="8">
        <f>kulud!H406</f>
        <v>0</v>
      </c>
      <c r="I4" s="8" t="e">
        <f t="shared" si="0"/>
        <v>#DIV/0!</v>
      </c>
      <c r="J4" s="8">
        <f>kulud!J406</f>
        <v>0</v>
      </c>
      <c r="K4" s="8">
        <f>kulud!K406</f>
        <v>0</v>
      </c>
      <c r="L4" s="8">
        <f t="shared" si="1"/>
        <v>0</v>
      </c>
      <c r="M4" s="8" t="e">
        <f t="shared" si="2"/>
        <v>#DIV/0!</v>
      </c>
      <c r="N4" s="8">
        <f t="shared" si="3"/>
        <v>0</v>
      </c>
      <c r="O4" s="8">
        <f t="shared" si="4"/>
        <v>0</v>
      </c>
      <c r="P4" s="8">
        <f>kulud!P406</f>
        <v>0</v>
      </c>
      <c r="Q4" s="8">
        <f>kulud!Q406</f>
        <v>0</v>
      </c>
      <c r="R4" s="8">
        <f>kulud!R406</f>
        <v>0</v>
      </c>
      <c r="S4" s="8">
        <f t="shared" si="5"/>
        <v>0</v>
      </c>
      <c r="T4" s="8" t="e">
        <f t="shared" si="6"/>
        <v>#DIV/0!</v>
      </c>
      <c r="U4" s="8">
        <f t="shared" si="7"/>
        <v>0</v>
      </c>
      <c r="V4" s="26"/>
    </row>
    <row r="5" spans="1:22" ht="14.25" customHeight="1" x14ac:dyDescent="0.2">
      <c r="A5" s="7" t="s">
        <v>1710</v>
      </c>
      <c r="B5" s="21">
        <v>5060</v>
      </c>
      <c r="C5" s="29"/>
      <c r="D5" s="6" t="s">
        <v>1446</v>
      </c>
      <c r="E5" s="6" t="s">
        <v>264</v>
      </c>
      <c r="F5" s="20" t="s">
        <v>127</v>
      </c>
      <c r="G5" s="8">
        <f>kulud!G407</f>
        <v>0</v>
      </c>
      <c r="H5" s="8">
        <f>kulud!H407</f>
        <v>0</v>
      </c>
      <c r="I5" s="8" t="e">
        <f t="shared" si="0"/>
        <v>#DIV/0!</v>
      </c>
      <c r="J5" s="8">
        <f>kulud!J407</f>
        <v>0</v>
      </c>
      <c r="K5" s="8">
        <f>kulud!K407</f>
        <v>0</v>
      </c>
      <c r="L5" s="8">
        <f t="shared" si="1"/>
        <v>0</v>
      </c>
      <c r="M5" s="8" t="e">
        <f t="shared" si="2"/>
        <v>#DIV/0!</v>
      </c>
      <c r="N5" s="8">
        <f t="shared" si="3"/>
        <v>0</v>
      </c>
      <c r="O5" s="8">
        <f t="shared" si="4"/>
        <v>0</v>
      </c>
      <c r="P5" s="8">
        <f>kulud!P407</f>
        <v>0</v>
      </c>
      <c r="Q5" s="8">
        <f>kulud!Q407</f>
        <v>0</v>
      </c>
      <c r="R5" s="8">
        <f>kulud!R407</f>
        <v>0</v>
      </c>
      <c r="S5" s="8">
        <f t="shared" si="5"/>
        <v>0</v>
      </c>
      <c r="T5" s="8" t="e">
        <f t="shared" si="6"/>
        <v>#DIV/0!</v>
      </c>
      <c r="U5" s="8">
        <f t="shared" si="7"/>
        <v>0</v>
      </c>
      <c r="V5" s="26"/>
    </row>
    <row r="6" spans="1:22" ht="14.25" customHeight="1" x14ac:dyDescent="0.2">
      <c r="A6" s="7" t="s">
        <v>1710</v>
      </c>
      <c r="B6" s="21" t="s">
        <v>727</v>
      </c>
      <c r="C6" s="29"/>
      <c r="D6" s="6" t="s">
        <v>1446</v>
      </c>
      <c r="E6" s="6" t="s">
        <v>265</v>
      </c>
      <c r="F6" s="20" t="s">
        <v>127</v>
      </c>
      <c r="G6" s="8">
        <f>kulud!G408</f>
        <v>1082</v>
      </c>
      <c r="H6" s="8">
        <f>kulud!H408</f>
        <v>1081</v>
      </c>
      <c r="I6" s="8">
        <f t="shared" si="0"/>
        <v>99.907578558225509</v>
      </c>
      <c r="J6" s="8">
        <f>kulud!J408</f>
        <v>0</v>
      </c>
      <c r="K6" s="8">
        <f>kulud!K408</f>
        <v>0</v>
      </c>
      <c r="L6" s="8">
        <f t="shared" si="1"/>
        <v>1081</v>
      </c>
      <c r="M6" s="8">
        <f t="shared" si="2"/>
        <v>99.907578558225509</v>
      </c>
      <c r="N6" s="8">
        <f t="shared" si="3"/>
        <v>1</v>
      </c>
      <c r="O6" s="8">
        <f t="shared" si="4"/>
        <v>0</v>
      </c>
      <c r="P6" s="8">
        <f>kulud!P408</f>
        <v>0</v>
      </c>
      <c r="Q6" s="8">
        <f>kulud!Q408</f>
        <v>0</v>
      </c>
      <c r="R6" s="8">
        <f>kulud!R408</f>
        <v>0</v>
      </c>
      <c r="S6" s="8">
        <f t="shared" si="5"/>
        <v>1081</v>
      </c>
      <c r="T6" s="8">
        <f t="shared" si="6"/>
        <v>99.907578558225509</v>
      </c>
      <c r="U6" s="8">
        <f t="shared" si="7"/>
        <v>1</v>
      </c>
      <c r="V6" s="26"/>
    </row>
    <row r="7" spans="1:22" ht="14.25" customHeight="1" x14ac:dyDescent="0.2">
      <c r="A7" s="7" t="s">
        <v>1710</v>
      </c>
      <c r="B7" s="21" t="s">
        <v>1240</v>
      </c>
      <c r="C7" s="29"/>
      <c r="D7" s="6" t="s">
        <v>1446</v>
      </c>
      <c r="E7" s="6" t="s">
        <v>266</v>
      </c>
      <c r="F7" s="20" t="s">
        <v>127</v>
      </c>
      <c r="G7" s="8">
        <f>kulud!G409</f>
        <v>4418</v>
      </c>
      <c r="H7" s="8">
        <f>kulud!H409</f>
        <v>1830.4500000000003</v>
      </c>
      <c r="I7" s="8">
        <f t="shared" si="0"/>
        <v>41.431643277501138</v>
      </c>
      <c r="J7" s="8">
        <f>kulud!J409</f>
        <v>0</v>
      </c>
      <c r="K7" s="8">
        <f>kulud!K409</f>
        <v>0</v>
      </c>
      <c r="L7" s="8">
        <f t="shared" si="1"/>
        <v>1830.4500000000003</v>
      </c>
      <c r="M7" s="8">
        <f t="shared" si="2"/>
        <v>41.431643277501138</v>
      </c>
      <c r="N7" s="8">
        <f t="shared" si="3"/>
        <v>2587.5499999999997</v>
      </c>
      <c r="O7" s="8">
        <f t="shared" si="4"/>
        <v>0</v>
      </c>
      <c r="P7" s="8">
        <f>kulud!P409</f>
        <v>0</v>
      </c>
      <c r="Q7" s="8">
        <f>kulud!Q409</f>
        <v>0</v>
      </c>
      <c r="R7" s="8">
        <f>kulud!R409</f>
        <v>0</v>
      </c>
      <c r="S7" s="8">
        <f t="shared" si="5"/>
        <v>1830.4500000000003</v>
      </c>
      <c r="T7" s="8">
        <f t="shared" si="6"/>
        <v>41.431643277501138</v>
      </c>
      <c r="U7" s="8">
        <f t="shared" si="7"/>
        <v>2587.5499999999997</v>
      </c>
      <c r="V7" s="26"/>
    </row>
    <row r="8" spans="1:22" ht="14.25" customHeight="1" x14ac:dyDescent="0.2">
      <c r="A8" s="7" t="s">
        <v>1710</v>
      </c>
      <c r="B8" s="21" t="s">
        <v>1240</v>
      </c>
      <c r="C8" s="29"/>
      <c r="D8" s="6" t="s">
        <v>1446</v>
      </c>
      <c r="E8" s="6" t="s">
        <v>1165</v>
      </c>
      <c r="F8" s="20" t="s">
        <v>1166</v>
      </c>
      <c r="G8" s="8">
        <f>kulud!G410</f>
        <v>3000</v>
      </c>
      <c r="H8" s="8">
        <f>kulud!H410</f>
        <v>6</v>
      </c>
      <c r="I8" s="8">
        <f t="shared" si="0"/>
        <v>0.2</v>
      </c>
      <c r="J8" s="8">
        <f>kulud!J410</f>
        <v>34.020000000000003</v>
      </c>
      <c r="K8" s="8">
        <f>kulud!K410</f>
        <v>0</v>
      </c>
      <c r="L8" s="8">
        <f t="shared" si="1"/>
        <v>40.020000000000003</v>
      </c>
      <c r="M8" s="8">
        <f t="shared" si="2"/>
        <v>1.3340000000000001</v>
      </c>
      <c r="N8" s="8">
        <f t="shared" si="3"/>
        <v>2959.98</v>
      </c>
      <c r="O8" s="8">
        <f t="shared" si="4"/>
        <v>34.020000000000003</v>
      </c>
      <c r="P8" s="8">
        <f>kulud!P410</f>
        <v>0</v>
      </c>
      <c r="Q8" s="8">
        <f>kulud!Q410</f>
        <v>0</v>
      </c>
      <c r="R8" s="8">
        <f>kulud!R410</f>
        <v>0</v>
      </c>
      <c r="S8" s="8">
        <f t="shared" si="5"/>
        <v>40.020000000000003</v>
      </c>
      <c r="T8" s="8">
        <f t="shared" si="6"/>
        <v>1.3340000000000001</v>
      </c>
      <c r="U8" s="8">
        <f t="shared" si="7"/>
        <v>2959.98</v>
      </c>
      <c r="V8" s="26"/>
    </row>
    <row r="9" spans="1:22" ht="14.25" customHeight="1" x14ac:dyDescent="0.2">
      <c r="A9" s="7" t="s">
        <v>1710</v>
      </c>
      <c r="B9" s="21" t="s">
        <v>1240</v>
      </c>
      <c r="C9" s="29"/>
      <c r="D9" s="6" t="s">
        <v>1446</v>
      </c>
      <c r="E9" s="6" t="s">
        <v>1167</v>
      </c>
      <c r="F9" s="20" t="s">
        <v>1168</v>
      </c>
      <c r="G9" s="8">
        <f>kulud!G411</f>
        <v>13500</v>
      </c>
      <c r="H9" s="8">
        <f>kulud!H411</f>
        <v>12746.05</v>
      </c>
      <c r="I9" s="8">
        <f t="shared" si="0"/>
        <v>94.41518518518518</v>
      </c>
      <c r="J9" s="8">
        <f>kulud!J411</f>
        <v>0</v>
      </c>
      <c r="K9" s="8">
        <f>kulud!K411</f>
        <v>0</v>
      </c>
      <c r="L9" s="8">
        <f t="shared" si="1"/>
        <v>12746.05</v>
      </c>
      <c r="M9" s="8">
        <f t="shared" si="2"/>
        <v>94.41518518518518</v>
      </c>
      <c r="N9" s="8">
        <f t="shared" si="3"/>
        <v>753.95000000000073</v>
      </c>
      <c r="O9" s="8">
        <f t="shared" si="4"/>
        <v>0</v>
      </c>
      <c r="P9" s="8">
        <f>kulud!P411</f>
        <v>0</v>
      </c>
      <c r="Q9" s="8">
        <f>kulud!Q411</f>
        <v>0</v>
      </c>
      <c r="R9" s="8">
        <f>kulud!R411</f>
        <v>0</v>
      </c>
      <c r="S9" s="8">
        <f t="shared" si="5"/>
        <v>12746.05</v>
      </c>
      <c r="T9" s="8">
        <f t="shared" si="6"/>
        <v>94.41518518518518</v>
      </c>
      <c r="U9" s="8">
        <f t="shared" si="7"/>
        <v>753.95000000000073</v>
      </c>
      <c r="V9" s="26"/>
    </row>
    <row r="10" spans="1:22" ht="14.25" customHeight="1" x14ac:dyDescent="0.2">
      <c r="A10" s="7" t="s">
        <v>1710</v>
      </c>
      <c r="B10" s="21" t="s">
        <v>1240</v>
      </c>
      <c r="C10" s="29"/>
      <c r="D10" s="6" t="s">
        <v>1446</v>
      </c>
      <c r="E10" s="6" t="s">
        <v>1169</v>
      </c>
      <c r="F10" s="20" t="s">
        <v>1170</v>
      </c>
      <c r="G10" s="8">
        <f>kulud!G415</f>
        <v>10</v>
      </c>
      <c r="H10" s="8">
        <f>kulud!H415</f>
        <v>0</v>
      </c>
      <c r="I10" s="8">
        <f t="shared" si="0"/>
        <v>0</v>
      </c>
      <c r="J10" s="8">
        <f>kulud!J415</f>
        <v>9.1</v>
      </c>
      <c r="K10" s="8">
        <f>kulud!K415</f>
        <v>0</v>
      </c>
      <c r="L10" s="8">
        <f t="shared" si="1"/>
        <v>9.1</v>
      </c>
      <c r="M10" s="8">
        <f t="shared" si="2"/>
        <v>90.999999999999986</v>
      </c>
      <c r="N10" s="8">
        <f t="shared" si="3"/>
        <v>0.90000000000000036</v>
      </c>
      <c r="O10" s="8">
        <f t="shared" si="4"/>
        <v>9.1</v>
      </c>
      <c r="P10" s="8">
        <f>kulud!P415</f>
        <v>0</v>
      </c>
      <c r="Q10" s="8">
        <f>kulud!Q415</f>
        <v>0</v>
      </c>
      <c r="R10" s="8">
        <f>kulud!R415</f>
        <v>0</v>
      </c>
      <c r="S10" s="8">
        <f t="shared" si="5"/>
        <v>9.1</v>
      </c>
      <c r="T10" s="8">
        <f t="shared" si="6"/>
        <v>90.999999999999986</v>
      </c>
      <c r="U10" s="8">
        <f t="shared" si="7"/>
        <v>0.90000000000000036</v>
      </c>
      <c r="V10" s="26"/>
    </row>
    <row r="11" spans="1:22" ht="14.25" customHeight="1" x14ac:dyDescent="0.2">
      <c r="A11" s="7" t="s">
        <v>1710</v>
      </c>
      <c r="B11" s="21" t="s">
        <v>1240</v>
      </c>
      <c r="C11" s="29"/>
      <c r="D11" s="6" t="s">
        <v>1446</v>
      </c>
      <c r="E11" s="6" t="s">
        <v>1171</v>
      </c>
      <c r="F11" s="20" t="s">
        <v>1172</v>
      </c>
      <c r="G11" s="8">
        <f>kulud!G416</f>
        <v>15800</v>
      </c>
      <c r="H11" s="8">
        <f>kulud!H416</f>
        <v>3027.08</v>
      </c>
      <c r="I11" s="8">
        <f t="shared" si="0"/>
        <v>19.158734177215191</v>
      </c>
      <c r="J11" s="8">
        <f>kulud!J416</f>
        <v>12772.9</v>
      </c>
      <c r="K11" s="8">
        <f>kulud!K416</f>
        <v>0</v>
      </c>
      <c r="L11" s="8">
        <f t="shared" si="1"/>
        <v>15799.98</v>
      </c>
      <c r="M11" s="8">
        <f t="shared" si="2"/>
        <v>99.999873417721517</v>
      </c>
      <c r="N11" s="8">
        <f t="shared" si="3"/>
        <v>2.0000000000436557E-2</v>
      </c>
      <c r="O11" s="8">
        <f t="shared" si="4"/>
        <v>12772.9</v>
      </c>
      <c r="P11" s="8">
        <f>kulud!P416</f>
        <v>0</v>
      </c>
      <c r="Q11" s="8">
        <f>kulud!Q416</f>
        <v>0</v>
      </c>
      <c r="R11" s="8">
        <f>kulud!R416</f>
        <v>0</v>
      </c>
      <c r="S11" s="8">
        <f t="shared" si="5"/>
        <v>15799.98</v>
      </c>
      <c r="T11" s="8">
        <f t="shared" si="6"/>
        <v>99.999873417721517</v>
      </c>
      <c r="U11" s="8">
        <f t="shared" si="7"/>
        <v>2.0000000000436557E-2</v>
      </c>
      <c r="V11" s="26"/>
    </row>
    <row r="12" spans="1:22" ht="14.25" customHeight="1" x14ac:dyDescent="0.2">
      <c r="A12" s="7"/>
      <c r="B12" s="21"/>
      <c r="C12" s="29"/>
      <c r="D12" s="6"/>
      <c r="E12" s="6"/>
      <c r="F12" s="7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>
        <f>L12++P12+Q12+R12</f>
        <v>0</v>
      </c>
      <c r="T12" s="8"/>
      <c r="U12" s="8"/>
    </row>
    <row r="13" spans="1:22" s="19" customFormat="1" ht="14.25" customHeight="1" x14ac:dyDescent="0.25">
      <c r="A13" s="7"/>
      <c r="B13" s="21"/>
      <c r="C13" s="43"/>
      <c r="D13" s="15"/>
      <c r="E13" s="15"/>
      <c r="F13" s="16" t="s">
        <v>507</v>
      </c>
      <c r="G13" s="17">
        <f>SUM(G2:G12)</f>
        <v>37810</v>
      </c>
      <c r="H13" s="17">
        <f>SUM(H2:H12)</f>
        <v>20530.580000000002</v>
      </c>
      <c r="I13" s="17">
        <f>H13/G13*100</f>
        <v>54.299338799259459</v>
      </c>
      <c r="J13" s="17">
        <f>SUM(J2:J12)</f>
        <v>13028.66</v>
      </c>
      <c r="K13" s="17">
        <f>SUM(K2:K12)</f>
        <v>0</v>
      </c>
      <c r="L13" s="17">
        <f>SUM(L2:L12)</f>
        <v>33559.24</v>
      </c>
      <c r="M13" s="17">
        <f>L13/G13*100</f>
        <v>88.757577360486636</v>
      </c>
      <c r="N13" s="17">
        <f>G13-L13</f>
        <v>4250.760000000002</v>
      </c>
      <c r="O13" s="17">
        <f>SUM(O2:O12)</f>
        <v>13028.66</v>
      </c>
      <c r="P13" s="17">
        <f>SUM(P2:P12)</f>
        <v>0</v>
      </c>
      <c r="Q13" s="17">
        <f>SUM(Q2:Q12)</f>
        <v>0</v>
      </c>
      <c r="R13" s="17">
        <f>SUM(R2:R12)</f>
        <v>0</v>
      </c>
      <c r="S13" s="8">
        <f>L13++P13+Q13+R13</f>
        <v>33559.24</v>
      </c>
      <c r="T13" s="17">
        <f>S13/G13*100</f>
        <v>88.757577360486636</v>
      </c>
      <c r="U13" s="17">
        <f>SUM(U2:U12)</f>
        <v>4250.76</v>
      </c>
    </row>
    <row r="14" spans="1:22" s="19" customFormat="1" ht="14.25" customHeight="1" x14ac:dyDescent="0.25">
      <c r="A14" s="7"/>
      <c r="B14" s="21"/>
      <c r="C14" s="43"/>
      <c r="D14" s="15"/>
      <c r="E14" s="15"/>
      <c r="F14" s="1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8"/>
      <c r="T14" s="17"/>
      <c r="U14" s="17"/>
    </row>
  </sheetData>
  <phoneticPr fontId="0" type="noConversion"/>
  <pageMargins left="0.98425196850393704" right="0.75" top="0.98425196850393704" bottom="0" header="0.51181102362204722" footer="0"/>
  <pageSetup paperSize="9" orientation="landscape" horizontalDpi="150" verticalDpi="150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2"/>
  <dimension ref="A1:Q254"/>
  <sheetViews>
    <sheetView showZeros="0" tabSelected="1" workbookViewId="0">
      <pane xSplit="4" ySplit="1" topLeftCell="E2" activePane="bottomRight" state="frozen"/>
      <selection pane="topRight"/>
      <selection pane="bottomLeft"/>
      <selection pane="bottomRight"/>
    </sheetView>
  </sheetViews>
  <sheetFormatPr defaultRowHeight="15.75" customHeight="1" x14ac:dyDescent="0.2"/>
  <cols>
    <col min="1" max="1" width="10.28515625" style="149" customWidth="1"/>
    <col min="2" max="2" width="10.85546875" style="149" customWidth="1"/>
    <col min="3" max="3" width="36.85546875" style="148" customWidth="1"/>
    <col min="4" max="5" width="17.28515625" style="26" customWidth="1"/>
    <col min="6" max="6" width="10.140625" style="26" customWidth="1"/>
    <col min="7" max="7" width="16.7109375" style="26" bestFit="1" customWidth="1"/>
    <col min="8" max="8" width="16" style="26" customWidth="1"/>
    <col min="9" max="9" width="17.28515625" style="26" customWidth="1"/>
    <col min="10" max="10" width="9.5703125" style="26" customWidth="1"/>
    <col min="11" max="11" width="17.28515625" style="26" customWidth="1"/>
    <col min="12" max="12" width="16" style="26" customWidth="1"/>
    <col min="13" max="13" width="3.28515625" style="26" customWidth="1"/>
    <col min="14" max="14" width="17.28515625" style="10" bestFit="1" customWidth="1"/>
    <col min="15" max="15" width="15.42578125" style="148" customWidth="1"/>
    <col min="16" max="16" width="34.42578125" style="10" customWidth="1"/>
    <col min="17" max="17" width="18" style="10" customWidth="1"/>
    <col min="18" max="19" width="9.140625" style="10"/>
    <col min="20" max="20" width="14" style="10" customWidth="1"/>
    <col min="21" max="16384" width="9.140625" style="10"/>
  </cols>
  <sheetData>
    <row r="1" spans="1:17" s="5" customFormat="1" ht="31.5" x14ac:dyDescent="0.2">
      <c r="A1" s="1" t="s">
        <v>1725</v>
      </c>
      <c r="B1" s="150" t="s">
        <v>1078</v>
      </c>
      <c r="C1" s="151" t="s">
        <v>1028</v>
      </c>
      <c r="D1" s="3" t="s">
        <v>1833</v>
      </c>
      <c r="E1" s="1" t="s">
        <v>2113</v>
      </c>
      <c r="F1" s="3" t="s">
        <v>1834</v>
      </c>
      <c r="G1" s="3" t="s">
        <v>1685</v>
      </c>
      <c r="H1" s="3" t="s">
        <v>621</v>
      </c>
      <c r="I1" s="3" t="s">
        <v>1835</v>
      </c>
      <c r="J1" s="3" t="s">
        <v>498</v>
      </c>
      <c r="K1" s="3" t="s">
        <v>989</v>
      </c>
      <c r="L1" s="3" t="s">
        <v>990</v>
      </c>
      <c r="M1" s="3" t="s">
        <v>991</v>
      </c>
      <c r="N1" s="4" t="s">
        <v>992</v>
      </c>
      <c r="O1" s="151" t="s">
        <v>1045</v>
      </c>
      <c r="P1" s="4" t="s">
        <v>871</v>
      </c>
      <c r="Q1" s="4" t="s">
        <v>872</v>
      </c>
    </row>
    <row r="2" spans="1:17" ht="15.75" customHeight="1" x14ac:dyDescent="0.2">
      <c r="A2" s="152" t="s">
        <v>588</v>
      </c>
      <c r="B2" s="152" t="s">
        <v>590</v>
      </c>
      <c r="C2" s="153" t="s">
        <v>80</v>
      </c>
      <c r="D2" s="154">
        <v>8168540</v>
      </c>
      <c r="E2" s="8">
        <v>7585832</v>
      </c>
      <c r="F2" s="8">
        <f t="shared" ref="F2:F51" si="0">E2/D2*100</f>
        <v>92.866436352151055</v>
      </c>
      <c r="G2" s="8">
        <v>689771</v>
      </c>
      <c r="H2" s="8"/>
      <c r="I2" s="8">
        <f t="shared" ref="I2:I51" si="1">E2+G2+H2</f>
        <v>8275603</v>
      </c>
      <c r="J2" s="8">
        <f t="shared" ref="J2:J51" si="2">I2/D2*100</f>
        <v>101.31067485744087</v>
      </c>
      <c r="K2" s="8">
        <f t="shared" ref="K2:K51" si="3">D2-I2</f>
        <v>-107063</v>
      </c>
      <c r="L2" s="8">
        <f t="shared" ref="L2:L51" si="4">G2+H2</f>
        <v>689771</v>
      </c>
      <c r="M2" s="8"/>
      <c r="N2" s="8">
        <f t="shared" ref="N2:N51" si="5">E2+G2</f>
        <v>8275603</v>
      </c>
      <c r="O2" s="153" t="s">
        <v>261</v>
      </c>
      <c r="P2" s="9"/>
      <c r="Q2" s="9"/>
    </row>
    <row r="3" spans="1:17" ht="15.75" customHeight="1" x14ac:dyDescent="0.2">
      <c r="A3" s="152" t="s">
        <v>81</v>
      </c>
      <c r="B3" s="152" t="s">
        <v>82</v>
      </c>
      <c r="C3" s="153" t="s">
        <v>83</v>
      </c>
      <c r="D3" s="154">
        <v>173305</v>
      </c>
      <c r="E3" s="8">
        <v>175765</v>
      </c>
      <c r="F3" s="8">
        <f t="shared" si="0"/>
        <v>101.41946279680332</v>
      </c>
      <c r="G3" s="8">
        <v>1510</v>
      </c>
      <c r="H3" s="8"/>
      <c r="I3" s="8">
        <f t="shared" si="1"/>
        <v>177275</v>
      </c>
      <c r="J3" s="8">
        <f t="shared" si="2"/>
        <v>102.29075906638585</v>
      </c>
      <c r="K3" s="8">
        <f t="shared" si="3"/>
        <v>-3970</v>
      </c>
      <c r="L3" s="8">
        <f t="shared" si="4"/>
        <v>1510</v>
      </c>
      <c r="M3" s="8"/>
      <c r="N3" s="8">
        <f t="shared" si="5"/>
        <v>177275</v>
      </c>
      <c r="O3" s="153" t="s">
        <v>261</v>
      </c>
      <c r="P3" s="9"/>
      <c r="Q3" s="9"/>
    </row>
    <row r="4" spans="1:17" ht="15.75" customHeight="1" x14ac:dyDescent="0.2">
      <c r="A4" s="152" t="s">
        <v>84</v>
      </c>
      <c r="B4" s="152" t="s">
        <v>85</v>
      </c>
      <c r="C4" s="153" t="s">
        <v>86</v>
      </c>
      <c r="D4" s="154">
        <v>4400</v>
      </c>
      <c r="E4" s="8">
        <v>8607.61</v>
      </c>
      <c r="F4" s="8">
        <f t="shared" ref="F4:F6" si="6">E4/D4*100</f>
        <v>195.62750000000003</v>
      </c>
      <c r="G4" s="8">
        <v>411.24</v>
      </c>
      <c r="H4" s="8"/>
      <c r="I4" s="8">
        <f t="shared" ref="I4:I6" si="7">E4+G4+H4</f>
        <v>9018.85</v>
      </c>
      <c r="J4" s="8">
        <f t="shared" ref="J4:J6" si="8">I4/D4*100</f>
        <v>204.97386363636366</v>
      </c>
      <c r="K4" s="8">
        <f t="shared" ref="K4:K6" si="9">D4-I4</f>
        <v>-4618.8500000000004</v>
      </c>
      <c r="L4" s="8">
        <f t="shared" ref="L4:L6" si="10">G4+H4</f>
        <v>411.24</v>
      </c>
      <c r="M4" s="8"/>
      <c r="N4" s="8">
        <f t="shared" ref="N4:N6" si="11">E4+G4</f>
        <v>9018.85</v>
      </c>
      <c r="O4" s="153" t="s">
        <v>261</v>
      </c>
      <c r="P4" s="9"/>
      <c r="Q4" s="9"/>
    </row>
    <row r="5" spans="1:17" ht="15.75" customHeight="1" x14ac:dyDescent="0.2">
      <c r="A5" s="152" t="s">
        <v>84</v>
      </c>
      <c r="B5" s="152" t="s">
        <v>85</v>
      </c>
      <c r="C5" s="153" t="s">
        <v>1898</v>
      </c>
      <c r="D5" s="194">
        <v>10000</v>
      </c>
      <c r="E5" s="8">
        <v>3700</v>
      </c>
      <c r="F5" s="8">
        <f t="shared" si="6"/>
        <v>37</v>
      </c>
      <c r="G5" s="8">
        <v>0</v>
      </c>
      <c r="H5" s="8"/>
      <c r="I5" s="8">
        <f t="shared" si="7"/>
        <v>3700</v>
      </c>
      <c r="J5" s="8">
        <f t="shared" si="8"/>
        <v>37</v>
      </c>
      <c r="K5" s="8">
        <f t="shared" si="9"/>
        <v>6300</v>
      </c>
      <c r="L5" s="8">
        <f t="shared" si="10"/>
        <v>0</v>
      </c>
      <c r="M5" s="8"/>
      <c r="N5" s="8">
        <f t="shared" si="11"/>
        <v>3700</v>
      </c>
      <c r="O5" s="153" t="s">
        <v>261</v>
      </c>
      <c r="P5" s="9"/>
      <c r="Q5" s="9"/>
    </row>
    <row r="6" spans="1:17" ht="15.75" customHeight="1" x14ac:dyDescent="0.2">
      <c r="A6" s="152" t="s">
        <v>84</v>
      </c>
      <c r="B6" s="152" t="s">
        <v>85</v>
      </c>
      <c r="C6" s="153" t="s">
        <v>1923</v>
      </c>
      <c r="D6" s="194"/>
      <c r="E6" s="8">
        <v>2700</v>
      </c>
      <c r="F6" s="8" t="e">
        <f t="shared" si="6"/>
        <v>#DIV/0!</v>
      </c>
      <c r="G6" s="8">
        <v>0</v>
      </c>
      <c r="H6" s="8"/>
      <c r="I6" s="8">
        <f t="shared" si="7"/>
        <v>2700</v>
      </c>
      <c r="J6" s="8" t="e">
        <f t="shared" si="8"/>
        <v>#DIV/0!</v>
      </c>
      <c r="K6" s="8">
        <f t="shared" si="9"/>
        <v>-2700</v>
      </c>
      <c r="L6" s="8">
        <f t="shared" si="10"/>
        <v>0</v>
      </c>
      <c r="M6" s="8"/>
      <c r="N6" s="8">
        <f t="shared" si="11"/>
        <v>2700</v>
      </c>
      <c r="O6" s="153" t="s">
        <v>261</v>
      </c>
      <c r="P6" s="9"/>
      <c r="Q6" s="9"/>
    </row>
    <row r="7" spans="1:17" ht="15.75" customHeight="1" x14ac:dyDescent="0.2">
      <c r="A7" s="152" t="s">
        <v>84</v>
      </c>
      <c r="B7" s="152" t="s">
        <v>85</v>
      </c>
      <c r="C7" s="153" t="s">
        <v>1899</v>
      </c>
      <c r="D7" s="154"/>
      <c r="E7" s="8">
        <v>0</v>
      </c>
      <c r="F7" s="8" t="e">
        <f t="shared" si="0"/>
        <v>#DIV/0!</v>
      </c>
      <c r="G7" s="8">
        <v>0</v>
      </c>
      <c r="H7" s="8"/>
      <c r="I7" s="8">
        <f t="shared" si="1"/>
        <v>0</v>
      </c>
      <c r="J7" s="8" t="e">
        <f t="shared" si="2"/>
        <v>#DIV/0!</v>
      </c>
      <c r="K7" s="8">
        <f t="shared" si="3"/>
        <v>0</v>
      </c>
      <c r="L7" s="8">
        <f t="shared" si="4"/>
        <v>0</v>
      </c>
      <c r="M7" s="8"/>
      <c r="N7" s="8">
        <f t="shared" si="5"/>
        <v>0</v>
      </c>
      <c r="O7" s="153" t="s">
        <v>261</v>
      </c>
      <c r="P7" s="9"/>
      <c r="Q7" s="9"/>
    </row>
    <row r="8" spans="1:17" ht="15.75" customHeight="1" x14ac:dyDescent="0.2">
      <c r="A8" s="152" t="s">
        <v>87</v>
      </c>
      <c r="B8" s="152" t="s">
        <v>89</v>
      </c>
      <c r="C8" s="153" t="s">
        <v>90</v>
      </c>
      <c r="D8" s="154">
        <v>3200</v>
      </c>
      <c r="E8" s="8">
        <v>712.93</v>
      </c>
      <c r="F8" s="8">
        <f t="shared" si="0"/>
        <v>22.279062499999998</v>
      </c>
      <c r="G8" s="8">
        <v>0</v>
      </c>
      <c r="H8" s="8"/>
      <c r="I8" s="8">
        <f t="shared" si="1"/>
        <v>712.93</v>
      </c>
      <c r="J8" s="8">
        <f t="shared" si="2"/>
        <v>22.279062499999998</v>
      </c>
      <c r="K8" s="8">
        <f t="shared" si="3"/>
        <v>2487.0700000000002</v>
      </c>
      <c r="L8" s="8">
        <f t="shared" si="4"/>
        <v>0</v>
      </c>
      <c r="M8" s="8"/>
      <c r="N8" s="8">
        <f t="shared" si="5"/>
        <v>712.93</v>
      </c>
      <c r="O8" s="153" t="s">
        <v>261</v>
      </c>
      <c r="P8" s="9"/>
      <c r="Q8" s="9"/>
    </row>
    <row r="9" spans="1:17" ht="15.75" customHeight="1" x14ac:dyDescent="0.2">
      <c r="A9" s="152" t="s">
        <v>91</v>
      </c>
      <c r="B9" s="152" t="s">
        <v>92</v>
      </c>
      <c r="C9" s="153" t="s">
        <v>93</v>
      </c>
      <c r="D9" s="154">
        <v>820</v>
      </c>
      <c r="E9" s="8">
        <v>1682.3700000000001</v>
      </c>
      <c r="F9" s="8">
        <f t="shared" si="0"/>
        <v>205.1670731707317</v>
      </c>
      <c r="G9" s="8">
        <v>53.87</v>
      </c>
      <c r="H9" s="8"/>
      <c r="I9" s="8">
        <f t="shared" si="1"/>
        <v>1736.24</v>
      </c>
      <c r="J9" s="8">
        <f t="shared" si="2"/>
        <v>211.73658536585367</v>
      </c>
      <c r="K9" s="8">
        <f t="shared" si="3"/>
        <v>-916.24</v>
      </c>
      <c r="L9" s="8">
        <f t="shared" si="4"/>
        <v>53.87</v>
      </c>
      <c r="M9" s="8"/>
      <c r="N9" s="8">
        <f t="shared" si="5"/>
        <v>1736.24</v>
      </c>
      <c r="O9" s="153" t="s">
        <v>261</v>
      </c>
      <c r="P9" s="9"/>
      <c r="Q9" s="9"/>
    </row>
    <row r="10" spans="1:17" ht="15.75" customHeight="1" x14ac:dyDescent="0.2">
      <c r="A10" s="152" t="s">
        <v>94</v>
      </c>
      <c r="B10" s="152" t="s">
        <v>96</v>
      </c>
      <c r="C10" s="153" t="s">
        <v>1444</v>
      </c>
      <c r="D10" s="154">
        <v>6000</v>
      </c>
      <c r="E10" s="8">
        <v>4402.79</v>
      </c>
      <c r="F10" s="8">
        <f t="shared" si="0"/>
        <v>73.379833333333337</v>
      </c>
      <c r="G10" s="8">
        <v>268.38</v>
      </c>
      <c r="H10" s="8"/>
      <c r="I10" s="8">
        <f t="shared" si="1"/>
        <v>4671.17</v>
      </c>
      <c r="J10" s="8">
        <f t="shared" si="2"/>
        <v>77.852833333333336</v>
      </c>
      <c r="K10" s="8">
        <f t="shared" si="3"/>
        <v>1328.83</v>
      </c>
      <c r="L10" s="8">
        <f t="shared" si="4"/>
        <v>268.38</v>
      </c>
      <c r="M10" s="8"/>
      <c r="N10" s="8">
        <f t="shared" si="5"/>
        <v>4671.17</v>
      </c>
      <c r="O10" s="153" t="s">
        <v>261</v>
      </c>
      <c r="P10" s="9"/>
      <c r="Q10" s="9"/>
    </row>
    <row r="11" spans="1:17" ht="15.75" customHeight="1" x14ac:dyDescent="0.2">
      <c r="A11" s="152" t="s">
        <v>1445</v>
      </c>
      <c r="B11" s="152" t="s">
        <v>1447</v>
      </c>
      <c r="C11" s="153" t="s">
        <v>1437</v>
      </c>
      <c r="D11" s="154">
        <v>8700</v>
      </c>
      <c r="E11" s="8">
        <v>13352.089999999998</v>
      </c>
      <c r="F11" s="8">
        <f t="shared" si="0"/>
        <v>153.4722988505747</v>
      </c>
      <c r="G11" s="8">
        <v>375.53</v>
      </c>
      <c r="H11" s="8"/>
      <c r="I11" s="8">
        <f t="shared" si="1"/>
        <v>13727.619999999999</v>
      </c>
      <c r="J11" s="8">
        <f t="shared" si="2"/>
        <v>157.78873563218389</v>
      </c>
      <c r="K11" s="8">
        <f t="shared" si="3"/>
        <v>-5027.619999999999</v>
      </c>
      <c r="L11" s="8">
        <f t="shared" si="4"/>
        <v>375.53</v>
      </c>
      <c r="M11" s="8"/>
      <c r="N11" s="8">
        <f t="shared" si="5"/>
        <v>13727.619999999999</v>
      </c>
      <c r="O11" s="153" t="s">
        <v>261</v>
      </c>
      <c r="P11" s="9"/>
      <c r="Q11" s="9"/>
    </row>
    <row r="12" spans="1:17" ht="15.75" customHeight="1" x14ac:dyDescent="0.2">
      <c r="A12" s="152" t="s">
        <v>1438</v>
      </c>
      <c r="B12" s="152" t="s">
        <v>1439</v>
      </c>
      <c r="C12" s="153" t="s">
        <v>1440</v>
      </c>
      <c r="D12" s="154">
        <v>2000</v>
      </c>
      <c r="E12" s="8">
        <v>3011.3799999999997</v>
      </c>
      <c r="F12" s="8">
        <f t="shared" si="0"/>
        <v>150.56899999999999</v>
      </c>
      <c r="G12" s="8">
        <v>63.91</v>
      </c>
      <c r="H12" s="8"/>
      <c r="I12" s="8">
        <f t="shared" si="1"/>
        <v>3075.2899999999995</v>
      </c>
      <c r="J12" s="8">
        <f t="shared" si="2"/>
        <v>153.76449999999997</v>
      </c>
      <c r="K12" s="8">
        <f t="shared" si="3"/>
        <v>-1075.2899999999995</v>
      </c>
      <c r="L12" s="8">
        <f t="shared" si="4"/>
        <v>63.91</v>
      </c>
      <c r="M12" s="8"/>
      <c r="N12" s="8">
        <f t="shared" si="5"/>
        <v>3075.2899999999995</v>
      </c>
      <c r="O12" s="153" t="s">
        <v>261</v>
      </c>
      <c r="P12" s="9"/>
      <c r="Q12" s="9"/>
    </row>
    <row r="13" spans="1:17" ht="15.75" customHeight="1" x14ac:dyDescent="0.2">
      <c r="A13" s="152" t="s">
        <v>1441</v>
      </c>
      <c r="B13" s="152" t="s">
        <v>1442</v>
      </c>
      <c r="C13" s="153" t="s">
        <v>1443</v>
      </c>
      <c r="D13" s="154"/>
      <c r="E13" s="8">
        <v>13.440000000000001</v>
      </c>
      <c r="F13" s="8" t="e">
        <f>E13/D13*100</f>
        <v>#DIV/0!</v>
      </c>
      <c r="G13" s="8">
        <v>0</v>
      </c>
      <c r="H13" s="8"/>
      <c r="I13" s="8">
        <f>E13+G13+H13</f>
        <v>13.440000000000001</v>
      </c>
      <c r="J13" s="8" t="e">
        <f>I13/D13*100</f>
        <v>#DIV/0!</v>
      </c>
      <c r="K13" s="8">
        <f>D13-I13</f>
        <v>-13.440000000000001</v>
      </c>
      <c r="L13" s="8">
        <f>G13+H13</f>
        <v>0</v>
      </c>
      <c r="M13" s="8"/>
      <c r="N13" s="8">
        <f>E13+G13</f>
        <v>13.440000000000001</v>
      </c>
      <c r="O13" s="153" t="s">
        <v>261</v>
      </c>
      <c r="P13" s="9"/>
      <c r="Q13" s="9"/>
    </row>
    <row r="14" spans="1:17" ht="15.75" customHeight="1" x14ac:dyDescent="0.2">
      <c r="A14" s="152" t="s">
        <v>179</v>
      </c>
      <c r="B14" s="152" t="s">
        <v>43</v>
      </c>
      <c r="C14" s="153" t="s">
        <v>1412</v>
      </c>
      <c r="D14" s="154">
        <v>48000</v>
      </c>
      <c r="E14" s="8">
        <v>43429.520000000004</v>
      </c>
      <c r="F14" s="8">
        <f t="shared" si="0"/>
        <v>90.478166666666667</v>
      </c>
      <c r="G14" s="8">
        <v>4436</v>
      </c>
      <c r="H14" s="8"/>
      <c r="I14" s="8">
        <f t="shared" si="1"/>
        <v>47865.520000000004</v>
      </c>
      <c r="J14" s="8">
        <f t="shared" si="2"/>
        <v>99.719833333333341</v>
      </c>
      <c r="K14" s="8">
        <f t="shared" si="3"/>
        <v>134.47999999999593</v>
      </c>
      <c r="L14" s="8">
        <f t="shared" si="4"/>
        <v>4436</v>
      </c>
      <c r="M14" s="8"/>
      <c r="N14" s="8">
        <f t="shared" si="5"/>
        <v>47865.520000000004</v>
      </c>
      <c r="O14" s="153" t="s">
        <v>261</v>
      </c>
      <c r="P14" s="9"/>
      <c r="Q14" s="9"/>
    </row>
    <row r="15" spans="1:17" ht="15.75" customHeight="1" x14ac:dyDescent="0.2">
      <c r="A15" s="152" t="s">
        <v>179</v>
      </c>
      <c r="B15" s="152" t="s">
        <v>74</v>
      </c>
      <c r="C15" s="153" t="s">
        <v>75</v>
      </c>
      <c r="D15" s="154">
        <v>436000</v>
      </c>
      <c r="E15" s="8">
        <v>406158.13</v>
      </c>
      <c r="F15" s="8">
        <f t="shared" si="0"/>
        <v>93.155534403669719</v>
      </c>
      <c r="G15" s="8">
        <v>26965.490000000005</v>
      </c>
      <c r="H15" s="8"/>
      <c r="I15" s="8">
        <f t="shared" si="1"/>
        <v>433123.62</v>
      </c>
      <c r="J15" s="8">
        <f t="shared" si="2"/>
        <v>99.340279816513771</v>
      </c>
      <c r="K15" s="8">
        <f t="shared" si="3"/>
        <v>2876.3800000000047</v>
      </c>
      <c r="L15" s="8">
        <f t="shared" si="4"/>
        <v>26965.490000000005</v>
      </c>
      <c r="M15" s="8"/>
      <c r="N15" s="8">
        <f t="shared" si="5"/>
        <v>433123.62</v>
      </c>
      <c r="O15" s="153" t="s">
        <v>261</v>
      </c>
      <c r="P15" s="9"/>
      <c r="Q15" s="9"/>
    </row>
    <row r="16" spans="1:17" ht="15.75" customHeight="1" x14ac:dyDescent="0.2">
      <c r="A16" s="152">
        <v>32206</v>
      </c>
      <c r="B16" s="162" t="s">
        <v>76</v>
      </c>
      <c r="C16" s="153" t="s">
        <v>77</v>
      </c>
      <c r="D16" s="154">
        <v>252</v>
      </c>
      <c r="E16" s="8">
        <v>348</v>
      </c>
      <c r="F16" s="8">
        <f>E16/D16*100</f>
        <v>138.0952380952381</v>
      </c>
      <c r="G16" s="8">
        <v>240</v>
      </c>
      <c r="H16" s="8"/>
      <c r="I16" s="8">
        <f>E16+G16+H16</f>
        <v>588</v>
      </c>
      <c r="J16" s="8">
        <f>I16/D16*100</f>
        <v>233.33333333333334</v>
      </c>
      <c r="K16" s="8">
        <f>D16-I16</f>
        <v>-336</v>
      </c>
      <c r="L16" s="8">
        <f>G16+H16</f>
        <v>240</v>
      </c>
      <c r="M16" s="8"/>
      <c r="N16" s="8">
        <f>E16+G16</f>
        <v>588</v>
      </c>
      <c r="O16" s="153" t="s">
        <v>78</v>
      </c>
      <c r="P16" s="9"/>
      <c r="Q16" s="9"/>
    </row>
    <row r="17" spans="1:17" ht="15.75" customHeight="1" x14ac:dyDescent="0.2">
      <c r="A17" s="152">
        <v>32206</v>
      </c>
      <c r="B17" s="162" t="s">
        <v>79</v>
      </c>
      <c r="C17" s="153" t="s">
        <v>623</v>
      </c>
      <c r="D17" s="154">
        <v>637</v>
      </c>
      <c r="E17" s="8">
        <v>824.90000000000009</v>
      </c>
      <c r="F17" s="8">
        <f t="shared" si="0"/>
        <v>129.49764521193094</v>
      </c>
      <c r="G17" s="8">
        <v>211.8</v>
      </c>
      <c r="H17" s="8"/>
      <c r="I17" s="8">
        <f t="shared" si="1"/>
        <v>1036.7</v>
      </c>
      <c r="J17" s="8">
        <f t="shared" si="2"/>
        <v>162.74725274725276</v>
      </c>
      <c r="K17" s="8">
        <f t="shared" si="3"/>
        <v>-399.70000000000005</v>
      </c>
      <c r="L17" s="8">
        <f t="shared" si="4"/>
        <v>211.8</v>
      </c>
      <c r="M17" s="8"/>
      <c r="N17" s="8">
        <f t="shared" si="5"/>
        <v>1036.7</v>
      </c>
      <c r="O17" s="153" t="s">
        <v>78</v>
      </c>
      <c r="P17" s="9"/>
      <c r="Q17" s="9"/>
    </row>
    <row r="18" spans="1:17" ht="15.75" customHeight="1" x14ac:dyDescent="0.2">
      <c r="A18" s="152">
        <v>32206</v>
      </c>
      <c r="B18" s="162" t="s">
        <v>1183</v>
      </c>
      <c r="C18" s="153" t="s">
        <v>1184</v>
      </c>
      <c r="D18" s="154">
        <v>648</v>
      </c>
      <c r="E18" s="8">
        <v>0</v>
      </c>
      <c r="F18" s="8">
        <f t="shared" si="0"/>
        <v>0</v>
      </c>
      <c r="G18" s="8">
        <v>0</v>
      </c>
      <c r="H18" s="8"/>
      <c r="I18" s="8">
        <f t="shared" si="1"/>
        <v>0</v>
      </c>
      <c r="J18" s="8">
        <f t="shared" si="2"/>
        <v>0</v>
      </c>
      <c r="K18" s="8">
        <f t="shared" si="3"/>
        <v>648</v>
      </c>
      <c r="L18" s="8">
        <f t="shared" si="4"/>
        <v>0</v>
      </c>
      <c r="M18" s="8"/>
      <c r="N18" s="8">
        <f t="shared" si="5"/>
        <v>0</v>
      </c>
      <c r="O18" s="153" t="s">
        <v>78</v>
      </c>
      <c r="P18" s="9"/>
      <c r="Q18" s="9"/>
    </row>
    <row r="19" spans="1:17" ht="15.75" customHeight="1" x14ac:dyDescent="0.2">
      <c r="A19" s="152">
        <v>32206</v>
      </c>
      <c r="B19" s="162" t="s">
        <v>1185</v>
      </c>
      <c r="C19" s="153" t="s">
        <v>1186</v>
      </c>
      <c r="D19" s="154">
        <v>410</v>
      </c>
      <c r="E19" s="8">
        <v>301.83</v>
      </c>
      <c r="F19" s="8">
        <f t="shared" si="0"/>
        <v>73.6170731707317</v>
      </c>
      <c r="G19" s="8">
        <v>0</v>
      </c>
      <c r="H19" s="8"/>
      <c r="I19" s="8">
        <f t="shared" si="1"/>
        <v>301.83</v>
      </c>
      <c r="J19" s="8">
        <f t="shared" si="2"/>
        <v>73.6170731707317</v>
      </c>
      <c r="K19" s="8">
        <f t="shared" si="3"/>
        <v>108.17000000000002</v>
      </c>
      <c r="L19" s="8">
        <f t="shared" si="4"/>
        <v>0</v>
      </c>
      <c r="M19" s="8"/>
      <c r="N19" s="8">
        <f t="shared" si="5"/>
        <v>301.83</v>
      </c>
      <c r="O19" s="153" t="s">
        <v>78</v>
      </c>
      <c r="P19" s="9"/>
      <c r="Q19" s="9"/>
    </row>
    <row r="20" spans="1:17" ht="15.75" customHeight="1" x14ac:dyDescent="0.2">
      <c r="A20" s="152">
        <v>32206</v>
      </c>
      <c r="B20" s="162" t="s">
        <v>341</v>
      </c>
      <c r="C20" s="153" t="s">
        <v>2070</v>
      </c>
      <c r="D20" s="154"/>
      <c r="E20" s="8">
        <v>72</v>
      </c>
      <c r="F20" s="8" t="e">
        <f t="shared" ref="F20" si="12">E20/D20*100</f>
        <v>#DIV/0!</v>
      </c>
      <c r="G20" s="8">
        <v>72</v>
      </c>
      <c r="H20" s="8"/>
      <c r="I20" s="8">
        <f t="shared" ref="I20" si="13">E20+G20+H20</f>
        <v>144</v>
      </c>
      <c r="J20" s="8" t="e">
        <f t="shared" ref="J20" si="14">I20/D20*100</f>
        <v>#DIV/0!</v>
      </c>
      <c r="K20" s="8">
        <f t="shared" ref="K20" si="15">D20-I20</f>
        <v>-144</v>
      </c>
      <c r="L20" s="8">
        <f t="shared" ref="L20" si="16">G20+H20</f>
        <v>72</v>
      </c>
      <c r="M20" s="8"/>
      <c r="N20" s="8">
        <f t="shared" ref="N20" si="17">E20+G20</f>
        <v>144</v>
      </c>
      <c r="O20" s="153" t="s">
        <v>78</v>
      </c>
      <c r="P20" s="9"/>
      <c r="Q20" s="9"/>
    </row>
    <row r="21" spans="1:17" ht="15.75" customHeight="1" x14ac:dyDescent="0.2">
      <c r="A21" s="152">
        <v>32209</v>
      </c>
      <c r="B21" s="162" t="s">
        <v>1404</v>
      </c>
      <c r="C21" s="153" t="s">
        <v>1870</v>
      </c>
      <c r="D21" s="154">
        <v>433</v>
      </c>
      <c r="E21" s="8">
        <v>433.15999999999997</v>
      </c>
      <c r="F21" s="8">
        <f t="shared" si="0"/>
        <v>100.03695150115473</v>
      </c>
      <c r="G21" s="8">
        <v>0</v>
      </c>
      <c r="H21" s="8"/>
      <c r="I21" s="8">
        <f t="shared" si="1"/>
        <v>433.15999999999997</v>
      </c>
      <c r="J21" s="8">
        <f t="shared" si="2"/>
        <v>100.03695150115473</v>
      </c>
      <c r="K21" s="8">
        <f t="shared" si="3"/>
        <v>-0.15999999999996817</v>
      </c>
      <c r="L21" s="8">
        <f t="shared" si="4"/>
        <v>0</v>
      </c>
      <c r="M21" s="8"/>
      <c r="N21" s="8">
        <f t="shared" si="5"/>
        <v>433.15999999999997</v>
      </c>
      <c r="O21" s="153" t="s">
        <v>78</v>
      </c>
      <c r="P21" s="9"/>
      <c r="Q21" s="9"/>
    </row>
    <row r="22" spans="1:17" ht="15.75" customHeight="1" x14ac:dyDescent="0.2">
      <c r="A22" s="152">
        <v>32206</v>
      </c>
      <c r="B22" s="162" t="s">
        <v>1187</v>
      </c>
      <c r="C22" s="153" t="s">
        <v>336</v>
      </c>
      <c r="D22" s="154">
        <v>1600</v>
      </c>
      <c r="E22" s="8">
        <v>1521.12</v>
      </c>
      <c r="F22" s="8">
        <f t="shared" si="0"/>
        <v>95.07</v>
      </c>
      <c r="G22" s="8">
        <v>0</v>
      </c>
      <c r="H22" s="8"/>
      <c r="I22" s="8">
        <f t="shared" si="1"/>
        <v>1521.12</v>
      </c>
      <c r="J22" s="8">
        <f t="shared" si="2"/>
        <v>95.07</v>
      </c>
      <c r="K22" s="8">
        <f t="shared" si="3"/>
        <v>78.880000000000109</v>
      </c>
      <c r="L22" s="8">
        <f t="shared" si="4"/>
        <v>0</v>
      </c>
      <c r="M22" s="8"/>
      <c r="N22" s="8">
        <f t="shared" si="5"/>
        <v>1521.12</v>
      </c>
      <c r="O22" s="153" t="s">
        <v>337</v>
      </c>
      <c r="P22" s="9"/>
      <c r="Q22" s="9"/>
    </row>
    <row r="23" spans="1:17" ht="15.75" customHeight="1" x14ac:dyDescent="0.2">
      <c r="A23" s="152">
        <v>32206</v>
      </c>
      <c r="B23" s="162" t="s">
        <v>338</v>
      </c>
      <c r="C23" s="153" t="s">
        <v>339</v>
      </c>
      <c r="D23" s="154">
        <v>2600</v>
      </c>
      <c r="E23" s="8">
        <v>642.76</v>
      </c>
      <c r="F23" s="8">
        <f t="shared" si="0"/>
        <v>24.721538461538461</v>
      </c>
      <c r="G23" s="8">
        <v>455</v>
      </c>
      <c r="H23" s="8"/>
      <c r="I23" s="8">
        <f t="shared" si="1"/>
        <v>1097.76</v>
      </c>
      <c r="J23" s="8">
        <f t="shared" si="2"/>
        <v>42.221538461538458</v>
      </c>
      <c r="K23" s="8">
        <f t="shared" si="3"/>
        <v>1502.24</v>
      </c>
      <c r="L23" s="8">
        <f t="shared" si="4"/>
        <v>455</v>
      </c>
      <c r="M23" s="8"/>
      <c r="N23" s="8">
        <f t="shared" si="5"/>
        <v>1097.76</v>
      </c>
      <c r="O23" s="153" t="s">
        <v>340</v>
      </c>
      <c r="P23" s="9"/>
      <c r="Q23" s="9"/>
    </row>
    <row r="24" spans="1:17" ht="15.75" customHeight="1" x14ac:dyDescent="0.2">
      <c r="A24" s="152">
        <v>32206</v>
      </c>
      <c r="B24" s="162" t="s">
        <v>1492</v>
      </c>
      <c r="C24" s="153" t="s">
        <v>1491</v>
      </c>
      <c r="D24" s="154">
        <v>240</v>
      </c>
      <c r="E24" s="8">
        <v>150</v>
      </c>
      <c r="F24" s="8">
        <f t="shared" si="0"/>
        <v>62.5</v>
      </c>
      <c r="G24" s="8">
        <v>0</v>
      </c>
      <c r="H24" s="8"/>
      <c r="I24" s="8">
        <f t="shared" si="1"/>
        <v>150</v>
      </c>
      <c r="J24" s="8">
        <f t="shared" si="2"/>
        <v>62.5</v>
      </c>
      <c r="K24" s="8">
        <f t="shared" si="3"/>
        <v>90</v>
      </c>
      <c r="L24" s="8">
        <f t="shared" si="4"/>
        <v>0</v>
      </c>
      <c r="M24" s="8"/>
      <c r="N24" s="8">
        <f t="shared" si="5"/>
        <v>150</v>
      </c>
      <c r="O24" s="153" t="s">
        <v>78</v>
      </c>
      <c r="P24" s="9"/>
      <c r="Q24" s="9"/>
    </row>
    <row r="25" spans="1:17" ht="15.75" customHeight="1" x14ac:dyDescent="0.2">
      <c r="A25" s="152">
        <v>32206</v>
      </c>
      <c r="B25" s="162" t="s">
        <v>342</v>
      </c>
      <c r="C25" s="153" t="s">
        <v>343</v>
      </c>
      <c r="D25" s="154">
        <v>41200</v>
      </c>
      <c r="E25" s="8">
        <v>39690.899999999994</v>
      </c>
      <c r="F25" s="8">
        <f t="shared" si="0"/>
        <v>96.337135922330091</v>
      </c>
      <c r="G25" s="8">
        <v>3413</v>
      </c>
      <c r="H25" s="8"/>
      <c r="I25" s="8">
        <f t="shared" si="1"/>
        <v>43103.899999999994</v>
      </c>
      <c r="J25" s="8">
        <f t="shared" si="2"/>
        <v>104.62111650485436</v>
      </c>
      <c r="K25" s="8">
        <f t="shared" si="3"/>
        <v>-1903.8999999999942</v>
      </c>
      <c r="L25" s="8">
        <f t="shared" si="4"/>
        <v>3413</v>
      </c>
      <c r="M25" s="8"/>
      <c r="N25" s="8">
        <f t="shared" si="5"/>
        <v>43103.899999999994</v>
      </c>
      <c r="O25" s="153" t="s">
        <v>398</v>
      </c>
      <c r="P25" s="9"/>
      <c r="Q25" s="9"/>
    </row>
    <row r="26" spans="1:17" ht="15.75" customHeight="1" x14ac:dyDescent="0.2">
      <c r="A26" s="152">
        <v>32201</v>
      </c>
      <c r="B26" s="162" t="s">
        <v>399</v>
      </c>
      <c r="C26" s="153" t="s">
        <v>1992</v>
      </c>
      <c r="D26" s="154">
        <v>277050</v>
      </c>
      <c r="E26" s="8">
        <v>251430.67</v>
      </c>
      <c r="F26" s="8">
        <f t="shared" si="0"/>
        <v>90.752813571557482</v>
      </c>
      <c r="G26" s="8">
        <v>25226.51</v>
      </c>
      <c r="H26" s="8"/>
      <c r="I26" s="8">
        <f t="shared" si="1"/>
        <v>276657.18</v>
      </c>
      <c r="J26" s="8">
        <f t="shared" si="2"/>
        <v>99.858213318895508</v>
      </c>
      <c r="K26" s="8">
        <f t="shared" si="3"/>
        <v>392.82000000000698</v>
      </c>
      <c r="L26" s="8">
        <f t="shared" si="4"/>
        <v>25226.51</v>
      </c>
      <c r="M26" s="8"/>
      <c r="N26" s="8">
        <f t="shared" si="5"/>
        <v>276657.18</v>
      </c>
      <c r="O26" s="153" t="s">
        <v>78</v>
      </c>
      <c r="P26" s="9"/>
      <c r="Q26" s="9"/>
    </row>
    <row r="27" spans="1:17" ht="15.75" customHeight="1" x14ac:dyDescent="0.2">
      <c r="A27" s="152">
        <v>32202</v>
      </c>
      <c r="B27" s="162" t="s">
        <v>399</v>
      </c>
      <c r="C27" s="153" t="s">
        <v>380</v>
      </c>
      <c r="D27" s="154">
        <v>230044</v>
      </c>
      <c r="E27" s="8">
        <v>172253.38999999998</v>
      </c>
      <c r="F27" s="8">
        <f t="shared" si="0"/>
        <v>74.878453687120711</v>
      </c>
      <c r="G27" s="8">
        <v>15211.42</v>
      </c>
      <c r="H27" s="8"/>
      <c r="I27" s="8">
        <f t="shared" si="1"/>
        <v>187464.81</v>
      </c>
      <c r="J27" s="8">
        <f t="shared" si="2"/>
        <v>81.490849576602727</v>
      </c>
      <c r="K27" s="8">
        <f t="shared" si="3"/>
        <v>42579.19</v>
      </c>
      <c r="L27" s="8">
        <f t="shared" si="4"/>
        <v>15211.42</v>
      </c>
      <c r="M27" s="8"/>
      <c r="N27" s="8">
        <f t="shared" si="5"/>
        <v>187464.81</v>
      </c>
      <c r="O27" s="153" t="s">
        <v>78</v>
      </c>
      <c r="P27" s="9"/>
      <c r="Q27" s="9"/>
    </row>
    <row r="28" spans="1:17" ht="15.75" customHeight="1" x14ac:dyDescent="0.2">
      <c r="A28" s="152">
        <v>32203</v>
      </c>
      <c r="B28" s="162" t="s">
        <v>399</v>
      </c>
      <c r="C28" s="153" t="s">
        <v>381</v>
      </c>
      <c r="D28" s="154">
        <v>9565</v>
      </c>
      <c r="E28" s="8">
        <v>11089.500000000002</v>
      </c>
      <c r="F28" s="8">
        <f t="shared" si="0"/>
        <v>115.93831677992684</v>
      </c>
      <c r="G28" s="8">
        <v>466.95</v>
      </c>
      <c r="H28" s="8"/>
      <c r="I28" s="8">
        <f t="shared" si="1"/>
        <v>11556.450000000003</v>
      </c>
      <c r="J28" s="8">
        <f t="shared" si="2"/>
        <v>120.8201777313121</v>
      </c>
      <c r="K28" s="8">
        <f t="shared" si="3"/>
        <v>-1991.4500000000025</v>
      </c>
      <c r="L28" s="8">
        <f t="shared" si="4"/>
        <v>466.95</v>
      </c>
      <c r="M28" s="8"/>
      <c r="N28" s="8">
        <f t="shared" si="5"/>
        <v>11556.450000000003</v>
      </c>
      <c r="O28" s="153" t="s">
        <v>78</v>
      </c>
      <c r="P28" s="9"/>
      <c r="Q28" s="9"/>
    </row>
    <row r="29" spans="1:17" ht="15.75" customHeight="1" x14ac:dyDescent="0.2">
      <c r="A29" s="152">
        <v>32209</v>
      </c>
      <c r="B29" s="162" t="s">
        <v>382</v>
      </c>
      <c r="C29" s="153" t="s">
        <v>174</v>
      </c>
      <c r="D29" s="154">
        <v>1040</v>
      </c>
      <c r="E29" s="8">
        <v>4633.7400000000007</v>
      </c>
      <c r="F29" s="8">
        <f t="shared" si="0"/>
        <v>445.55192307692312</v>
      </c>
      <c r="G29" s="8">
        <v>0</v>
      </c>
      <c r="H29" s="8"/>
      <c r="I29" s="8">
        <f t="shared" si="1"/>
        <v>4633.7400000000007</v>
      </c>
      <c r="J29" s="8">
        <f t="shared" si="2"/>
        <v>445.55192307692312</v>
      </c>
      <c r="K29" s="8">
        <f t="shared" si="3"/>
        <v>-3593.7400000000007</v>
      </c>
      <c r="L29" s="8">
        <f t="shared" si="4"/>
        <v>0</v>
      </c>
      <c r="M29" s="8"/>
      <c r="N29" s="8">
        <f t="shared" si="5"/>
        <v>4633.7400000000007</v>
      </c>
      <c r="O29" s="153" t="s">
        <v>398</v>
      </c>
      <c r="P29" s="9"/>
      <c r="Q29" s="9"/>
    </row>
    <row r="30" spans="1:17" ht="15.75" customHeight="1" x14ac:dyDescent="0.2">
      <c r="A30" s="152">
        <v>32209</v>
      </c>
      <c r="B30" s="162" t="s">
        <v>382</v>
      </c>
      <c r="C30" s="153" t="s">
        <v>1990</v>
      </c>
      <c r="D30" s="154"/>
      <c r="E30" s="8">
        <v>1000</v>
      </c>
      <c r="F30" s="8" t="e">
        <f t="shared" ref="F30:F32" si="18">E30/D30*100</f>
        <v>#DIV/0!</v>
      </c>
      <c r="G30" s="8">
        <v>0</v>
      </c>
      <c r="H30" s="8"/>
      <c r="I30" s="8">
        <f t="shared" ref="I30:I32" si="19">E30+G30+H30</f>
        <v>1000</v>
      </c>
      <c r="J30" s="8" t="e">
        <f t="shared" ref="J30:J32" si="20">I30/D30*100</f>
        <v>#DIV/0!</v>
      </c>
      <c r="K30" s="8">
        <f t="shared" ref="K30:K32" si="21">D30-I30</f>
        <v>-1000</v>
      </c>
      <c r="L30" s="8">
        <f t="shared" ref="L30:L32" si="22">G30+H30</f>
        <v>0</v>
      </c>
      <c r="M30" s="8"/>
      <c r="N30" s="8">
        <f t="shared" ref="N30:N32" si="23">E30+G30</f>
        <v>1000</v>
      </c>
      <c r="O30" s="153" t="s">
        <v>398</v>
      </c>
      <c r="P30" s="9"/>
      <c r="Q30" s="9"/>
    </row>
    <row r="31" spans="1:17" ht="15.75" customHeight="1" x14ac:dyDescent="0.2">
      <c r="A31" s="152">
        <v>32209</v>
      </c>
      <c r="B31" s="162" t="s">
        <v>382</v>
      </c>
      <c r="C31" s="153" t="s">
        <v>175</v>
      </c>
      <c r="D31" s="154"/>
      <c r="E31" s="8">
        <v>384.8</v>
      </c>
      <c r="F31" s="8" t="e">
        <f t="shared" si="18"/>
        <v>#DIV/0!</v>
      </c>
      <c r="G31" s="8">
        <v>0</v>
      </c>
      <c r="H31" s="8"/>
      <c r="I31" s="8">
        <f t="shared" si="19"/>
        <v>384.8</v>
      </c>
      <c r="J31" s="8" t="e">
        <f t="shared" si="20"/>
        <v>#DIV/0!</v>
      </c>
      <c r="K31" s="8">
        <f t="shared" si="21"/>
        <v>-384.8</v>
      </c>
      <c r="L31" s="8">
        <f t="shared" si="22"/>
        <v>0</v>
      </c>
      <c r="M31" s="8"/>
      <c r="N31" s="8">
        <f t="shared" si="23"/>
        <v>384.8</v>
      </c>
      <c r="O31" s="153" t="s">
        <v>337</v>
      </c>
      <c r="P31" s="9"/>
      <c r="Q31" s="9"/>
    </row>
    <row r="32" spans="1:17" ht="15.75" customHeight="1" x14ac:dyDescent="0.2">
      <c r="A32" s="152">
        <v>32209</v>
      </c>
      <c r="B32" s="162" t="s">
        <v>382</v>
      </c>
      <c r="C32" s="153" t="s">
        <v>1873</v>
      </c>
      <c r="D32" s="154">
        <v>63</v>
      </c>
      <c r="E32" s="8">
        <v>2533.9499999999998</v>
      </c>
      <c r="F32" s="8">
        <f t="shared" si="18"/>
        <v>4022.1428571428569</v>
      </c>
      <c r="G32" s="8">
        <v>20</v>
      </c>
      <c r="H32" s="8"/>
      <c r="I32" s="8">
        <f t="shared" si="19"/>
        <v>2553.9499999999998</v>
      </c>
      <c r="J32" s="8">
        <f t="shared" si="20"/>
        <v>4053.8888888888882</v>
      </c>
      <c r="K32" s="8">
        <f t="shared" si="21"/>
        <v>-2490.9499999999998</v>
      </c>
      <c r="L32" s="8">
        <f t="shared" si="22"/>
        <v>20</v>
      </c>
      <c r="M32" s="8"/>
      <c r="N32" s="8">
        <f t="shared" si="23"/>
        <v>2553.9499999999998</v>
      </c>
      <c r="O32" s="153" t="s">
        <v>340</v>
      </c>
      <c r="P32" s="9"/>
      <c r="Q32" s="9"/>
    </row>
    <row r="33" spans="1:17" ht="15.75" customHeight="1" x14ac:dyDescent="0.2">
      <c r="A33" s="152">
        <v>32209</v>
      </c>
      <c r="B33" s="162" t="s">
        <v>382</v>
      </c>
      <c r="C33" s="153" t="s">
        <v>2010</v>
      </c>
      <c r="D33" s="154">
        <v>0</v>
      </c>
      <c r="E33" s="8">
        <v>650</v>
      </c>
      <c r="F33" s="8" t="e">
        <f t="shared" si="0"/>
        <v>#DIV/0!</v>
      </c>
      <c r="G33" s="8">
        <v>0</v>
      </c>
      <c r="H33" s="8"/>
      <c r="I33" s="8">
        <f t="shared" si="1"/>
        <v>650</v>
      </c>
      <c r="J33" s="8" t="e">
        <f t="shared" si="2"/>
        <v>#DIV/0!</v>
      </c>
      <c r="K33" s="8">
        <f t="shared" si="3"/>
        <v>-650</v>
      </c>
      <c r="L33" s="8">
        <f t="shared" si="4"/>
        <v>0</v>
      </c>
      <c r="M33" s="8"/>
      <c r="N33" s="8">
        <f t="shared" si="5"/>
        <v>650</v>
      </c>
      <c r="O33" s="153" t="s">
        <v>340</v>
      </c>
      <c r="P33" s="9"/>
      <c r="Q33" s="9"/>
    </row>
    <row r="34" spans="1:17" ht="15.75" customHeight="1" x14ac:dyDescent="0.2">
      <c r="A34" s="152">
        <v>32205</v>
      </c>
      <c r="B34" s="162" t="s">
        <v>608</v>
      </c>
      <c r="C34" s="153" t="s">
        <v>1493</v>
      </c>
      <c r="D34" s="154">
        <v>60</v>
      </c>
      <c r="E34" s="8">
        <v>16.75</v>
      </c>
      <c r="F34" s="8">
        <f t="shared" si="0"/>
        <v>27.916666666666668</v>
      </c>
      <c r="G34" s="8">
        <v>0</v>
      </c>
      <c r="H34" s="8"/>
      <c r="I34" s="8">
        <f t="shared" si="1"/>
        <v>16.75</v>
      </c>
      <c r="J34" s="8">
        <f t="shared" si="2"/>
        <v>27.916666666666668</v>
      </c>
      <c r="K34" s="8">
        <f t="shared" si="3"/>
        <v>43.25</v>
      </c>
      <c r="L34" s="8">
        <f t="shared" si="4"/>
        <v>0</v>
      </c>
      <c r="M34" s="8"/>
      <c r="N34" s="8">
        <f t="shared" si="5"/>
        <v>16.75</v>
      </c>
      <c r="O34" s="153" t="s">
        <v>398</v>
      </c>
      <c r="P34" s="9"/>
      <c r="Q34" s="9"/>
    </row>
    <row r="35" spans="1:17" ht="15.75" customHeight="1" x14ac:dyDescent="0.2">
      <c r="A35" s="152">
        <v>32209</v>
      </c>
      <c r="B35" s="162" t="s">
        <v>609</v>
      </c>
      <c r="C35" s="153" t="s">
        <v>632</v>
      </c>
      <c r="D35" s="154">
        <v>910</v>
      </c>
      <c r="E35" s="8">
        <v>203</v>
      </c>
      <c r="F35" s="8">
        <f t="shared" si="0"/>
        <v>22.30769230769231</v>
      </c>
      <c r="G35" s="8">
        <v>0</v>
      </c>
      <c r="H35" s="8"/>
      <c r="I35" s="8">
        <f t="shared" si="1"/>
        <v>203</v>
      </c>
      <c r="J35" s="8">
        <f t="shared" si="2"/>
        <v>22.30769230769231</v>
      </c>
      <c r="K35" s="8">
        <f t="shared" si="3"/>
        <v>707</v>
      </c>
      <c r="L35" s="8">
        <f t="shared" si="4"/>
        <v>0</v>
      </c>
      <c r="M35" s="8"/>
      <c r="N35" s="8">
        <f t="shared" si="5"/>
        <v>203</v>
      </c>
      <c r="O35" s="153" t="s">
        <v>337</v>
      </c>
      <c r="P35" s="9"/>
      <c r="Q35" s="9"/>
    </row>
    <row r="36" spans="1:17" ht="15.75" customHeight="1" x14ac:dyDescent="0.2">
      <c r="A36" s="152">
        <v>32204</v>
      </c>
      <c r="B36" s="162" t="s">
        <v>191</v>
      </c>
      <c r="C36" s="153" t="s">
        <v>1047</v>
      </c>
      <c r="D36" s="154">
        <v>400</v>
      </c>
      <c r="E36" s="8">
        <v>213.9</v>
      </c>
      <c r="F36" s="8">
        <f t="shared" si="0"/>
        <v>53.475000000000009</v>
      </c>
      <c r="G36" s="8">
        <v>0</v>
      </c>
      <c r="H36" s="8"/>
      <c r="I36" s="8">
        <f t="shared" si="1"/>
        <v>213.9</v>
      </c>
      <c r="J36" s="8">
        <f t="shared" si="2"/>
        <v>53.475000000000009</v>
      </c>
      <c r="K36" s="8">
        <f t="shared" si="3"/>
        <v>186.1</v>
      </c>
      <c r="L36" s="8">
        <f t="shared" si="4"/>
        <v>0</v>
      </c>
      <c r="M36" s="8"/>
      <c r="N36" s="8">
        <f t="shared" si="5"/>
        <v>213.9</v>
      </c>
      <c r="O36" s="153" t="s">
        <v>398</v>
      </c>
      <c r="P36" s="9"/>
      <c r="Q36" s="9"/>
    </row>
    <row r="37" spans="1:17" ht="15.75" customHeight="1" x14ac:dyDescent="0.2">
      <c r="A37" s="152">
        <v>32204</v>
      </c>
      <c r="B37" s="162" t="s">
        <v>191</v>
      </c>
      <c r="C37" s="153" t="s">
        <v>1048</v>
      </c>
      <c r="D37" s="154">
        <v>1280</v>
      </c>
      <c r="E37" s="8">
        <v>476.23999999999995</v>
      </c>
      <c r="F37" s="8">
        <f t="shared" si="0"/>
        <v>37.206249999999997</v>
      </c>
      <c r="G37" s="8">
        <v>0</v>
      </c>
      <c r="H37" s="8"/>
      <c r="I37" s="8">
        <f t="shared" si="1"/>
        <v>476.23999999999995</v>
      </c>
      <c r="J37" s="8">
        <f t="shared" si="2"/>
        <v>37.206249999999997</v>
      </c>
      <c r="K37" s="8">
        <f t="shared" si="3"/>
        <v>803.76</v>
      </c>
      <c r="L37" s="8">
        <f t="shared" si="4"/>
        <v>0</v>
      </c>
      <c r="M37" s="8"/>
      <c r="N37" s="8">
        <f t="shared" si="5"/>
        <v>476.23999999999995</v>
      </c>
      <c r="O37" s="153" t="s">
        <v>340</v>
      </c>
      <c r="P37" s="9"/>
      <c r="Q37" s="9"/>
    </row>
    <row r="38" spans="1:17" ht="15.75" customHeight="1" x14ac:dyDescent="0.2">
      <c r="A38" s="152">
        <v>32204</v>
      </c>
      <c r="B38" s="162" t="s">
        <v>191</v>
      </c>
      <c r="C38" s="153" t="s">
        <v>1779</v>
      </c>
      <c r="D38" s="154">
        <v>1600</v>
      </c>
      <c r="E38" s="8">
        <v>1606.51</v>
      </c>
      <c r="F38" s="8">
        <f t="shared" si="0"/>
        <v>100.40687500000001</v>
      </c>
      <c r="G38" s="8">
        <v>0</v>
      </c>
      <c r="H38" s="8"/>
      <c r="I38" s="8">
        <f t="shared" si="1"/>
        <v>1606.51</v>
      </c>
      <c r="J38" s="8">
        <f t="shared" si="2"/>
        <v>100.40687500000001</v>
      </c>
      <c r="K38" s="8">
        <f t="shared" si="3"/>
        <v>-6.5099999999999909</v>
      </c>
      <c r="L38" s="8">
        <f t="shared" si="4"/>
        <v>0</v>
      </c>
      <c r="M38" s="8"/>
      <c r="N38" s="8">
        <f t="shared" si="5"/>
        <v>1606.51</v>
      </c>
      <c r="O38" s="153" t="s">
        <v>337</v>
      </c>
      <c r="P38" s="9"/>
      <c r="Q38" s="9"/>
    </row>
    <row r="39" spans="1:17" ht="15.75" customHeight="1" x14ac:dyDescent="0.2">
      <c r="A39" s="152">
        <v>32209</v>
      </c>
      <c r="B39" s="162" t="s">
        <v>492</v>
      </c>
      <c r="C39" s="153" t="s">
        <v>1942</v>
      </c>
      <c r="D39" s="154"/>
      <c r="E39" s="8">
        <v>30.4</v>
      </c>
      <c r="F39" s="8" t="e">
        <f t="shared" ref="F39" si="24">E39/D39*100</f>
        <v>#DIV/0!</v>
      </c>
      <c r="G39" s="8">
        <v>0</v>
      </c>
      <c r="H39" s="8"/>
      <c r="I39" s="8">
        <f t="shared" ref="I39" si="25">E39+G39+H39</f>
        <v>30.4</v>
      </c>
      <c r="J39" s="8" t="e">
        <f t="shared" ref="J39" si="26">I39/D39*100</f>
        <v>#DIV/0!</v>
      </c>
      <c r="K39" s="8">
        <f t="shared" ref="K39" si="27">D39-I39</f>
        <v>-30.4</v>
      </c>
      <c r="L39" s="8">
        <f t="shared" ref="L39" si="28">G39+H39</f>
        <v>0</v>
      </c>
      <c r="M39" s="8"/>
      <c r="N39" s="8">
        <f t="shared" ref="N39" si="29">E39+G39</f>
        <v>30.4</v>
      </c>
      <c r="O39" s="153" t="s">
        <v>78</v>
      </c>
      <c r="P39" s="9"/>
      <c r="Q39" s="9"/>
    </row>
    <row r="40" spans="1:17" ht="15.75" customHeight="1" x14ac:dyDescent="0.2">
      <c r="A40" s="152" t="s">
        <v>1617</v>
      </c>
      <c r="B40" s="162" t="s">
        <v>1618</v>
      </c>
      <c r="C40" s="153" t="s">
        <v>1619</v>
      </c>
      <c r="D40" s="154">
        <v>10267</v>
      </c>
      <c r="E40" s="8">
        <v>5986.58</v>
      </c>
      <c r="F40" s="8">
        <f t="shared" si="0"/>
        <v>58.308951008084151</v>
      </c>
      <c r="G40" s="8">
        <v>0</v>
      </c>
      <c r="H40" s="8"/>
      <c r="I40" s="8">
        <f t="shared" si="1"/>
        <v>5986.58</v>
      </c>
      <c r="J40" s="8">
        <f t="shared" si="2"/>
        <v>58.308951008084151</v>
      </c>
      <c r="K40" s="8">
        <f t="shared" si="3"/>
        <v>4280.42</v>
      </c>
      <c r="L40" s="8">
        <f t="shared" si="4"/>
        <v>0</v>
      </c>
      <c r="M40" s="8"/>
      <c r="N40" s="8">
        <f t="shared" si="5"/>
        <v>5986.58</v>
      </c>
      <c r="O40" s="153" t="s">
        <v>1616</v>
      </c>
      <c r="P40" s="9"/>
      <c r="Q40" s="9"/>
    </row>
    <row r="41" spans="1:17" ht="15.75" customHeight="1" x14ac:dyDescent="0.2">
      <c r="A41" s="152" t="s">
        <v>1620</v>
      </c>
      <c r="B41" s="162" t="s">
        <v>1621</v>
      </c>
      <c r="C41" s="153" t="s">
        <v>1622</v>
      </c>
      <c r="D41" s="154">
        <v>2556</v>
      </c>
      <c r="E41" s="8">
        <v>3521.4700000000003</v>
      </c>
      <c r="F41" s="8">
        <f t="shared" si="0"/>
        <v>137.77269170579032</v>
      </c>
      <c r="G41" s="8">
        <v>591.92999999999995</v>
      </c>
      <c r="H41" s="8"/>
      <c r="I41" s="8">
        <f t="shared" si="1"/>
        <v>4113.4000000000005</v>
      </c>
      <c r="J41" s="8">
        <f t="shared" si="2"/>
        <v>160.93114241001567</v>
      </c>
      <c r="K41" s="8">
        <f t="shared" si="3"/>
        <v>-1557.4000000000005</v>
      </c>
      <c r="L41" s="8">
        <f t="shared" si="4"/>
        <v>591.92999999999995</v>
      </c>
      <c r="M41" s="8"/>
      <c r="N41" s="8">
        <f t="shared" si="5"/>
        <v>4113.4000000000005</v>
      </c>
      <c r="O41" s="153" t="s">
        <v>1616</v>
      </c>
      <c r="P41" s="9"/>
      <c r="Q41" s="9"/>
    </row>
    <row r="42" spans="1:17" ht="15.75" customHeight="1" x14ac:dyDescent="0.2">
      <c r="A42" s="152" t="s">
        <v>1623</v>
      </c>
      <c r="B42" s="162" t="s">
        <v>272</v>
      </c>
      <c r="C42" s="153" t="s">
        <v>273</v>
      </c>
      <c r="D42" s="154">
        <v>3956</v>
      </c>
      <c r="E42" s="8">
        <v>3313.55</v>
      </c>
      <c r="F42" s="8">
        <f t="shared" si="0"/>
        <v>83.76011122345804</v>
      </c>
      <c r="G42" s="8">
        <v>750.99</v>
      </c>
      <c r="H42" s="8"/>
      <c r="I42" s="8">
        <f t="shared" si="1"/>
        <v>4064.54</v>
      </c>
      <c r="J42" s="8">
        <f t="shared" si="2"/>
        <v>102.74368048533873</v>
      </c>
      <c r="K42" s="8">
        <f t="shared" si="3"/>
        <v>-108.53999999999996</v>
      </c>
      <c r="L42" s="8">
        <f t="shared" si="4"/>
        <v>750.99</v>
      </c>
      <c r="M42" s="8"/>
      <c r="N42" s="8">
        <f t="shared" si="5"/>
        <v>4064.54</v>
      </c>
      <c r="O42" s="153" t="s">
        <v>1616</v>
      </c>
      <c r="P42" s="9"/>
      <c r="Q42" s="9"/>
    </row>
    <row r="43" spans="1:17" ht="15.75" customHeight="1" x14ac:dyDescent="0.2">
      <c r="A43" s="152" t="s">
        <v>274</v>
      </c>
      <c r="B43" s="162" t="s">
        <v>275</v>
      </c>
      <c r="C43" s="153" t="s">
        <v>276</v>
      </c>
      <c r="D43" s="154">
        <v>6315</v>
      </c>
      <c r="E43" s="8">
        <v>4136.0199999999995</v>
      </c>
      <c r="F43" s="8">
        <f t="shared" si="0"/>
        <v>65.495170229612029</v>
      </c>
      <c r="G43" s="8">
        <v>482.8</v>
      </c>
      <c r="H43" s="8"/>
      <c r="I43" s="8">
        <f t="shared" si="1"/>
        <v>4618.82</v>
      </c>
      <c r="J43" s="8">
        <f t="shared" si="2"/>
        <v>73.140459224069673</v>
      </c>
      <c r="K43" s="8">
        <f t="shared" si="3"/>
        <v>1696.1800000000003</v>
      </c>
      <c r="L43" s="8">
        <f t="shared" si="4"/>
        <v>482.8</v>
      </c>
      <c r="M43" s="8"/>
      <c r="N43" s="8">
        <f t="shared" si="5"/>
        <v>4618.82</v>
      </c>
      <c r="O43" s="153" t="s">
        <v>1616</v>
      </c>
      <c r="P43" s="9"/>
      <c r="Q43" s="9"/>
    </row>
    <row r="44" spans="1:17" ht="15.75" customHeight="1" x14ac:dyDescent="0.2">
      <c r="A44" s="152" t="s">
        <v>1620</v>
      </c>
      <c r="B44" s="162" t="s">
        <v>277</v>
      </c>
      <c r="C44" s="153" t="s">
        <v>2045</v>
      </c>
      <c r="D44" s="154">
        <v>10000</v>
      </c>
      <c r="E44" s="8">
        <v>9836.4599999999991</v>
      </c>
      <c r="F44" s="8">
        <f t="shared" si="0"/>
        <v>98.364599999999996</v>
      </c>
      <c r="G44" s="8">
        <v>5784.97</v>
      </c>
      <c r="H44" s="8"/>
      <c r="I44" s="8">
        <f t="shared" si="1"/>
        <v>15621.43</v>
      </c>
      <c r="J44" s="8">
        <f t="shared" si="2"/>
        <v>156.21430000000001</v>
      </c>
      <c r="K44" s="8">
        <f t="shared" si="3"/>
        <v>-5621.43</v>
      </c>
      <c r="L44" s="8">
        <f t="shared" si="4"/>
        <v>5784.97</v>
      </c>
      <c r="M44" s="8"/>
      <c r="N44" s="8">
        <f t="shared" si="5"/>
        <v>15621.43</v>
      </c>
      <c r="O44" s="153" t="s">
        <v>1632</v>
      </c>
      <c r="P44" s="9"/>
      <c r="Q44" s="9"/>
    </row>
    <row r="45" spans="1:17" ht="15.75" customHeight="1" x14ac:dyDescent="0.2">
      <c r="A45" s="152" t="s">
        <v>1435</v>
      </c>
      <c r="B45" s="162" t="s">
        <v>1414</v>
      </c>
      <c r="C45" s="153" t="s">
        <v>2046</v>
      </c>
      <c r="D45" s="154">
        <v>6000</v>
      </c>
      <c r="E45" s="8">
        <v>1294.5</v>
      </c>
      <c r="F45" s="8">
        <f t="shared" si="0"/>
        <v>21.574999999999999</v>
      </c>
      <c r="G45" s="8">
        <v>1827.3</v>
      </c>
      <c r="H45" s="8">
        <v>1491.7</v>
      </c>
      <c r="I45" s="8">
        <f t="shared" si="1"/>
        <v>4613.5</v>
      </c>
      <c r="J45" s="8">
        <f t="shared" si="2"/>
        <v>76.891666666666666</v>
      </c>
      <c r="K45" s="8">
        <f t="shared" si="3"/>
        <v>1386.5</v>
      </c>
      <c r="L45" s="8">
        <f t="shared" si="4"/>
        <v>3319</v>
      </c>
      <c r="M45" s="8"/>
      <c r="N45" s="8">
        <f t="shared" si="5"/>
        <v>3121.8</v>
      </c>
      <c r="O45" s="153" t="s">
        <v>1632</v>
      </c>
      <c r="P45" s="9"/>
      <c r="Q45" s="9"/>
    </row>
    <row r="46" spans="1:17" ht="15.75" customHeight="1" x14ac:dyDescent="0.2">
      <c r="A46" s="152">
        <v>32213</v>
      </c>
      <c r="B46" s="162" t="s">
        <v>1434</v>
      </c>
      <c r="C46" s="153" t="s">
        <v>2047</v>
      </c>
      <c r="D46" s="154">
        <v>490</v>
      </c>
      <c r="E46" s="8">
        <v>1072.95</v>
      </c>
      <c r="F46" s="8">
        <f t="shared" ref="F46:F48" si="30">E46/D46*100</f>
        <v>218.96938775510205</v>
      </c>
      <c r="G46" s="8">
        <v>36</v>
      </c>
      <c r="H46" s="8"/>
      <c r="I46" s="8">
        <f t="shared" ref="I46:I48" si="31">E46+G46+H46</f>
        <v>1108.95</v>
      </c>
      <c r="J46" s="8">
        <f t="shared" ref="J46:J48" si="32">I46/D46*100</f>
        <v>226.31632653061223</v>
      </c>
      <c r="K46" s="8">
        <f t="shared" ref="K46:K48" si="33">D46-I46</f>
        <v>-618.95000000000005</v>
      </c>
      <c r="L46" s="8">
        <f t="shared" ref="L46:L48" si="34">G46+H46</f>
        <v>36</v>
      </c>
      <c r="M46" s="8"/>
      <c r="N46" s="8">
        <f t="shared" ref="N46:N48" si="35">E46+G46</f>
        <v>1108.95</v>
      </c>
      <c r="O46" s="153" t="s">
        <v>1632</v>
      </c>
      <c r="P46" s="9"/>
      <c r="Q46" s="9"/>
    </row>
    <row r="47" spans="1:17" ht="15.75" customHeight="1" x14ac:dyDescent="0.2">
      <c r="A47" s="152">
        <v>32219</v>
      </c>
      <c r="B47" s="162" t="s">
        <v>1416</v>
      </c>
      <c r="C47" s="153" t="s">
        <v>2048</v>
      </c>
      <c r="D47" s="154">
        <v>578</v>
      </c>
      <c r="E47" s="8">
        <v>188.45</v>
      </c>
      <c r="F47" s="8">
        <f t="shared" ref="F47" si="36">E47/D47*100</f>
        <v>32.603806228373699</v>
      </c>
      <c r="G47" s="8">
        <v>0</v>
      </c>
      <c r="H47" s="8">
        <v>32.5</v>
      </c>
      <c r="I47" s="8">
        <f t="shared" ref="I47" si="37">E47+G47+H47</f>
        <v>220.95</v>
      </c>
      <c r="J47" s="8">
        <f t="shared" ref="J47" si="38">I47/D47*100</f>
        <v>38.226643598615915</v>
      </c>
      <c r="K47" s="8">
        <f t="shared" ref="K47" si="39">D47-I47</f>
        <v>357.05</v>
      </c>
      <c r="L47" s="8">
        <f t="shared" ref="L47" si="40">G47+H47</f>
        <v>32.5</v>
      </c>
      <c r="M47" s="8"/>
      <c r="N47" s="8">
        <f t="shared" ref="N47" si="41">E47+G47</f>
        <v>188.45</v>
      </c>
      <c r="O47" s="153" t="s">
        <v>1632</v>
      </c>
      <c r="P47" s="9"/>
      <c r="Q47" s="9"/>
    </row>
    <row r="48" spans="1:17" ht="15.75" customHeight="1" x14ac:dyDescent="0.2">
      <c r="A48" s="152">
        <v>32219</v>
      </c>
      <c r="B48" s="162" t="s">
        <v>1417</v>
      </c>
      <c r="C48" s="153" t="s">
        <v>2115</v>
      </c>
      <c r="D48" s="154"/>
      <c r="E48" s="8">
        <v>1270.5</v>
      </c>
      <c r="F48" s="8" t="e">
        <f t="shared" si="30"/>
        <v>#DIV/0!</v>
      </c>
      <c r="G48" s="8">
        <v>-1270.5</v>
      </c>
      <c r="H48" s="8"/>
      <c r="I48" s="8">
        <f t="shared" si="31"/>
        <v>0</v>
      </c>
      <c r="J48" s="8" t="e">
        <f t="shared" si="32"/>
        <v>#DIV/0!</v>
      </c>
      <c r="K48" s="8">
        <f t="shared" si="33"/>
        <v>0</v>
      </c>
      <c r="L48" s="8">
        <f t="shared" si="34"/>
        <v>-1270.5</v>
      </c>
      <c r="M48" s="8"/>
      <c r="N48" s="8">
        <f t="shared" si="35"/>
        <v>0</v>
      </c>
      <c r="O48" s="153" t="s">
        <v>1632</v>
      </c>
      <c r="P48" s="9"/>
      <c r="Q48" s="9"/>
    </row>
    <row r="49" spans="1:17" ht="15.75" customHeight="1" x14ac:dyDescent="0.2">
      <c r="A49" s="152">
        <v>32219</v>
      </c>
      <c r="B49" s="213" t="s">
        <v>1416</v>
      </c>
      <c r="C49" s="153" t="s">
        <v>2094</v>
      </c>
      <c r="D49" s="154"/>
      <c r="E49" s="8">
        <v>4700</v>
      </c>
      <c r="F49" s="8" t="e">
        <f t="shared" si="0"/>
        <v>#DIV/0!</v>
      </c>
      <c r="G49" s="8">
        <v>0</v>
      </c>
      <c r="H49" s="8"/>
      <c r="I49" s="8">
        <f t="shared" si="1"/>
        <v>4700</v>
      </c>
      <c r="J49" s="8" t="e">
        <f t="shared" si="2"/>
        <v>#DIV/0!</v>
      </c>
      <c r="K49" s="8">
        <f t="shared" si="3"/>
        <v>-4700</v>
      </c>
      <c r="L49" s="8">
        <f t="shared" si="4"/>
        <v>0</v>
      </c>
      <c r="M49" s="8"/>
      <c r="N49" s="8">
        <f t="shared" si="5"/>
        <v>4700</v>
      </c>
      <c r="O49" s="153" t="s">
        <v>261</v>
      </c>
      <c r="P49" s="9"/>
      <c r="Q49" s="9"/>
    </row>
    <row r="50" spans="1:17" ht="15.75" customHeight="1" x14ac:dyDescent="0.2">
      <c r="A50" s="152">
        <v>32212</v>
      </c>
      <c r="B50" s="152" t="s">
        <v>296</v>
      </c>
      <c r="C50" s="153" t="s">
        <v>297</v>
      </c>
      <c r="D50" s="154"/>
      <c r="E50" s="8">
        <v>106</v>
      </c>
      <c r="F50" s="8" t="e">
        <f t="shared" ref="F50" si="42">E50/D50*100</f>
        <v>#DIV/0!</v>
      </c>
      <c r="G50" s="8">
        <v>0</v>
      </c>
      <c r="H50" s="8"/>
      <c r="I50" s="8">
        <f t="shared" ref="I50" si="43">E50+G50+H50</f>
        <v>106</v>
      </c>
      <c r="J50" s="8" t="e">
        <f t="shared" ref="J50" si="44">I50/D50*100</f>
        <v>#DIV/0!</v>
      </c>
      <c r="K50" s="8">
        <f t="shared" ref="K50" si="45">D50-I50</f>
        <v>-106</v>
      </c>
      <c r="L50" s="8">
        <f t="shared" ref="L50" si="46">G50+H50</f>
        <v>0</v>
      </c>
      <c r="M50" s="8"/>
      <c r="N50" s="8">
        <f t="shared" ref="N50" si="47">E50+G50</f>
        <v>106</v>
      </c>
      <c r="O50" s="153" t="s">
        <v>261</v>
      </c>
      <c r="P50" s="9"/>
      <c r="Q50" s="9"/>
    </row>
    <row r="51" spans="1:17" ht="15.75" customHeight="1" x14ac:dyDescent="0.2">
      <c r="A51" s="152">
        <v>32212</v>
      </c>
      <c r="B51" s="152" t="s">
        <v>298</v>
      </c>
      <c r="C51" s="153" t="s">
        <v>1995</v>
      </c>
      <c r="D51" s="154"/>
      <c r="E51" s="8">
        <v>379</v>
      </c>
      <c r="F51" s="8" t="e">
        <f t="shared" si="0"/>
        <v>#DIV/0!</v>
      </c>
      <c r="G51" s="8">
        <v>-264.83</v>
      </c>
      <c r="H51" s="8"/>
      <c r="I51" s="8">
        <f t="shared" si="1"/>
        <v>114.17000000000002</v>
      </c>
      <c r="J51" s="8" t="e">
        <f t="shared" si="2"/>
        <v>#DIV/0!</v>
      </c>
      <c r="K51" s="8">
        <f t="shared" si="3"/>
        <v>-114.17000000000002</v>
      </c>
      <c r="L51" s="8">
        <f t="shared" si="4"/>
        <v>-264.83</v>
      </c>
      <c r="M51" s="8"/>
      <c r="N51" s="8">
        <f t="shared" si="5"/>
        <v>114.17000000000002</v>
      </c>
      <c r="O51" s="153" t="s">
        <v>261</v>
      </c>
      <c r="P51" s="9"/>
      <c r="Q51" s="9"/>
    </row>
    <row r="52" spans="1:17" ht="15.75" customHeight="1" x14ac:dyDescent="0.2">
      <c r="A52" s="152">
        <v>32212</v>
      </c>
      <c r="B52" s="152" t="s">
        <v>299</v>
      </c>
      <c r="C52" s="153" t="s">
        <v>300</v>
      </c>
      <c r="D52" s="154">
        <v>1900</v>
      </c>
      <c r="E52" s="8">
        <v>2665.5</v>
      </c>
      <c r="F52" s="8">
        <f t="shared" ref="F52:F99" si="48">E52/D52*100</f>
        <v>140.28947368421052</v>
      </c>
      <c r="G52" s="8">
        <v>0</v>
      </c>
      <c r="H52" s="8"/>
      <c r="I52" s="8">
        <f t="shared" ref="I52:I99" si="49">E52+G52+H52</f>
        <v>2665.5</v>
      </c>
      <c r="J52" s="8">
        <f t="shared" ref="J52:J99" si="50">I52/D52*100</f>
        <v>140.28947368421052</v>
      </c>
      <c r="K52" s="8">
        <f t="shared" ref="K52:K99" si="51">D52-I52</f>
        <v>-765.5</v>
      </c>
      <c r="L52" s="8">
        <f t="shared" ref="L52:L99" si="52">G52+H52</f>
        <v>0</v>
      </c>
      <c r="M52" s="8"/>
      <c r="N52" s="8">
        <f t="shared" ref="N52:N99" si="53">E52+G52</f>
        <v>2665.5</v>
      </c>
      <c r="O52" s="153" t="s">
        <v>261</v>
      </c>
      <c r="P52" s="9"/>
      <c r="Q52" s="9"/>
    </row>
    <row r="53" spans="1:17" ht="15.75" customHeight="1" x14ac:dyDescent="0.2">
      <c r="A53" s="152">
        <v>32212</v>
      </c>
      <c r="B53" s="162" t="s">
        <v>301</v>
      </c>
      <c r="C53" s="153" t="s">
        <v>2063</v>
      </c>
      <c r="D53" s="154">
        <v>3200</v>
      </c>
      <c r="E53" s="8">
        <v>3387.5</v>
      </c>
      <c r="F53" s="8">
        <f t="shared" si="48"/>
        <v>105.859375</v>
      </c>
      <c r="G53" s="8"/>
      <c r="H53" s="8"/>
      <c r="I53" s="8">
        <f t="shared" si="49"/>
        <v>3387.5</v>
      </c>
      <c r="J53" s="8">
        <f t="shared" si="50"/>
        <v>105.859375</v>
      </c>
      <c r="K53" s="8">
        <f t="shared" si="51"/>
        <v>-187.5</v>
      </c>
      <c r="L53" s="8">
        <f t="shared" si="52"/>
        <v>0</v>
      </c>
      <c r="M53" s="8"/>
      <c r="N53" s="8">
        <f t="shared" si="53"/>
        <v>3387.5</v>
      </c>
      <c r="O53" s="153" t="s">
        <v>1616</v>
      </c>
      <c r="P53" s="9"/>
      <c r="Q53" s="9"/>
    </row>
    <row r="54" spans="1:17" ht="15.75" customHeight="1" x14ac:dyDescent="0.2">
      <c r="A54" s="152">
        <v>32213</v>
      </c>
      <c r="B54" s="162" t="s">
        <v>301</v>
      </c>
      <c r="C54" s="153" t="s">
        <v>2064</v>
      </c>
      <c r="D54" s="154">
        <v>750</v>
      </c>
      <c r="E54" s="8">
        <v>728.3</v>
      </c>
      <c r="F54" s="8">
        <f t="shared" si="48"/>
        <v>97.106666666666669</v>
      </c>
      <c r="G54" s="8">
        <v>0</v>
      </c>
      <c r="H54" s="8"/>
      <c r="I54" s="8">
        <f t="shared" si="49"/>
        <v>728.3</v>
      </c>
      <c r="J54" s="8">
        <f t="shared" si="50"/>
        <v>97.106666666666669</v>
      </c>
      <c r="K54" s="8">
        <f t="shared" si="51"/>
        <v>21.700000000000045</v>
      </c>
      <c r="L54" s="8">
        <f t="shared" si="52"/>
        <v>0</v>
      </c>
      <c r="M54" s="8"/>
      <c r="N54" s="8">
        <f t="shared" si="53"/>
        <v>728.3</v>
      </c>
      <c r="O54" s="153" t="s">
        <v>1616</v>
      </c>
      <c r="P54" s="9"/>
      <c r="Q54" s="9"/>
    </row>
    <row r="55" spans="1:17" ht="15.75" customHeight="1" x14ac:dyDescent="0.2">
      <c r="A55" s="152">
        <v>32216</v>
      </c>
      <c r="B55" s="162" t="s">
        <v>301</v>
      </c>
      <c r="C55" s="153" t="s">
        <v>2065</v>
      </c>
      <c r="D55" s="154">
        <v>660</v>
      </c>
      <c r="E55" s="8">
        <v>303</v>
      </c>
      <c r="F55" s="8">
        <f t="shared" ref="F55:F56" si="54">E55/D55*100</f>
        <v>45.909090909090914</v>
      </c>
      <c r="G55" s="8">
        <v>0</v>
      </c>
      <c r="H55" s="8"/>
      <c r="I55" s="8">
        <f t="shared" ref="I55:I56" si="55">E55+G55+H55</f>
        <v>303</v>
      </c>
      <c r="J55" s="8">
        <f t="shared" ref="J55:J56" si="56">I55/D55*100</f>
        <v>45.909090909090914</v>
      </c>
      <c r="K55" s="8">
        <f t="shared" ref="K55:K56" si="57">D55-I55</f>
        <v>357</v>
      </c>
      <c r="L55" s="8">
        <f t="shared" ref="L55:L56" si="58">G55+H55</f>
        <v>0</v>
      </c>
      <c r="M55" s="8"/>
      <c r="N55" s="8">
        <f t="shared" ref="N55:N56" si="59">E55+G55</f>
        <v>303</v>
      </c>
      <c r="O55" s="153" t="s">
        <v>1616</v>
      </c>
      <c r="P55" s="9"/>
      <c r="Q55" s="9"/>
    </row>
    <row r="56" spans="1:17" ht="15.75" customHeight="1" x14ac:dyDescent="0.2">
      <c r="A56" s="152">
        <v>32219</v>
      </c>
      <c r="B56" s="162" t="s">
        <v>301</v>
      </c>
      <c r="C56" s="153" t="s">
        <v>2066</v>
      </c>
      <c r="D56" s="154"/>
      <c r="E56" s="8">
        <v>115.43</v>
      </c>
      <c r="F56" s="8" t="e">
        <f t="shared" si="54"/>
        <v>#DIV/0!</v>
      </c>
      <c r="G56" s="8">
        <v>0</v>
      </c>
      <c r="H56" s="8"/>
      <c r="I56" s="8">
        <f t="shared" si="55"/>
        <v>115.43</v>
      </c>
      <c r="J56" s="8" t="e">
        <f t="shared" si="56"/>
        <v>#DIV/0!</v>
      </c>
      <c r="K56" s="8">
        <f t="shared" si="57"/>
        <v>-115.43</v>
      </c>
      <c r="L56" s="8">
        <f t="shared" si="58"/>
        <v>0</v>
      </c>
      <c r="M56" s="8"/>
      <c r="N56" s="8">
        <f t="shared" si="59"/>
        <v>115.43</v>
      </c>
      <c r="O56" s="153" t="s">
        <v>1616</v>
      </c>
      <c r="P56" s="9"/>
      <c r="Q56" s="9"/>
    </row>
    <row r="57" spans="1:17" ht="15.75" customHeight="1" x14ac:dyDescent="0.2">
      <c r="A57" s="152">
        <v>32212</v>
      </c>
      <c r="B57" s="162" t="s">
        <v>301</v>
      </c>
      <c r="C57" s="153" t="s">
        <v>2068</v>
      </c>
      <c r="D57" s="154"/>
      <c r="E57" s="8">
        <v>671</v>
      </c>
      <c r="F57" s="8" t="e">
        <f t="shared" ref="F57:F60" si="60">E57/D57*100</f>
        <v>#DIV/0!</v>
      </c>
      <c r="G57" s="8">
        <v>138</v>
      </c>
      <c r="H57" s="8"/>
      <c r="I57" s="8">
        <f t="shared" ref="I57:I60" si="61">E57+G57+H57</f>
        <v>809</v>
      </c>
      <c r="J57" s="8" t="e">
        <f t="shared" ref="J57:J60" si="62">I57/D57*100</f>
        <v>#DIV/0!</v>
      </c>
      <c r="K57" s="8">
        <f t="shared" ref="K57:K60" si="63">D57-I57</f>
        <v>-809</v>
      </c>
      <c r="L57" s="8">
        <f t="shared" ref="L57:L60" si="64">G57+H57</f>
        <v>138</v>
      </c>
      <c r="M57" s="8"/>
      <c r="N57" s="8">
        <f t="shared" ref="N57:N60" si="65">E57+G57</f>
        <v>809</v>
      </c>
      <c r="O57" s="153" t="s">
        <v>1632</v>
      </c>
      <c r="P57" s="9"/>
      <c r="Q57" s="9"/>
    </row>
    <row r="58" spans="1:17" ht="15.75" customHeight="1" x14ac:dyDescent="0.2">
      <c r="A58" s="152">
        <v>32216</v>
      </c>
      <c r="B58" s="162" t="s">
        <v>301</v>
      </c>
      <c r="C58" s="153" t="s">
        <v>2062</v>
      </c>
      <c r="D58" s="154"/>
      <c r="E58" s="8">
        <v>74.64</v>
      </c>
      <c r="F58" s="8" t="e">
        <f t="shared" si="60"/>
        <v>#DIV/0!</v>
      </c>
      <c r="G58" s="8">
        <v>0</v>
      </c>
      <c r="H58" s="8"/>
      <c r="I58" s="8">
        <f t="shared" si="61"/>
        <v>74.64</v>
      </c>
      <c r="J58" s="8" t="e">
        <f t="shared" si="62"/>
        <v>#DIV/0!</v>
      </c>
      <c r="K58" s="8">
        <f t="shared" si="63"/>
        <v>-74.64</v>
      </c>
      <c r="L58" s="8">
        <f t="shared" si="64"/>
        <v>0</v>
      </c>
      <c r="M58" s="8"/>
      <c r="N58" s="8">
        <f t="shared" si="65"/>
        <v>74.64</v>
      </c>
      <c r="O58" s="153" t="s">
        <v>1632</v>
      </c>
      <c r="P58" s="9"/>
      <c r="Q58" s="9"/>
    </row>
    <row r="59" spans="1:17" ht="15.75" customHeight="1" x14ac:dyDescent="0.2">
      <c r="A59" s="152">
        <v>32219</v>
      </c>
      <c r="B59" s="162" t="s">
        <v>301</v>
      </c>
      <c r="C59" s="153" t="s">
        <v>2067</v>
      </c>
      <c r="D59" s="154"/>
      <c r="E59" s="8">
        <v>29.65</v>
      </c>
      <c r="F59" s="8" t="e">
        <f t="shared" ref="F59" si="66">E59/D59*100</f>
        <v>#DIV/0!</v>
      </c>
      <c r="G59" s="8"/>
      <c r="H59" s="8"/>
      <c r="I59" s="8">
        <f t="shared" ref="I59" si="67">E59+G59+H59</f>
        <v>29.65</v>
      </c>
      <c r="J59" s="8" t="e">
        <f t="shared" ref="J59" si="68">I59/D59*100</f>
        <v>#DIV/0!</v>
      </c>
      <c r="K59" s="8">
        <f t="shared" ref="K59" si="69">D59-I59</f>
        <v>-29.65</v>
      </c>
      <c r="L59" s="8">
        <f t="shared" ref="L59" si="70">G59+H59</f>
        <v>0</v>
      </c>
      <c r="M59" s="8"/>
      <c r="N59" s="8">
        <f t="shared" ref="N59" si="71">E59+G59</f>
        <v>29.65</v>
      </c>
      <c r="O59" s="153" t="s">
        <v>1632</v>
      </c>
      <c r="P59" s="9"/>
      <c r="Q59" s="9"/>
    </row>
    <row r="60" spans="1:17" ht="15.75" customHeight="1" x14ac:dyDescent="0.2">
      <c r="A60" s="152">
        <v>32219</v>
      </c>
      <c r="B60" s="162" t="s">
        <v>2133</v>
      </c>
      <c r="C60" s="153" t="s">
        <v>2069</v>
      </c>
      <c r="D60" s="8"/>
      <c r="E60" s="8">
        <v>91.33</v>
      </c>
      <c r="F60" s="8" t="e">
        <f t="shared" si="60"/>
        <v>#DIV/0!</v>
      </c>
      <c r="G60" s="8">
        <v>7.85</v>
      </c>
      <c r="H60" s="8"/>
      <c r="I60" s="8">
        <f t="shared" si="61"/>
        <v>99.179999999999993</v>
      </c>
      <c r="J60" s="8" t="e">
        <f t="shared" si="62"/>
        <v>#DIV/0!</v>
      </c>
      <c r="K60" s="8">
        <f t="shared" si="63"/>
        <v>-99.179999999999993</v>
      </c>
      <c r="L60" s="8">
        <f t="shared" si="64"/>
        <v>7.85</v>
      </c>
      <c r="M60" s="8"/>
      <c r="N60" s="8">
        <f t="shared" si="65"/>
        <v>99.179999999999993</v>
      </c>
      <c r="O60" s="153" t="s">
        <v>1632</v>
      </c>
      <c r="P60" s="9"/>
      <c r="Q60" s="9"/>
    </row>
    <row r="61" spans="1:17" ht="15.75" customHeight="1" x14ac:dyDescent="0.2">
      <c r="A61" s="152">
        <v>32212</v>
      </c>
      <c r="B61" s="162" t="s">
        <v>302</v>
      </c>
      <c r="C61" s="153" t="s">
        <v>303</v>
      </c>
      <c r="D61" s="154">
        <v>4333</v>
      </c>
      <c r="E61" s="8">
        <v>4330.58</v>
      </c>
      <c r="F61" s="8">
        <f t="shared" si="48"/>
        <v>99.944149549965374</v>
      </c>
      <c r="G61" s="8">
        <v>634</v>
      </c>
      <c r="H61" s="8"/>
      <c r="I61" s="8">
        <f t="shared" si="49"/>
        <v>4964.58</v>
      </c>
      <c r="J61" s="8">
        <f t="shared" si="50"/>
        <v>114.57604431110084</v>
      </c>
      <c r="K61" s="8">
        <f t="shared" si="51"/>
        <v>-631.57999999999993</v>
      </c>
      <c r="L61" s="8">
        <f t="shared" si="52"/>
        <v>634</v>
      </c>
      <c r="M61" s="8"/>
      <c r="N61" s="8">
        <f t="shared" si="53"/>
        <v>4964.58</v>
      </c>
      <c r="O61" s="153" t="s">
        <v>78</v>
      </c>
      <c r="P61" s="9"/>
      <c r="Q61" s="9"/>
    </row>
    <row r="62" spans="1:17" ht="15.75" customHeight="1" x14ac:dyDescent="0.2">
      <c r="A62" s="152">
        <v>32211</v>
      </c>
      <c r="B62" s="162" t="s">
        <v>304</v>
      </c>
      <c r="C62" s="153" t="s">
        <v>305</v>
      </c>
      <c r="D62" s="154">
        <v>9396</v>
      </c>
      <c r="E62" s="8">
        <v>7944.88</v>
      </c>
      <c r="F62" s="8">
        <f t="shared" si="48"/>
        <v>84.555981268624947</v>
      </c>
      <c r="G62" s="8">
        <v>927</v>
      </c>
      <c r="H62" s="8"/>
      <c r="I62" s="8">
        <f t="shared" si="49"/>
        <v>8871.880000000001</v>
      </c>
      <c r="J62" s="8">
        <f t="shared" si="50"/>
        <v>94.421881651766711</v>
      </c>
      <c r="K62" s="8">
        <f t="shared" si="51"/>
        <v>524.11999999999898</v>
      </c>
      <c r="L62" s="8">
        <f t="shared" si="52"/>
        <v>927</v>
      </c>
      <c r="M62" s="8"/>
      <c r="N62" s="8">
        <f t="shared" si="53"/>
        <v>8871.880000000001</v>
      </c>
      <c r="O62" s="153" t="s">
        <v>78</v>
      </c>
      <c r="P62" s="9"/>
      <c r="Q62" s="9"/>
    </row>
    <row r="63" spans="1:17" ht="15.75" customHeight="1" x14ac:dyDescent="0.2">
      <c r="A63" s="152" t="s">
        <v>1415</v>
      </c>
      <c r="B63" s="152" t="s">
        <v>1530</v>
      </c>
      <c r="C63" s="153" t="s">
        <v>1531</v>
      </c>
      <c r="D63" s="154">
        <v>21200</v>
      </c>
      <c r="E63" s="8">
        <v>19371.59</v>
      </c>
      <c r="F63" s="8">
        <f t="shared" si="48"/>
        <v>91.375424528301892</v>
      </c>
      <c r="G63" s="8">
        <v>2515.54</v>
      </c>
      <c r="H63" s="8"/>
      <c r="I63" s="8">
        <f t="shared" si="49"/>
        <v>21887.13</v>
      </c>
      <c r="J63" s="8">
        <f t="shared" si="50"/>
        <v>103.24117924528302</v>
      </c>
      <c r="K63" s="8">
        <f t="shared" si="51"/>
        <v>-687.13000000000102</v>
      </c>
      <c r="L63" s="8">
        <f t="shared" si="52"/>
        <v>2515.54</v>
      </c>
      <c r="M63" s="8"/>
      <c r="N63" s="8">
        <f t="shared" si="53"/>
        <v>21887.13</v>
      </c>
      <c r="O63" s="153" t="s">
        <v>261</v>
      </c>
      <c r="P63" s="9"/>
      <c r="Q63" s="9"/>
    </row>
    <row r="64" spans="1:17" ht="15.75" customHeight="1" x14ac:dyDescent="0.2">
      <c r="A64" s="152">
        <v>32211</v>
      </c>
      <c r="B64" s="162" t="s">
        <v>1532</v>
      </c>
      <c r="C64" s="153" t="s">
        <v>962</v>
      </c>
      <c r="D64" s="154">
        <v>500</v>
      </c>
      <c r="E64" s="8">
        <v>1699</v>
      </c>
      <c r="F64" s="8">
        <f>E64/D64*100</f>
        <v>339.8</v>
      </c>
      <c r="G64" s="8">
        <v>241</v>
      </c>
      <c r="H64" s="8"/>
      <c r="I64" s="8">
        <f>E64+G64+H64</f>
        <v>1940</v>
      </c>
      <c r="J64" s="8">
        <f>I64/D64*100</f>
        <v>388</v>
      </c>
      <c r="K64" s="8">
        <f>D64-I64</f>
        <v>-1440</v>
      </c>
      <c r="L64" s="8">
        <f>G64+H64</f>
        <v>241</v>
      </c>
      <c r="M64" s="8"/>
      <c r="N64" s="8">
        <f>E64+G64</f>
        <v>1940</v>
      </c>
      <c r="O64" s="153" t="s">
        <v>78</v>
      </c>
      <c r="P64" s="9"/>
      <c r="Q64" s="9"/>
    </row>
    <row r="65" spans="1:17" ht="15.75" customHeight="1" x14ac:dyDescent="0.2">
      <c r="A65" s="152">
        <v>32211</v>
      </c>
      <c r="B65" s="162" t="s">
        <v>1532</v>
      </c>
      <c r="C65" s="153" t="s">
        <v>2105</v>
      </c>
      <c r="D65" s="154"/>
      <c r="E65" s="8">
        <v>0</v>
      </c>
      <c r="F65" s="8" t="e">
        <f t="shared" ref="F65" si="72">E65/D65*100</f>
        <v>#DIV/0!</v>
      </c>
      <c r="G65" s="8">
        <v>0</v>
      </c>
      <c r="H65" s="8"/>
      <c r="I65" s="8">
        <f t="shared" ref="I65" si="73">E65+G65+H65</f>
        <v>0</v>
      </c>
      <c r="J65" s="8" t="e">
        <f t="shared" ref="J65" si="74">I65/D65*100</f>
        <v>#DIV/0!</v>
      </c>
      <c r="K65" s="8">
        <f t="shared" ref="K65" si="75">D65-I65</f>
        <v>0</v>
      </c>
      <c r="L65" s="8">
        <f t="shared" ref="L65" si="76">G65+H65</f>
        <v>0</v>
      </c>
      <c r="M65" s="8"/>
      <c r="N65" s="8">
        <f t="shared" ref="N65" si="77">E65+G65</f>
        <v>0</v>
      </c>
      <c r="O65" s="153" t="s">
        <v>78</v>
      </c>
      <c r="P65" s="9"/>
      <c r="Q65" s="9"/>
    </row>
    <row r="66" spans="1:17" ht="15.75" customHeight="1" x14ac:dyDescent="0.2">
      <c r="A66" s="152">
        <v>32213</v>
      </c>
      <c r="B66" s="162" t="s">
        <v>1538</v>
      </c>
      <c r="C66" s="153" t="s">
        <v>844</v>
      </c>
      <c r="D66" s="154"/>
      <c r="E66" s="8">
        <v>466.18</v>
      </c>
      <c r="F66" s="8" t="e">
        <f t="shared" si="48"/>
        <v>#DIV/0!</v>
      </c>
      <c r="G66" s="8">
        <v>0</v>
      </c>
      <c r="H66" s="8"/>
      <c r="I66" s="8">
        <f t="shared" si="49"/>
        <v>466.18</v>
      </c>
      <c r="J66" s="8" t="e">
        <f t="shared" si="50"/>
        <v>#DIV/0!</v>
      </c>
      <c r="K66" s="8">
        <f t="shared" si="51"/>
        <v>-466.18</v>
      </c>
      <c r="L66" s="8">
        <f t="shared" si="52"/>
        <v>0</v>
      </c>
      <c r="M66" s="8"/>
      <c r="N66" s="8">
        <f t="shared" si="53"/>
        <v>466.18</v>
      </c>
      <c r="O66" s="153" t="s">
        <v>78</v>
      </c>
      <c r="P66" s="9"/>
      <c r="Q66" s="9"/>
    </row>
    <row r="67" spans="1:17" ht="15.75" customHeight="1" x14ac:dyDescent="0.2">
      <c r="A67" s="152">
        <v>32211</v>
      </c>
      <c r="B67" s="162" t="s">
        <v>1533</v>
      </c>
      <c r="C67" s="153" t="s">
        <v>1534</v>
      </c>
      <c r="D67" s="154">
        <v>32915</v>
      </c>
      <c r="E67" s="8">
        <v>32490.21</v>
      </c>
      <c r="F67" s="8">
        <f>E67/D67*100</f>
        <v>98.709433389032355</v>
      </c>
      <c r="G67" s="8">
        <v>4138.51</v>
      </c>
      <c r="H67" s="8"/>
      <c r="I67" s="8">
        <f>E67+G67+H67</f>
        <v>36628.720000000001</v>
      </c>
      <c r="J67" s="8">
        <f>I67/D67*100</f>
        <v>111.28275862068966</v>
      </c>
      <c r="K67" s="8">
        <f>D67-I67</f>
        <v>-3713.7200000000012</v>
      </c>
      <c r="L67" s="8">
        <f>G67+H67</f>
        <v>4138.51</v>
      </c>
      <c r="M67" s="8"/>
      <c r="N67" s="8">
        <f>E67+G67</f>
        <v>36628.720000000001</v>
      </c>
      <c r="O67" s="153" t="s">
        <v>78</v>
      </c>
      <c r="P67" s="9"/>
      <c r="Q67" s="9"/>
    </row>
    <row r="68" spans="1:17" ht="15.75" customHeight="1" x14ac:dyDescent="0.2">
      <c r="A68" s="152">
        <v>32219</v>
      </c>
      <c r="B68" s="162" t="s">
        <v>1535</v>
      </c>
      <c r="C68" s="153" t="s">
        <v>574</v>
      </c>
      <c r="D68" s="154">
        <v>240</v>
      </c>
      <c r="E68" s="8">
        <v>240</v>
      </c>
      <c r="F68" s="8">
        <f t="shared" si="48"/>
        <v>100</v>
      </c>
      <c r="G68" s="8">
        <v>0</v>
      </c>
      <c r="H68" s="8"/>
      <c r="I68" s="8">
        <f t="shared" si="49"/>
        <v>240</v>
      </c>
      <c r="J68" s="8">
        <f t="shared" si="50"/>
        <v>100</v>
      </c>
      <c r="K68" s="8">
        <f t="shared" si="51"/>
        <v>0</v>
      </c>
      <c r="L68" s="8">
        <f t="shared" si="52"/>
        <v>0</v>
      </c>
      <c r="M68" s="8"/>
      <c r="N68" s="8">
        <f t="shared" si="53"/>
        <v>240</v>
      </c>
      <c r="O68" s="153" t="s">
        <v>78</v>
      </c>
      <c r="P68" s="9"/>
      <c r="Q68" s="9"/>
    </row>
    <row r="69" spans="1:17" ht="15.75" customHeight="1" x14ac:dyDescent="0.2">
      <c r="A69" s="152" t="s">
        <v>1415</v>
      </c>
      <c r="B69" s="152" t="s">
        <v>1536</v>
      </c>
      <c r="C69" s="153" t="s">
        <v>1537</v>
      </c>
      <c r="D69" s="154">
        <v>87500</v>
      </c>
      <c r="E69" s="8">
        <v>78242.960000000006</v>
      </c>
      <c r="F69" s="8">
        <f t="shared" si="48"/>
        <v>89.420525714285731</v>
      </c>
      <c r="G69" s="8">
        <v>10361.34</v>
      </c>
      <c r="H69" s="8"/>
      <c r="I69" s="8">
        <f t="shared" si="49"/>
        <v>88604.3</v>
      </c>
      <c r="J69" s="8">
        <f t="shared" si="50"/>
        <v>101.26205714285715</v>
      </c>
      <c r="K69" s="8">
        <f t="shared" si="51"/>
        <v>-1104.3000000000029</v>
      </c>
      <c r="L69" s="8">
        <f t="shared" si="52"/>
        <v>10361.34</v>
      </c>
      <c r="M69" s="8"/>
      <c r="N69" s="8">
        <f t="shared" si="53"/>
        <v>88604.3</v>
      </c>
      <c r="O69" s="153" t="s">
        <v>261</v>
      </c>
      <c r="P69" s="9"/>
      <c r="Q69" s="9"/>
    </row>
    <row r="70" spans="1:17" ht="15.75" customHeight="1" x14ac:dyDescent="0.2">
      <c r="A70" s="152">
        <v>32224</v>
      </c>
      <c r="B70" s="162" t="s">
        <v>1539</v>
      </c>
      <c r="C70" s="153" t="s">
        <v>1540</v>
      </c>
      <c r="D70" s="154">
        <v>136899</v>
      </c>
      <c r="E70" s="8">
        <v>111312.99</v>
      </c>
      <c r="F70" s="8">
        <f t="shared" si="48"/>
        <v>81.310301755308672</v>
      </c>
      <c r="G70" s="8">
        <v>19998.54</v>
      </c>
      <c r="H70" s="8"/>
      <c r="I70" s="8">
        <f t="shared" si="49"/>
        <v>131311.53</v>
      </c>
      <c r="J70" s="8">
        <f t="shared" si="50"/>
        <v>95.918545789231473</v>
      </c>
      <c r="K70" s="8">
        <f t="shared" si="51"/>
        <v>5587.4700000000012</v>
      </c>
      <c r="L70" s="8">
        <f t="shared" si="52"/>
        <v>19998.54</v>
      </c>
      <c r="M70" s="8"/>
      <c r="N70" s="8">
        <f t="shared" si="53"/>
        <v>131311.53</v>
      </c>
      <c r="O70" s="153" t="s">
        <v>1541</v>
      </c>
      <c r="P70" s="9"/>
      <c r="Q70" s="9"/>
    </row>
    <row r="71" spans="1:17" ht="15.75" customHeight="1" x14ac:dyDescent="0.2">
      <c r="A71" s="152">
        <v>32221</v>
      </c>
      <c r="B71" s="162" t="s">
        <v>414</v>
      </c>
      <c r="C71" s="153" t="s">
        <v>1645</v>
      </c>
      <c r="D71" s="154">
        <v>66</v>
      </c>
      <c r="E71" s="8">
        <v>363</v>
      </c>
      <c r="F71" s="8">
        <f>E71/D71*100</f>
        <v>550</v>
      </c>
      <c r="G71" s="8">
        <v>59.4</v>
      </c>
      <c r="H71" s="8"/>
      <c r="I71" s="8">
        <f>E71+G71+H71</f>
        <v>422.4</v>
      </c>
      <c r="J71" s="8">
        <f>I71/D71*100</f>
        <v>640</v>
      </c>
      <c r="K71" s="12">
        <f>D71-I71</f>
        <v>-356.4</v>
      </c>
      <c r="L71" s="8">
        <f>G71+H71</f>
        <v>59.4</v>
      </c>
      <c r="M71" s="8"/>
      <c r="N71" s="8">
        <f>E71+G71</f>
        <v>422.4</v>
      </c>
      <c r="O71" s="153" t="s">
        <v>78</v>
      </c>
      <c r="P71" s="9"/>
      <c r="Q71" s="9"/>
    </row>
    <row r="72" spans="1:17" ht="15.75" customHeight="1" x14ac:dyDescent="0.2">
      <c r="A72" s="152">
        <v>32227</v>
      </c>
      <c r="B72" s="162" t="s">
        <v>206</v>
      </c>
      <c r="C72" s="153" t="s">
        <v>1494</v>
      </c>
      <c r="D72" s="154">
        <v>1519</v>
      </c>
      <c r="E72" s="8">
        <v>1506.65</v>
      </c>
      <c r="F72" s="8">
        <f t="shared" ref="F72" si="78">E72/D72*100</f>
        <v>99.186965108624108</v>
      </c>
      <c r="G72" s="8">
        <v>0</v>
      </c>
      <c r="H72" s="8"/>
      <c r="I72" s="8">
        <f t="shared" ref="I72" si="79">E72+G72+H72</f>
        <v>1506.65</v>
      </c>
      <c r="J72" s="8">
        <f t="shared" ref="J72" si="80">I72/D72*100</f>
        <v>99.186965108624108</v>
      </c>
      <c r="K72" s="12">
        <f t="shared" ref="K72" si="81">D72-I72</f>
        <v>12.349999999999909</v>
      </c>
      <c r="L72" s="8">
        <f t="shared" ref="L72" si="82">G72+H72</f>
        <v>0</v>
      </c>
      <c r="M72" s="8"/>
      <c r="N72" s="8">
        <f t="shared" ref="N72" si="83">E72+G72</f>
        <v>1506.65</v>
      </c>
      <c r="O72" s="153" t="s">
        <v>78</v>
      </c>
      <c r="P72" s="9"/>
      <c r="Q72" s="9"/>
    </row>
    <row r="73" spans="1:17" ht="15.75" customHeight="1" x14ac:dyDescent="0.2">
      <c r="A73" s="152">
        <v>32227</v>
      </c>
      <c r="B73" s="162" t="s">
        <v>234</v>
      </c>
      <c r="C73" s="153" t="s">
        <v>2072</v>
      </c>
      <c r="D73" s="154">
        <v>2526</v>
      </c>
      <c r="E73" s="8">
        <v>2526.39</v>
      </c>
      <c r="F73" s="8">
        <f t="shared" si="48"/>
        <v>100.01543942992875</v>
      </c>
      <c r="G73" s="8">
        <v>0</v>
      </c>
      <c r="H73" s="8"/>
      <c r="I73" s="8">
        <f t="shared" si="49"/>
        <v>2526.39</v>
      </c>
      <c r="J73" s="8">
        <f t="shared" si="50"/>
        <v>100.01543942992875</v>
      </c>
      <c r="K73" s="12">
        <f t="shared" si="51"/>
        <v>-0.38999999999987267</v>
      </c>
      <c r="L73" s="8">
        <f t="shared" si="52"/>
        <v>0</v>
      </c>
      <c r="M73" s="8"/>
      <c r="N73" s="8">
        <f t="shared" si="53"/>
        <v>2526.39</v>
      </c>
      <c r="O73" s="153" t="s">
        <v>78</v>
      </c>
      <c r="P73" s="9"/>
      <c r="Q73" s="9"/>
    </row>
    <row r="74" spans="1:17" ht="15.75" customHeight="1" x14ac:dyDescent="0.2">
      <c r="A74" s="152">
        <v>32224</v>
      </c>
      <c r="B74" s="162" t="s">
        <v>234</v>
      </c>
      <c r="C74" s="153" t="s">
        <v>235</v>
      </c>
      <c r="D74" s="154">
        <v>2880</v>
      </c>
      <c r="E74" s="8">
        <v>2751.8199999999993</v>
      </c>
      <c r="F74" s="8">
        <f t="shared" si="48"/>
        <v>95.549305555555534</v>
      </c>
      <c r="G74" s="8">
        <v>102</v>
      </c>
      <c r="H74" s="8"/>
      <c r="I74" s="8">
        <f t="shared" si="49"/>
        <v>2853.8199999999993</v>
      </c>
      <c r="J74" s="8">
        <f t="shared" si="50"/>
        <v>99.090972222222192</v>
      </c>
      <c r="K74" s="12">
        <f t="shared" si="51"/>
        <v>26.180000000000746</v>
      </c>
      <c r="L74" s="8">
        <f t="shared" si="52"/>
        <v>102</v>
      </c>
      <c r="M74" s="8"/>
      <c r="N74" s="8">
        <f t="shared" si="53"/>
        <v>2853.8199999999993</v>
      </c>
      <c r="O74" s="153" t="s">
        <v>78</v>
      </c>
      <c r="P74" s="9"/>
      <c r="Q74" s="9"/>
    </row>
    <row r="75" spans="1:17" ht="15.75" customHeight="1" x14ac:dyDescent="0.2">
      <c r="A75" s="152">
        <v>32221</v>
      </c>
      <c r="B75" s="162" t="s">
        <v>251</v>
      </c>
      <c r="C75" s="153" t="s">
        <v>252</v>
      </c>
      <c r="D75" s="154">
        <v>25147</v>
      </c>
      <c r="E75" s="8">
        <v>22527.53</v>
      </c>
      <c r="F75" s="8">
        <f t="shared" si="48"/>
        <v>89.58336978566031</v>
      </c>
      <c r="G75" s="8">
        <v>2351.9</v>
      </c>
      <c r="H75" s="8"/>
      <c r="I75" s="8">
        <f t="shared" si="49"/>
        <v>24879.43</v>
      </c>
      <c r="J75" s="8">
        <f t="shared" si="50"/>
        <v>98.935976458424463</v>
      </c>
      <c r="K75" s="8">
        <f t="shared" si="51"/>
        <v>267.56999999999971</v>
      </c>
      <c r="L75" s="8">
        <f t="shared" si="52"/>
        <v>2351.9</v>
      </c>
      <c r="M75" s="8"/>
      <c r="N75" s="8">
        <f t="shared" si="53"/>
        <v>24879.43</v>
      </c>
      <c r="O75" s="153" t="s">
        <v>78</v>
      </c>
      <c r="P75" s="9"/>
      <c r="Q75" s="9"/>
    </row>
    <row r="76" spans="1:17" ht="15.75" customHeight="1" x14ac:dyDescent="0.2">
      <c r="A76" s="152">
        <v>32221</v>
      </c>
      <c r="B76" s="162" t="s">
        <v>253</v>
      </c>
      <c r="C76" s="153" t="s">
        <v>254</v>
      </c>
      <c r="D76" s="154">
        <v>46966</v>
      </c>
      <c r="E76" s="8">
        <v>44079.69</v>
      </c>
      <c r="F76" s="8">
        <f>E76/D76*100</f>
        <v>93.854469190478213</v>
      </c>
      <c r="G76" s="8">
        <v>4055.01</v>
      </c>
      <c r="H76" s="8"/>
      <c r="I76" s="8">
        <f>E76+G76+H76</f>
        <v>48134.700000000004</v>
      </c>
      <c r="J76" s="8">
        <f>I76/D76*100</f>
        <v>102.48839586083551</v>
      </c>
      <c r="K76" s="8">
        <f>D76-I76</f>
        <v>-1168.7000000000044</v>
      </c>
      <c r="L76" s="8">
        <f>G76+H76</f>
        <v>4055.01</v>
      </c>
      <c r="M76" s="8"/>
      <c r="N76" s="8">
        <f>E76+G76</f>
        <v>48134.700000000004</v>
      </c>
      <c r="O76" s="153" t="s">
        <v>78</v>
      </c>
      <c r="P76" s="9"/>
      <c r="Q76" s="9"/>
    </row>
    <row r="77" spans="1:17" ht="15.75" customHeight="1" x14ac:dyDescent="0.2">
      <c r="A77" s="152">
        <v>32224</v>
      </c>
      <c r="B77" s="162" t="s">
        <v>255</v>
      </c>
      <c r="C77" s="153" t="s">
        <v>2043</v>
      </c>
      <c r="D77" s="154"/>
      <c r="E77" s="8">
        <v>717.44</v>
      </c>
      <c r="F77" s="8" t="e">
        <f>E77/D77*100</f>
        <v>#DIV/0!</v>
      </c>
      <c r="G77" s="8"/>
      <c r="H77" s="8"/>
      <c r="I77" s="8">
        <f>E77+G77+H77</f>
        <v>717.44</v>
      </c>
      <c r="J77" s="8" t="e">
        <f>I77/D77*100</f>
        <v>#DIV/0!</v>
      </c>
      <c r="K77" s="8">
        <f>D77-I77</f>
        <v>-717.44</v>
      </c>
      <c r="L77" s="8">
        <f>G77+H77</f>
        <v>0</v>
      </c>
      <c r="M77" s="8"/>
      <c r="N77" s="8">
        <f>E77+G77</f>
        <v>717.44</v>
      </c>
      <c r="O77" s="153" t="s">
        <v>1632</v>
      </c>
      <c r="P77" s="9"/>
      <c r="Q77" s="9"/>
    </row>
    <row r="78" spans="1:17" ht="15.75" customHeight="1" x14ac:dyDescent="0.2">
      <c r="A78" s="152">
        <v>32227</v>
      </c>
      <c r="B78" s="162" t="s">
        <v>255</v>
      </c>
      <c r="C78" s="153" t="s">
        <v>2044</v>
      </c>
      <c r="D78" s="154"/>
      <c r="E78" s="8">
        <v>300.57</v>
      </c>
      <c r="F78" s="8" t="e">
        <f t="shared" si="48"/>
        <v>#DIV/0!</v>
      </c>
      <c r="G78" s="8">
        <v>0</v>
      </c>
      <c r="H78" s="8"/>
      <c r="I78" s="8">
        <f t="shared" si="49"/>
        <v>300.57</v>
      </c>
      <c r="J78" s="8" t="e">
        <f t="shared" si="50"/>
        <v>#DIV/0!</v>
      </c>
      <c r="K78" s="8">
        <f t="shared" si="51"/>
        <v>-300.57</v>
      </c>
      <c r="L78" s="8">
        <f t="shared" si="52"/>
        <v>0</v>
      </c>
      <c r="M78" s="8"/>
      <c r="N78" s="8">
        <f t="shared" si="53"/>
        <v>300.57</v>
      </c>
      <c r="O78" s="153" t="s">
        <v>1632</v>
      </c>
      <c r="P78" s="9"/>
      <c r="Q78" s="9"/>
    </row>
    <row r="79" spans="1:17" ht="15.75" customHeight="1" x14ac:dyDescent="0.2">
      <c r="A79" s="152" t="s">
        <v>205</v>
      </c>
      <c r="B79" s="156" t="s">
        <v>1731</v>
      </c>
      <c r="C79" s="157" t="s">
        <v>1732</v>
      </c>
      <c r="D79" s="158">
        <v>33000</v>
      </c>
      <c r="E79" s="8">
        <v>33476.129999999997</v>
      </c>
      <c r="F79" s="8">
        <f t="shared" si="48"/>
        <v>101.44281818181817</v>
      </c>
      <c r="G79" s="8">
        <v>4686.34</v>
      </c>
      <c r="H79" s="8"/>
      <c r="I79" s="8">
        <f t="shared" si="49"/>
        <v>38162.47</v>
      </c>
      <c r="J79" s="8">
        <f t="shared" si="50"/>
        <v>115.6438484848485</v>
      </c>
      <c r="K79" s="8">
        <f t="shared" si="51"/>
        <v>-5162.4700000000012</v>
      </c>
      <c r="L79" s="8">
        <f t="shared" si="52"/>
        <v>4686.34</v>
      </c>
      <c r="M79" s="8"/>
      <c r="N79" s="8">
        <f t="shared" si="53"/>
        <v>38162.47</v>
      </c>
      <c r="O79" s="159" t="s">
        <v>261</v>
      </c>
      <c r="P79" s="9"/>
      <c r="Q79" s="9"/>
    </row>
    <row r="80" spans="1:17" ht="15.75" customHeight="1" x14ac:dyDescent="0.2">
      <c r="A80" s="152" t="s">
        <v>205</v>
      </c>
      <c r="B80" s="156" t="s">
        <v>1733</v>
      </c>
      <c r="C80" s="157" t="s">
        <v>856</v>
      </c>
      <c r="D80" s="158">
        <v>115000</v>
      </c>
      <c r="E80" s="8">
        <v>108047.63000000002</v>
      </c>
      <c r="F80" s="8">
        <f t="shared" si="48"/>
        <v>93.954460869565239</v>
      </c>
      <c r="G80" s="8">
        <v>12710.53</v>
      </c>
      <c r="H80" s="8"/>
      <c r="I80" s="8">
        <f t="shared" si="49"/>
        <v>120758.16000000002</v>
      </c>
      <c r="J80" s="8">
        <f t="shared" si="50"/>
        <v>105.00709565217392</v>
      </c>
      <c r="K80" s="8">
        <f t="shared" si="51"/>
        <v>-5758.160000000018</v>
      </c>
      <c r="L80" s="8">
        <f t="shared" si="52"/>
        <v>12710.53</v>
      </c>
      <c r="M80" s="8"/>
      <c r="N80" s="8">
        <f t="shared" si="53"/>
        <v>120758.16000000002</v>
      </c>
      <c r="O80" s="159" t="s">
        <v>261</v>
      </c>
      <c r="P80" s="9"/>
      <c r="Q80" s="9"/>
    </row>
    <row r="81" spans="1:17" ht="15.75" customHeight="1" x14ac:dyDescent="0.2">
      <c r="A81" s="152" t="s">
        <v>1519</v>
      </c>
      <c r="B81" s="156" t="s">
        <v>1521</v>
      </c>
      <c r="C81" s="157" t="s">
        <v>149</v>
      </c>
      <c r="D81" s="158">
        <v>225000</v>
      </c>
      <c r="E81" s="8">
        <v>201116.6</v>
      </c>
      <c r="F81" s="8">
        <f t="shared" ref="F81" si="84">E81/D81*100</f>
        <v>89.385155555555556</v>
      </c>
      <c r="G81" s="8">
        <v>19567.18</v>
      </c>
      <c r="H81" s="8"/>
      <c r="I81" s="8">
        <f t="shared" ref="I81" si="85">E81+G81+H81</f>
        <v>220683.78</v>
      </c>
      <c r="J81" s="8">
        <f t="shared" ref="J81" si="86">I81/D81*100</f>
        <v>98.081680000000006</v>
      </c>
      <c r="K81" s="8">
        <f t="shared" ref="K81" si="87">D81-I81</f>
        <v>4316.2200000000012</v>
      </c>
      <c r="L81" s="8">
        <f t="shared" ref="L81" si="88">G81+H81</f>
        <v>19567.18</v>
      </c>
      <c r="M81" s="8"/>
      <c r="N81" s="8">
        <f t="shared" ref="N81" si="89">E81+G81</f>
        <v>220683.78</v>
      </c>
      <c r="O81" s="159" t="s">
        <v>261</v>
      </c>
      <c r="P81" s="9"/>
      <c r="Q81" s="9"/>
    </row>
    <row r="82" spans="1:17" ht="15.75" customHeight="1" x14ac:dyDescent="0.2">
      <c r="A82" s="152" t="s">
        <v>1519</v>
      </c>
      <c r="B82" s="156" t="s">
        <v>2095</v>
      </c>
      <c r="C82" s="157" t="s">
        <v>2096</v>
      </c>
      <c r="D82" s="158"/>
      <c r="E82" s="8">
        <v>209.7</v>
      </c>
      <c r="F82" s="8" t="e">
        <f t="shared" si="48"/>
        <v>#DIV/0!</v>
      </c>
      <c r="G82" s="8">
        <v>0</v>
      </c>
      <c r="H82" s="8"/>
      <c r="I82" s="8">
        <f t="shared" si="49"/>
        <v>209.7</v>
      </c>
      <c r="J82" s="8" t="e">
        <f t="shared" si="50"/>
        <v>#DIV/0!</v>
      </c>
      <c r="K82" s="8">
        <f t="shared" si="51"/>
        <v>-209.7</v>
      </c>
      <c r="L82" s="8">
        <f t="shared" si="52"/>
        <v>0</v>
      </c>
      <c r="M82" s="8"/>
      <c r="N82" s="8">
        <f t="shared" si="53"/>
        <v>209.7</v>
      </c>
      <c r="O82" s="159" t="s">
        <v>261</v>
      </c>
      <c r="P82" s="9"/>
      <c r="Q82" s="9"/>
    </row>
    <row r="83" spans="1:17" ht="15.75" customHeight="1" x14ac:dyDescent="0.2">
      <c r="A83" s="152">
        <v>32245</v>
      </c>
      <c r="B83" s="163" t="s">
        <v>1952</v>
      </c>
      <c r="C83" s="157" t="s">
        <v>1953</v>
      </c>
      <c r="D83" s="158"/>
      <c r="E83" s="8">
        <v>280</v>
      </c>
      <c r="F83" s="8" t="e">
        <f t="shared" ref="F83" si="90">E83/D83*100</f>
        <v>#DIV/0!</v>
      </c>
      <c r="G83" s="8">
        <v>0</v>
      </c>
      <c r="H83" s="8"/>
      <c r="I83" s="8">
        <f t="shared" ref="I83" si="91">E83+G83+H83</f>
        <v>280</v>
      </c>
      <c r="J83" s="8" t="e">
        <f t="shared" ref="J83" si="92">I83/D83*100</f>
        <v>#DIV/0!</v>
      </c>
      <c r="K83" s="8">
        <f t="shared" ref="K83" si="93">D83-I83</f>
        <v>-280</v>
      </c>
      <c r="L83" s="8">
        <f t="shared" ref="L83" si="94">G83+H83</f>
        <v>0</v>
      </c>
      <c r="M83" s="8"/>
      <c r="N83" s="8">
        <f t="shared" ref="N83" si="95">E83+G83</f>
        <v>280</v>
      </c>
      <c r="O83" s="159" t="s">
        <v>78</v>
      </c>
      <c r="P83" s="9"/>
      <c r="Q83" s="9"/>
    </row>
    <row r="84" spans="1:17" ht="15.75" customHeight="1" x14ac:dyDescent="0.2">
      <c r="A84" s="152">
        <v>32245</v>
      </c>
      <c r="B84" s="163" t="s">
        <v>150</v>
      </c>
      <c r="C84" s="157" t="s">
        <v>151</v>
      </c>
      <c r="D84" s="158">
        <v>2237</v>
      </c>
      <c r="E84" s="8">
        <v>282</v>
      </c>
      <c r="F84" s="8">
        <f t="shared" si="48"/>
        <v>12.606168976307556</v>
      </c>
      <c r="G84" s="8">
        <v>0</v>
      </c>
      <c r="H84" s="8"/>
      <c r="I84" s="8">
        <f t="shared" si="49"/>
        <v>282</v>
      </c>
      <c r="J84" s="8">
        <f t="shared" si="50"/>
        <v>12.606168976307556</v>
      </c>
      <c r="K84" s="8">
        <f t="shared" si="51"/>
        <v>1955</v>
      </c>
      <c r="L84" s="8">
        <f t="shared" si="52"/>
        <v>0</v>
      </c>
      <c r="M84" s="8"/>
      <c r="N84" s="8">
        <f t="shared" si="53"/>
        <v>282</v>
      </c>
      <c r="O84" s="159" t="s">
        <v>78</v>
      </c>
      <c r="P84" s="9"/>
      <c r="Q84" s="9"/>
    </row>
    <row r="85" spans="1:17" ht="15.75" customHeight="1" x14ac:dyDescent="0.2">
      <c r="A85" s="152">
        <v>32244</v>
      </c>
      <c r="B85" s="163" t="s">
        <v>152</v>
      </c>
      <c r="C85" s="157" t="s">
        <v>1979</v>
      </c>
      <c r="D85" s="158">
        <v>71716</v>
      </c>
      <c r="E85" s="8">
        <v>69516.36</v>
      </c>
      <c r="F85" s="8">
        <f t="shared" si="48"/>
        <v>96.932846226783425</v>
      </c>
      <c r="G85" s="8">
        <v>6994.45</v>
      </c>
      <c r="H85" s="8"/>
      <c r="I85" s="8">
        <f t="shared" si="49"/>
        <v>76510.81</v>
      </c>
      <c r="J85" s="8">
        <f t="shared" si="50"/>
        <v>106.68583021919795</v>
      </c>
      <c r="K85" s="8">
        <f t="shared" si="51"/>
        <v>-4794.8099999999977</v>
      </c>
      <c r="L85" s="8">
        <f t="shared" si="52"/>
        <v>6994.45</v>
      </c>
      <c r="M85" s="8"/>
      <c r="N85" s="8">
        <f t="shared" si="53"/>
        <v>76510.81</v>
      </c>
      <c r="O85" s="159" t="s">
        <v>78</v>
      </c>
      <c r="P85" s="9"/>
      <c r="Q85" s="9"/>
    </row>
    <row r="86" spans="1:17" ht="15.75" customHeight="1" x14ac:dyDescent="0.2">
      <c r="A86" s="152">
        <v>32243</v>
      </c>
      <c r="B86" s="163" t="s">
        <v>153</v>
      </c>
      <c r="C86" s="157" t="s">
        <v>1980</v>
      </c>
      <c r="D86" s="158">
        <v>20202</v>
      </c>
      <c r="E86" s="8">
        <v>21867.18</v>
      </c>
      <c r="F86" s="8">
        <f t="shared" ref="F86" si="96">E86/D86*100</f>
        <v>108.24264924264924</v>
      </c>
      <c r="G86" s="8">
        <v>1381.31</v>
      </c>
      <c r="H86" s="8"/>
      <c r="I86" s="8">
        <f t="shared" ref="I86" si="97">E86+G86+H86</f>
        <v>23248.49</v>
      </c>
      <c r="J86" s="8">
        <f t="shared" ref="J86" si="98">I86/D86*100</f>
        <v>115.08014058014058</v>
      </c>
      <c r="K86" s="8">
        <f t="shared" ref="K86" si="99">D86-I86</f>
        <v>-3046.4900000000016</v>
      </c>
      <c r="L86" s="8">
        <f t="shared" ref="L86" si="100">G86+H86</f>
        <v>1381.31</v>
      </c>
      <c r="M86" s="8"/>
      <c r="N86" s="8">
        <f t="shared" ref="N86" si="101">E86+G86</f>
        <v>23248.49</v>
      </c>
      <c r="O86" s="159" t="s">
        <v>78</v>
      </c>
      <c r="P86" s="9"/>
      <c r="Q86" s="9"/>
    </row>
    <row r="87" spans="1:17" ht="15.75" customHeight="1" x14ac:dyDescent="0.2">
      <c r="A87" s="152">
        <v>32243</v>
      </c>
      <c r="B87" s="163" t="s">
        <v>166</v>
      </c>
      <c r="C87" s="157" t="s">
        <v>2071</v>
      </c>
      <c r="D87" s="158"/>
      <c r="E87" s="8">
        <v>37.200000000000003</v>
      </c>
      <c r="F87" s="8" t="e">
        <f t="shared" si="48"/>
        <v>#DIV/0!</v>
      </c>
      <c r="G87" s="8">
        <v>0</v>
      </c>
      <c r="H87" s="8"/>
      <c r="I87" s="8">
        <f t="shared" si="49"/>
        <v>37.200000000000003</v>
      </c>
      <c r="J87" s="8" t="e">
        <f t="shared" si="50"/>
        <v>#DIV/0!</v>
      </c>
      <c r="K87" s="8">
        <f t="shared" si="51"/>
        <v>-37.200000000000003</v>
      </c>
      <c r="L87" s="8">
        <f t="shared" si="52"/>
        <v>0</v>
      </c>
      <c r="M87" s="8"/>
      <c r="N87" s="8">
        <f t="shared" si="53"/>
        <v>37.200000000000003</v>
      </c>
      <c r="O87" s="159" t="s">
        <v>78</v>
      </c>
      <c r="P87" s="9"/>
      <c r="Q87" s="9"/>
    </row>
    <row r="88" spans="1:17" ht="15.75" customHeight="1" x14ac:dyDescent="0.2">
      <c r="A88" s="152" t="s">
        <v>1673</v>
      </c>
      <c r="B88" s="156" t="s">
        <v>784</v>
      </c>
      <c r="C88" s="157" t="s">
        <v>993</v>
      </c>
      <c r="D88" s="158">
        <v>9000</v>
      </c>
      <c r="E88" s="8">
        <v>6380.7</v>
      </c>
      <c r="F88" s="8">
        <f t="shared" si="48"/>
        <v>70.896666666666661</v>
      </c>
      <c r="G88" s="8">
        <v>526.95000000000005</v>
      </c>
      <c r="H88" s="8"/>
      <c r="I88" s="8">
        <f t="shared" si="49"/>
        <v>6907.65</v>
      </c>
      <c r="J88" s="8">
        <f t="shared" si="50"/>
        <v>76.751666666666665</v>
      </c>
      <c r="K88" s="8">
        <f t="shared" si="51"/>
        <v>2092.3500000000004</v>
      </c>
      <c r="L88" s="8">
        <f t="shared" si="52"/>
        <v>526.95000000000005</v>
      </c>
      <c r="M88" s="8"/>
      <c r="N88" s="8">
        <f t="shared" si="53"/>
        <v>6907.65</v>
      </c>
      <c r="O88" s="159" t="s">
        <v>261</v>
      </c>
      <c r="P88" s="9"/>
      <c r="Q88" s="9"/>
    </row>
    <row r="89" spans="1:17" ht="15.75" customHeight="1" x14ac:dyDescent="0.2">
      <c r="A89" s="152" t="s">
        <v>1673</v>
      </c>
      <c r="B89" s="156" t="s">
        <v>785</v>
      </c>
      <c r="C89" s="157" t="s">
        <v>994</v>
      </c>
      <c r="D89" s="158">
        <v>23000</v>
      </c>
      <c r="E89" s="8">
        <v>20516.329999999998</v>
      </c>
      <c r="F89" s="8">
        <f t="shared" si="48"/>
        <v>89.201434782608686</v>
      </c>
      <c r="G89" s="8">
        <v>1715.78</v>
      </c>
      <c r="H89" s="8"/>
      <c r="I89" s="8">
        <f t="shared" si="49"/>
        <v>22232.109999999997</v>
      </c>
      <c r="J89" s="8">
        <f t="shared" si="50"/>
        <v>96.661347826086939</v>
      </c>
      <c r="K89" s="8">
        <f t="shared" si="51"/>
        <v>767.89000000000306</v>
      </c>
      <c r="L89" s="8">
        <f t="shared" si="52"/>
        <v>1715.78</v>
      </c>
      <c r="M89" s="8"/>
      <c r="N89" s="8">
        <f t="shared" si="53"/>
        <v>22232.109999999997</v>
      </c>
      <c r="O89" s="159" t="s">
        <v>261</v>
      </c>
      <c r="P89" s="9"/>
      <c r="Q89" s="9"/>
    </row>
    <row r="90" spans="1:17" ht="15.75" customHeight="1" x14ac:dyDescent="0.2">
      <c r="A90" s="152" t="s">
        <v>1673</v>
      </c>
      <c r="B90" s="152" t="s">
        <v>786</v>
      </c>
      <c r="C90" s="153" t="s">
        <v>1035</v>
      </c>
      <c r="D90" s="154">
        <v>95000</v>
      </c>
      <c r="E90" s="8">
        <v>96415.81</v>
      </c>
      <c r="F90" s="8">
        <f t="shared" si="48"/>
        <v>101.49032631578947</v>
      </c>
      <c r="G90" s="8">
        <v>14266.77</v>
      </c>
      <c r="H90" s="8"/>
      <c r="I90" s="8">
        <f t="shared" si="49"/>
        <v>110682.58</v>
      </c>
      <c r="J90" s="8">
        <f t="shared" si="50"/>
        <v>116.50797894736841</v>
      </c>
      <c r="K90" s="8">
        <f t="shared" si="51"/>
        <v>-15682.580000000002</v>
      </c>
      <c r="L90" s="8">
        <f t="shared" si="52"/>
        <v>14266.77</v>
      </c>
      <c r="M90" s="8"/>
      <c r="N90" s="8">
        <f t="shared" si="53"/>
        <v>110682.58</v>
      </c>
      <c r="O90" s="159" t="s">
        <v>261</v>
      </c>
      <c r="P90" s="9"/>
      <c r="Q90" s="9"/>
    </row>
    <row r="91" spans="1:17" ht="15.75" customHeight="1" x14ac:dyDescent="0.2">
      <c r="A91" s="152" t="s">
        <v>1673</v>
      </c>
      <c r="B91" s="160" t="s">
        <v>787</v>
      </c>
      <c r="C91" s="159" t="s">
        <v>1036</v>
      </c>
      <c r="D91" s="161">
        <v>1400</v>
      </c>
      <c r="E91" s="8">
        <v>1007.6000000000001</v>
      </c>
      <c r="F91" s="8">
        <f t="shared" si="48"/>
        <v>71.971428571428589</v>
      </c>
      <c r="G91" s="8">
        <v>229.48</v>
      </c>
      <c r="H91" s="8"/>
      <c r="I91" s="8">
        <f t="shared" si="49"/>
        <v>1237.0800000000002</v>
      </c>
      <c r="J91" s="8">
        <f t="shared" si="50"/>
        <v>88.362857142857152</v>
      </c>
      <c r="K91" s="8">
        <f t="shared" si="51"/>
        <v>162.91999999999985</v>
      </c>
      <c r="L91" s="8">
        <f t="shared" si="52"/>
        <v>229.48</v>
      </c>
      <c r="M91" s="8"/>
      <c r="N91" s="8">
        <f t="shared" si="53"/>
        <v>1237.0800000000002</v>
      </c>
      <c r="O91" s="159" t="s">
        <v>261</v>
      </c>
      <c r="P91" s="9"/>
      <c r="Q91" s="9"/>
    </row>
    <row r="92" spans="1:17" ht="15.75" customHeight="1" x14ac:dyDescent="0.2">
      <c r="A92" s="152" t="s">
        <v>1673</v>
      </c>
      <c r="B92" s="152" t="s">
        <v>788</v>
      </c>
      <c r="C92" s="153" t="s">
        <v>1037</v>
      </c>
      <c r="D92" s="154">
        <v>200</v>
      </c>
      <c r="E92" s="8">
        <v>275.51</v>
      </c>
      <c r="F92" s="8">
        <f t="shared" si="48"/>
        <v>137.755</v>
      </c>
      <c r="G92" s="8">
        <v>24.82</v>
      </c>
      <c r="H92" s="8"/>
      <c r="I92" s="8">
        <f t="shared" si="49"/>
        <v>300.33</v>
      </c>
      <c r="J92" s="8">
        <f t="shared" si="50"/>
        <v>150.16499999999999</v>
      </c>
      <c r="K92" s="8">
        <f t="shared" si="51"/>
        <v>-100.32999999999998</v>
      </c>
      <c r="L92" s="8">
        <f t="shared" si="52"/>
        <v>24.82</v>
      </c>
      <c r="M92" s="8"/>
      <c r="N92" s="8">
        <f t="shared" si="53"/>
        <v>300.33</v>
      </c>
      <c r="O92" s="153" t="s">
        <v>261</v>
      </c>
      <c r="P92" s="9"/>
      <c r="Q92" s="9"/>
    </row>
    <row r="93" spans="1:17" ht="15.75" customHeight="1" x14ac:dyDescent="0.2">
      <c r="A93" s="152" t="s">
        <v>1674</v>
      </c>
      <c r="B93" s="152" t="s">
        <v>1823</v>
      </c>
      <c r="C93" s="153" t="s">
        <v>1824</v>
      </c>
      <c r="D93" s="154"/>
      <c r="E93" s="8">
        <v>0</v>
      </c>
      <c r="F93" s="8" t="e">
        <f t="shared" ref="F93" si="102">E93/D93*100</f>
        <v>#DIV/0!</v>
      </c>
      <c r="G93" s="8">
        <v>0</v>
      </c>
      <c r="H93" s="8"/>
      <c r="I93" s="8">
        <f t="shared" ref="I93" si="103">E93+G93+H93</f>
        <v>0</v>
      </c>
      <c r="J93" s="8" t="e">
        <f t="shared" ref="J93" si="104">I93/D93*100</f>
        <v>#DIV/0!</v>
      </c>
      <c r="K93" s="8">
        <f t="shared" ref="K93" si="105">D93-I93</f>
        <v>0</v>
      </c>
      <c r="L93" s="8">
        <f t="shared" ref="L93" si="106">G93+H93</f>
        <v>0</v>
      </c>
      <c r="M93" s="8"/>
      <c r="N93" s="8">
        <f t="shared" ref="N93" si="107">E93+G93</f>
        <v>0</v>
      </c>
      <c r="O93" s="153" t="s">
        <v>261</v>
      </c>
      <c r="P93" s="9"/>
      <c r="Q93" s="9"/>
    </row>
    <row r="94" spans="1:17" ht="15.75" customHeight="1" x14ac:dyDescent="0.2">
      <c r="A94" s="152" t="s">
        <v>1674</v>
      </c>
      <c r="B94" s="152" t="s">
        <v>1825</v>
      </c>
      <c r="C94" s="153" t="s">
        <v>1826</v>
      </c>
      <c r="D94" s="154">
        <v>250</v>
      </c>
      <c r="E94" s="8">
        <v>0</v>
      </c>
      <c r="F94" s="8">
        <f t="shared" si="48"/>
        <v>0</v>
      </c>
      <c r="G94" s="8">
        <v>0</v>
      </c>
      <c r="H94" s="8"/>
      <c r="I94" s="8">
        <f t="shared" si="49"/>
        <v>0</v>
      </c>
      <c r="J94" s="8">
        <f t="shared" si="50"/>
        <v>0</v>
      </c>
      <c r="K94" s="8">
        <f t="shared" si="51"/>
        <v>250</v>
      </c>
      <c r="L94" s="8">
        <f t="shared" si="52"/>
        <v>0</v>
      </c>
      <c r="M94" s="8"/>
      <c r="N94" s="8">
        <f t="shared" si="53"/>
        <v>0</v>
      </c>
      <c r="O94" s="153" t="s">
        <v>261</v>
      </c>
      <c r="P94" s="9"/>
      <c r="Q94" s="9"/>
    </row>
    <row r="95" spans="1:17" ht="15.75" customHeight="1" x14ac:dyDescent="0.2">
      <c r="A95" s="152" t="s">
        <v>1674</v>
      </c>
      <c r="B95" s="152" t="s">
        <v>1827</v>
      </c>
      <c r="C95" s="155" t="s">
        <v>1828</v>
      </c>
      <c r="D95" s="154">
        <v>1000</v>
      </c>
      <c r="E95" s="8">
        <v>220</v>
      </c>
      <c r="F95" s="8">
        <f t="shared" si="48"/>
        <v>22</v>
      </c>
      <c r="G95" s="8">
        <v>0</v>
      </c>
      <c r="H95" s="8"/>
      <c r="I95" s="8">
        <f t="shared" si="49"/>
        <v>220</v>
      </c>
      <c r="J95" s="8">
        <f t="shared" si="50"/>
        <v>22</v>
      </c>
      <c r="K95" s="8">
        <f t="shared" si="51"/>
        <v>780</v>
      </c>
      <c r="L95" s="8">
        <f t="shared" si="52"/>
        <v>0</v>
      </c>
      <c r="M95" s="8"/>
      <c r="N95" s="8">
        <f t="shared" si="53"/>
        <v>220</v>
      </c>
      <c r="O95" s="153" t="s">
        <v>261</v>
      </c>
      <c r="P95" s="9"/>
      <c r="Q95" s="9"/>
    </row>
    <row r="96" spans="1:17" ht="15.75" customHeight="1" x14ac:dyDescent="0.2">
      <c r="A96" s="152" t="s">
        <v>1829</v>
      </c>
      <c r="B96" s="152" t="s">
        <v>1830</v>
      </c>
      <c r="C96" s="153" t="s">
        <v>417</v>
      </c>
      <c r="D96" s="154">
        <v>300</v>
      </c>
      <c r="E96" s="8">
        <v>397.45</v>
      </c>
      <c r="F96" s="8">
        <f t="shared" si="48"/>
        <v>132.48333333333332</v>
      </c>
      <c r="G96" s="8">
        <v>324.37</v>
      </c>
      <c r="H96" s="8"/>
      <c r="I96" s="8">
        <f t="shared" si="49"/>
        <v>721.81999999999994</v>
      </c>
      <c r="J96" s="8">
        <f t="shared" si="50"/>
        <v>240.60666666666663</v>
      </c>
      <c r="K96" s="8">
        <f t="shared" si="51"/>
        <v>-421.81999999999994</v>
      </c>
      <c r="L96" s="8">
        <f t="shared" si="52"/>
        <v>324.37</v>
      </c>
      <c r="M96" s="8"/>
      <c r="N96" s="8">
        <f t="shared" si="53"/>
        <v>721.81999999999994</v>
      </c>
      <c r="O96" s="153" t="s">
        <v>261</v>
      </c>
      <c r="P96" s="9"/>
      <c r="Q96" s="9"/>
    </row>
    <row r="97" spans="1:17" ht="15.75" customHeight="1" x14ac:dyDescent="0.2">
      <c r="A97" s="152" t="s">
        <v>1829</v>
      </c>
      <c r="B97" s="152" t="s">
        <v>418</v>
      </c>
      <c r="C97" s="153" t="s">
        <v>622</v>
      </c>
      <c r="D97" s="154">
        <v>500</v>
      </c>
      <c r="E97" s="8">
        <v>1400</v>
      </c>
      <c r="F97" s="8">
        <f t="shared" si="48"/>
        <v>280</v>
      </c>
      <c r="G97" s="8">
        <v>0</v>
      </c>
      <c r="H97" s="8"/>
      <c r="I97" s="8">
        <f t="shared" si="49"/>
        <v>1400</v>
      </c>
      <c r="J97" s="8">
        <f t="shared" si="50"/>
        <v>280</v>
      </c>
      <c r="K97" s="8">
        <f t="shared" si="51"/>
        <v>-900</v>
      </c>
      <c r="L97" s="8">
        <f t="shared" si="52"/>
        <v>0</v>
      </c>
      <c r="M97" s="8"/>
      <c r="N97" s="8">
        <f t="shared" si="53"/>
        <v>1400</v>
      </c>
      <c r="O97" s="153" t="s">
        <v>261</v>
      </c>
      <c r="P97" s="9"/>
      <c r="Q97" s="9"/>
    </row>
    <row r="98" spans="1:17" ht="15.75" customHeight="1" x14ac:dyDescent="0.2">
      <c r="A98" s="152" t="s">
        <v>1829</v>
      </c>
      <c r="B98" s="152" t="s">
        <v>754</v>
      </c>
      <c r="C98" s="153" t="s">
        <v>755</v>
      </c>
      <c r="D98" s="154">
        <v>500</v>
      </c>
      <c r="E98" s="8">
        <v>991.86999999999989</v>
      </c>
      <c r="F98" s="8">
        <f t="shared" si="48"/>
        <v>198.374</v>
      </c>
      <c r="G98" s="8">
        <v>0</v>
      </c>
      <c r="H98" s="8"/>
      <c r="I98" s="8">
        <f t="shared" si="49"/>
        <v>991.86999999999989</v>
      </c>
      <c r="J98" s="8">
        <f t="shared" si="50"/>
        <v>198.374</v>
      </c>
      <c r="K98" s="8">
        <f t="shared" si="51"/>
        <v>-491.86999999999989</v>
      </c>
      <c r="L98" s="8">
        <f t="shared" si="52"/>
        <v>0</v>
      </c>
      <c r="M98" s="8"/>
      <c r="N98" s="8">
        <f t="shared" si="53"/>
        <v>991.86999999999989</v>
      </c>
      <c r="O98" s="153" t="s">
        <v>261</v>
      </c>
      <c r="P98" s="9"/>
      <c r="Q98" s="9"/>
    </row>
    <row r="99" spans="1:17" ht="15.75" customHeight="1" x14ac:dyDescent="0.2">
      <c r="A99" s="152" t="s">
        <v>1829</v>
      </c>
      <c r="B99" s="152" t="s">
        <v>756</v>
      </c>
      <c r="C99" s="153" t="s">
        <v>1696</v>
      </c>
      <c r="D99" s="154">
        <v>250</v>
      </c>
      <c r="E99" s="8">
        <v>162.45000000000002</v>
      </c>
      <c r="F99" s="8">
        <f t="shared" si="48"/>
        <v>64.98</v>
      </c>
      <c r="G99" s="8">
        <v>0</v>
      </c>
      <c r="H99" s="8"/>
      <c r="I99" s="8">
        <f t="shared" si="49"/>
        <v>162.45000000000002</v>
      </c>
      <c r="J99" s="8">
        <f t="shared" si="50"/>
        <v>64.98</v>
      </c>
      <c r="K99" s="8">
        <f t="shared" si="51"/>
        <v>87.549999999999983</v>
      </c>
      <c r="L99" s="8">
        <f t="shared" si="52"/>
        <v>0</v>
      </c>
      <c r="M99" s="8"/>
      <c r="N99" s="8">
        <f t="shared" si="53"/>
        <v>162.45000000000002</v>
      </c>
      <c r="O99" s="153" t="s">
        <v>261</v>
      </c>
      <c r="P99" s="9"/>
      <c r="Q99" s="9"/>
    </row>
    <row r="100" spans="1:17" ht="15.75" customHeight="1" x14ac:dyDescent="0.2">
      <c r="A100" s="152" t="s">
        <v>1829</v>
      </c>
      <c r="B100" s="152" t="s">
        <v>378</v>
      </c>
      <c r="C100" s="153" t="s">
        <v>406</v>
      </c>
      <c r="D100" s="154">
        <v>1300</v>
      </c>
      <c r="E100" s="8">
        <v>1685</v>
      </c>
      <c r="F100" s="8">
        <f t="shared" ref="F100:F184" si="108">E100/D100*100</f>
        <v>129.61538461538461</v>
      </c>
      <c r="G100" s="8">
        <v>0</v>
      </c>
      <c r="H100" s="8"/>
      <c r="I100" s="8">
        <f t="shared" ref="I100:I184" si="109">E100+G100+H100</f>
        <v>1685</v>
      </c>
      <c r="J100" s="8">
        <f t="shared" ref="J100:J184" si="110">I100/D100*100</f>
        <v>129.61538461538461</v>
      </c>
      <c r="K100" s="8">
        <f t="shared" ref="K100:K184" si="111">D100-I100</f>
        <v>-385</v>
      </c>
      <c r="L100" s="8">
        <f t="shared" ref="L100:L184" si="112">G100+H100</f>
        <v>0</v>
      </c>
      <c r="M100" s="8"/>
      <c r="N100" s="8">
        <f t="shared" ref="N100:N184" si="113">E100+G100</f>
        <v>1685</v>
      </c>
      <c r="O100" s="153" t="s">
        <v>261</v>
      </c>
      <c r="P100" s="9"/>
      <c r="Q100" s="9"/>
    </row>
    <row r="101" spans="1:17" ht="15.75" customHeight="1" x14ac:dyDescent="0.2">
      <c r="A101" s="152" t="s">
        <v>1673</v>
      </c>
      <c r="B101" s="152" t="s">
        <v>376</v>
      </c>
      <c r="C101" s="153" t="s">
        <v>1038</v>
      </c>
      <c r="D101" s="177">
        <v>15000</v>
      </c>
      <c r="E101" s="8">
        <v>0</v>
      </c>
      <c r="F101" s="8">
        <f>E101/D101*100</f>
        <v>0</v>
      </c>
      <c r="G101" s="8">
        <v>0</v>
      </c>
      <c r="H101" s="8"/>
      <c r="I101" s="8">
        <f>E101+G101+H101</f>
        <v>0</v>
      </c>
      <c r="J101" s="8">
        <f>I101/D101*100</f>
        <v>0</v>
      </c>
      <c r="K101" s="8">
        <f>D101-I101</f>
        <v>15000</v>
      </c>
      <c r="L101" s="8">
        <f>G101+H101</f>
        <v>0</v>
      </c>
      <c r="M101" s="8"/>
      <c r="N101" s="8">
        <f>E101+G101</f>
        <v>0</v>
      </c>
      <c r="O101" s="153" t="s">
        <v>261</v>
      </c>
      <c r="P101" s="9"/>
      <c r="Q101" s="9"/>
    </row>
    <row r="102" spans="1:17" ht="15.75" customHeight="1" x14ac:dyDescent="0.2">
      <c r="A102" s="152">
        <v>3233</v>
      </c>
      <c r="B102" s="152" t="s">
        <v>376</v>
      </c>
      <c r="C102" s="153" t="s">
        <v>1038</v>
      </c>
      <c r="D102" s="177"/>
      <c r="E102" s="8">
        <v>14057.669999999998</v>
      </c>
      <c r="F102" s="8" t="e">
        <f t="shared" si="108"/>
        <v>#DIV/0!</v>
      </c>
      <c r="G102" s="8">
        <v>1405.9</v>
      </c>
      <c r="H102" s="8"/>
      <c r="I102" s="8">
        <f t="shared" si="109"/>
        <v>15463.569999999998</v>
      </c>
      <c r="J102" s="8" t="e">
        <f t="shared" si="110"/>
        <v>#DIV/0!</v>
      </c>
      <c r="K102" s="8">
        <f t="shared" si="111"/>
        <v>-15463.569999999998</v>
      </c>
      <c r="L102" s="8">
        <f t="shared" si="112"/>
        <v>1405.9</v>
      </c>
      <c r="M102" s="8"/>
      <c r="N102" s="8">
        <f t="shared" si="113"/>
        <v>15463.569999999998</v>
      </c>
      <c r="O102" s="153" t="s">
        <v>261</v>
      </c>
      <c r="P102" s="9"/>
      <c r="Q102" s="9"/>
    </row>
    <row r="103" spans="1:17" ht="15.75" customHeight="1" x14ac:dyDescent="0.2">
      <c r="A103" s="152" t="s">
        <v>1673</v>
      </c>
      <c r="B103" s="152" t="s">
        <v>958</v>
      </c>
      <c r="C103" s="153" t="s">
        <v>1039</v>
      </c>
      <c r="D103" s="181">
        <v>1000</v>
      </c>
      <c r="E103" s="8">
        <v>0</v>
      </c>
      <c r="F103" s="8">
        <f>E103/D103*100</f>
        <v>0</v>
      </c>
      <c r="G103" s="8">
        <v>0</v>
      </c>
      <c r="H103" s="8"/>
      <c r="I103" s="8">
        <f>E103+G103+H103</f>
        <v>0</v>
      </c>
      <c r="J103" s="8">
        <f>I103/D103*100</f>
        <v>0</v>
      </c>
      <c r="K103" s="8">
        <f>D103-I103</f>
        <v>1000</v>
      </c>
      <c r="L103" s="8">
        <f>G103+H103</f>
        <v>0</v>
      </c>
      <c r="M103" s="8"/>
      <c r="N103" s="8">
        <f>E103+G103</f>
        <v>0</v>
      </c>
      <c r="O103" s="153" t="s">
        <v>261</v>
      </c>
      <c r="P103" s="9"/>
      <c r="Q103" s="9"/>
    </row>
    <row r="104" spans="1:17" ht="15.75" customHeight="1" x14ac:dyDescent="0.2">
      <c r="A104" s="152">
        <v>3233</v>
      </c>
      <c r="B104" s="152" t="s">
        <v>958</v>
      </c>
      <c r="C104" s="153" t="s">
        <v>1039</v>
      </c>
      <c r="D104" s="181"/>
      <c r="E104" s="8">
        <v>1061.1799999999998</v>
      </c>
      <c r="F104" s="8" t="e">
        <f t="shared" si="108"/>
        <v>#DIV/0!</v>
      </c>
      <c r="G104" s="8">
        <v>92.74</v>
      </c>
      <c r="H104" s="8"/>
      <c r="I104" s="8">
        <f t="shared" si="109"/>
        <v>1153.9199999999998</v>
      </c>
      <c r="J104" s="8" t="e">
        <f t="shared" si="110"/>
        <v>#DIV/0!</v>
      </c>
      <c r="K104" s="8">
        <f t="shared" si="111"/>
        <v>-1153.9199999999998</v>
      </c>
      <c r="L104" s="8">
        <f t="shared" si="112"/>
        <v>92.74</v>
      </c>
      <c r="M104" s="8"/>
      <c r="N104" s="8">
        <f t="shared" si="113"/>
        <v>1153.9199999999998</v>
      </c>
      <c r="O104" s="153" t="s">
        <v>261</v>
      </c>
      <c r="P104" s="9"/>
      <c r="Q104" s="9"/>
    </row>
    <row r="105" spans="1:17" ht="15.75" customHeight="1" x14ac:dyDescent="0.2">
      <c r="A105" s="152">
        <v>3233</v>
      </c>
      <c r="B105" s="152" t="s">
        <v>959</v>
      </c>
      <c r="C105" s="153" t="s">
        <v>1988</v>
      </c>
      <c r="D105" s="154">
        <v>1250</v>
      </c>
      <c r="E105" s="8">
        <v>1250</v>
      </c>
      <c r="F105" s="8">
        <f t="shared" si="108"/>
        <v>100</v>
      </c>
      <c r="G105" s="8">
        <v>0</v>
      </c>
      <c r="H105" s="8"/>
      <c r="I105" s="8">
        <f t="shared" si="109"/>
        <v>1250</v>
      </c>
      <c r="J105" s="8">
        <f t="shared" si="110"/>
        <v>100</v>
      </c>
      <c r="K105" s="8">
        <f t="shared" si="111"/>
        <v>0</v>
      </c>
      <c r="L105" s="8">
        <f t="shared" si="112"/>
        <v>0</v>
      </c>
      <c r="M105" s="8"/>
      <c r="N105" s="8">
        <f t="shared" si="113"/>
        <v>1250</v>
      </c>
      <c r="O105" s="153" t="s">
        <v>261</v>
      </c>
      <c r="P105" s="9"/>
      <c r="Q105" s="9"/>
    </row>
    <row r="106" spans="1:17" ht="15.75" customHeight="1" x14ac:dyDescent="0.2">
      <c r="A106" s="152" t="s">
        <v>960</v>
      </c>
      <c r="B106" s="152" t="s">
        <v>961</v>
      </c>
      <c r="C106" s="153" t="s">
        <v>1040</v>
      </c>
      <c r="D106" s="161">
        <v>23247</v>
      </c>
      <c r="E106" s="8">
        <v>25580.640000000007</v>
      </c>
      <c r="F106" s="8">
        <f t="shared" ref="F106:F117" si="114">E106/D106*100</f>
        <v>110.03845657504196</v>
      </c>
      <c r="G106" s="8">
        <v>1278.24</v>
      </c>
      <c r="H106" s="8"/>
      <c r="I106" s="8">
        <f t="shared" ref="I106:I117" si="115">E106+G106+H106</f>
        <v>26858.880000000008</v>
      </c>
      <c r="J106" s="8">
        <f t="shared" ref="J106:J117" si="116">I106/D106*100</f>
        <v>115.53697251258231</v>
      </c>
      <c r="K106" s="8">
        <f t="shared" ref="K106:K117" si="117">D106-I106</f>
        <v>-3611.8800000000083</v>
      </c>
      <c r="L106" s="8">
        <f t="shared" ref="L106:L117" si="118">G106+H106</f>
        <v>1278.24</v>
      </c>
      <c r="M106" s="8"/>
      <c r="N106" s="8">
        <f t="shared" ref="N106:N117" si="119">E106+G106</f>
        <v>26858.880000000008</v>
      </c>
      <c r="O106" s="153" t="s">
        <v>261</v>
      </c>
      <c r="P106" s="9"/>
      <c r="Q106" s="9"/>
    </row>
    <row r="107" spans="1:17" ht="15.75" customHeight="1" x14ac:dyDescent="0.2">
      <c r="A107" s="152" t="s">
        <v>960</v>
      </c>
      <c r="B107" s="178" t="s">
        <v>1049</v>
      </c>
      <c r="C107" s="7" t="s">
        <v>1050</v>
      </c>
      <c r="D107" s="161">
        <v>716</v>
      </c>
      <c r="E107" s="8">
        <v>725.32</v>
      </c>
      <c r="F107" s="8">
        <f t="shared" si="114"/>
        <v>101.30167597765364</v>
      </c>
      <c r="G107" s="8">
        <v>29.6</v>
      </c>
      <c r="H107" s="8"/>
      <c r="I107" s="8">
        <f t="shared" si="115"/>
        <v>754.92000000000007</v>
      </c>
      <c r="J107" s="8">
        <f t="shared" si="116"/>
        <v>105.43575418994415</v>
      </c>
      <c r="K107" s="8">
        <f t="shared" si="117"/>
        <v>-38.920000000000073</v>
      </c>
      <c r="L107" s="8">
        <f t="shared" si="118"/>
        <v>29.6</v>
      </c>
      <c r="M107" s="8"/>
      <c r="N107" s="8">
        <f t="shared" si="119"/>
        <v>754.92000000000007</v>
      </c>
      <c r="O107" s="153" t="s">
        <v>261</v>
      </c>
      <c r="P107" s="9"/>
      <c r="Q107" s="9"/>
    </row>
    <row r="108" spans="1:17" ht="15.75" customHeight="1" x14ac:dyDescent="0.2">
      <c r="A108" s="152" t="s">
        <v>960</v>
      </c>
      <c r="B108" s="178" t="s">
        <v>1051</v>
      </c>
      <c r="C108" s="7" t="s">
        <v>1954</v>
      </c>
      <c r="D108" s="161">
        <v>10000</v>
      </c>
      <c r="E108" s="8">
        <v>10000</v>
      </c>
      <c r="F108" s="8">
        <f t="shared" ref="F108" si="120">E108/D108*100</f>
        <v>100</v>
      </c>
      <c r="G108" s="8">
        <v>0</v>
      </c>
      <c r="H108" s="8"/>
      <c r="I108" s="8">
        <f t="shared" ref="I108" si="121">E108+G108+H108</f>
        <v>10000</v>
      </c>
      <c r="J108" s="8">
        <f t="shared" ref="J108" si="122">I108/D108*100</f>
        <v>100</v>
      </c>
      <c r="K108" s="8">
        <f t="shared" ref="K108" si="123">D108-I108</f>
        <v>0</v>
      </c>
      <c r="L108" s="8">
        <f t="shared" ref="L108" si="124">G108+H108</f>
        <v>0</v>
      </c>
      <c r="M108" s="8"/>
      <c r="N108" s="8">
        <f t="shared" ref="N108" si="125">E108+G108</f>
        <v>10000</v>
      </c>
      <c r="O108" s="153" t="s">
        <v>261</v>
      </c>
      <c r="P108" s="9"/>
      <c r="Q108" s="9"/>
    </row>
    <row r="109" spans="1:17" ht="15.75" customHeight="1" x14ac:dyDescent="0.2">
      <c r="A109" s="152" t="s">
        <v>960</v>
      </c>
      <c r="B109" s="178" t="s">
        <v>1053</v>
      </c>
      <c r="C109" s="7" t="s">
        <v>1054</v>
      </c>
      <c r="D109" s="161">
        <v>500</v>
      </c>
      <c r="E109" s="8">
        <v>499.86</v>
      </c>
      <c r="F109" s="8">
        <f t="shared" si="114"/>
        <v>99.972000000000008</v>
      </c>
      <c r="G109" s="8">
        <v>0</v>
      </c>
      <c r="H109" s="8"/>
      <c r="I109" s="8">
        <f t="shared" si="115"/>
        <v>499.86</v>
      </c>
      <c r="J109" s="8">
        <f t="shared" si="116"/>
        <v>99.972000000000008</v>
      </c>
      <c r="K109" s="8">
        <f t="shared" si="117"/>
        <v>0.13999999999998636</v>
      </c>
      <c r="L109" s="8">
        <f t="shared" si="118"/>
        <v>0</v>
      </c>
      <c r="M109" s="8"/>
      <c r="N109" s="8">
        <f t="shared" si="119"/>
        <v>499.86</v>
      </c>
      <c r="O109" s="153" t="s">
        <v>261</v>
      </c>
      <c r="P109" s="9"/>
      <c r="Q109" s="9"/>
    </row>
    <row r="110" spans="1:17" ht="15.75" customHeight="1" x14ac:dyDescent="0.2">
      <c r="A110" s="152" t="s">
        <v>960</v>
      </c>
      <c r="B110" s="178" t="s">
        <v>256</v>
      </c>
      <c r="C110" s="7" t="s">
        <v>257</v>
      </c>
      <c r="D110" s="161">
        <v>45</v>
      </c>
      <c r="E110" s="8">
        <v>45.38</v>
      </c>
      <c r="F110" s="8">
        <f t="shared" si="114"/>
        <v>100.84444444444445</v>
      </c>
      <c r="G110" s="8">
        <v>0</v>
      </c>
      <c r="H110" s="8"/>
      <c r="I110" s="8">
        <f t="shared" si="115"/>
        <v>45.38</v>
      </c>
      <c r="J110" s="8">
        <f t="shared" si="116"/>
        <v>100.84444444444445</v>
      </c>
      <c r="K110" s="8">
        <f t="shared" si="117"/>
        <v>-0.38000000000000256</v>
      </c>
      <c r="L110" s="8">
        <f t="shared" si="118"/>
        <v>0</v>
      </c>
      <c r="M110" s="8"/>
      <c r="N110" s="8">
        <f t="shared" si="119"/>
        <v>45.38</v>
      </c>
      <c r="O110" s="153" t="s">
        <v>261</v>
      </c>
      <c r="P110" s="9"/>
      <c r="Q110" s="9"/>
    </row>
    <row r="111" spans="1:17" ht="15.75" customHeight="1" x14ac:dyDescent="0.2">
      <c r="A111" s="152" t="s">
        <v>960</v>
      </c>
      <c r="B111" s="178" t="s">
        <v>258</v>
      </c>
      <c r="C111" s="7" t="s">
        <v>1608</v>
      </c>
      <c r="D111" s="161">
        <v>1660</v>
      </c>
      <c r="E111" s="8">
        <v>1660.21</v>
      </c>
      <c r="F111" s="8">
        <f t="shared" si="114"/>
        <v>100.01265060240965</v>
      </c>
      <c r="G111" s="8">
        <v>0</v>
      </c>
      <c r="H111" s="8"/>
      <c r="I111" s="8">
        <f t="shared" si="115"/>
        <v>1660.21</v>
      </c>
      <c r="J111" s="8">
        <f t="shared" si="116"/>
        <v>100.01265060240965</v>
      </c>
      <c r="K111" s="8">
        <f t="shared" si="117"/>
        <v>-0.21000000000003638</v>
      </c>
      <c r="L111" s="8">
        <f t="shared" si="118"/>
        <v>0</v>
      </c>
      <c r="M111" s="8"/>
      <c r="N111" s="8">
        <f t="shared" si="119"/>
        <v>1660.21</v>
      </c>
      <c r="O111" s="153" t="s">
        <v>261</v>
      </c>
      <c r="P111" s="9"/>
      <c r="Q111" s="9"/>
    </row>
    <row r="112" spans="1:17" ht="15.75" customHeight="1" x14ac:dyDescent="0.2">
      <c r="A112" s="152" t="s">
        <v>960</v>
      </c>
      <c r="B112" s="178" t="s">
        <v>1339</v>
      </c>
      <c r="C112" s="7" t="s">
        <v>1340</v>
      </c>
      <c r="D112" s="161">
        <v>423</v>
      </c>
      <c r="E112" s="8">
        <v>422.8</v>
      </c>
      <c r="F112" s="8">
        <f t="shared" si="114"/>
        <v>99.952718676122927</v>
      </c>
      <c r="G112" s="8">
        <v>0</v>
      </c>
      <c r="H112" s="8"/>
      <c r="I112" s="8">
        <f t="shared" si="115"/>
        <v>422.8</v>
      </c>
      <c r="J112" s="8">
        <f t="shared" si="116"/>
        <v>99.952718676122927</v>
      </c>
      <c r="K112" s="8">
        <f t="shared" si="117"/>
        <v>0.19999999999998863</v>
      </c>
      <c r="L112" s="8">
        <f t="shared" si="118"/>
        <v>0</v>
      </c>
      <c r="M112" s="8"/>
      <c r="N112" s="8">
        <f t="shared" si="119"/>
        <v>422.8</v>
      </c>
      <c r="O112" s="153" t="s">
        <v>261</v>
      </c>
      <c r="P112" s="9"/>
      <c r="Q112" s="9"/>
    </row>
    <row r="113" spans="1:17" ht="15.75" customHeight="1" x14ac:dyDescent="0.2">
      <c r="A113" s="152" t="s">
        <v>960</v>
      </c>
      <c r="B113" s="178" t="s">
        <v>1256</v>
      </c>
      <c r="C113" s="7" t="s">
        <v>1257</v>
      </c>
      <c r="D113" s="161">
        <v>73</v>
      </c>
      <c r="E113" s="8">
        <v>73.5</v>
      </c>
      <c r="F113" s="8">
        <f t="shared" si="114"/>
        <v>100.68493150684932</v>
      </c>
      <c r="G113" s="8">
        <v>0</v>
      </c>
      <c r="H113" s="8"/>
      <c r="I113" s="8">
        <f t="shared" si="115"/>
        <v>73.5</v>
      </c>
      <c r="J113" s="8">
        <f t="shared" si="116"/>
        <v>100.68493150684932</v>
      </c>
      <c r="K113" s="8">
        <f t="shared" si="117"/>
        <v>-0.5</v>
      </c>
      <c r="L113" s="8">
        <f t="shared" si="118"/>
        <v>0</v>
      </c>
      <c r="M113" s="8"/>
      <c r="N113" s="8">
        <f t="shared" si="119"/>
        <v>73.5</v>
      </c>
      <c r="O113" s="153" t="s">
        <v>261</v>
      </c>
      <c r="P113" s="9"/>
      <c r="Q113" s="9"/>
    </row>
    <row r="114" spans="1:17" ht="15.75" customHeight="1" x14ac:dyDescent="0.2">
      <c r="A114" s="152" t="s">
        <v>960</v>
      </c>
      <c r="B114" s="178" t="s">
        <v>810</v>
      </c>
      <c r="C114" s="7" t="s">
        <v>811</v>
      </c>
      <c r="D114" s="161">
        <v>353</v>
      </c>
      <c r="E114" s="8">
        <v>352.8</v>
      </c>
      <c r="F114" s="8">
        <f t="shared" si="114"/>
        <v>99.943342776203963</v>
      </c>
      <c r="G114" s="8">
        <v>0</v>
      </c>
      <c r="H114" s="8"/>
      <c r="I114" s="8">
        <f t="shared" si="115"/>
        <v>352.8</v>
      </c>
      <c r="J114" s="8">
        <f t="shared" si="116"/>
        <v>99.943342776203963</v>
      </c>
      <c r="K114" s="8">
        <f t="shared" si="117"/>
        <v>0.19999999999998863</v>
      </c>
      <c r="L114" s="8">
        <f t="shared" si="118"/>
        <v>0</v>
      </c>
      <c r="M114" s="8"/>
      <c r="N114" s="8">
        <f t="shared" si="119"/>
        <v>352.8</v>
      </c>
      <c r="O114" s="153" t="s">
        <v>261</v>
      </c>
      <c r="P114" s="9"/>
      <c r="Q114" s="9"/>
    </row>
    <row r="115" spans="1:17" ht="15.75" customHeight="1" x14ac:dyDescent="0.2">
      <c r="A115" s="152" t="s">
        <v>960</v>
      </c>
      <c r="B115" s="152" t="s">
        <v>1018</v>
      </c>
      <c r="C115" s="7" t="s">
        <v>826</v>
      </c>
      <c r="D115" s="154"/>
      <c r="E115" s="8">
        <v>894.28</v>
      </c>
      <c r="F115" s="8" t="e">
        <f t="shared" si="114"/>
        <v>#DIV/0!</v>
      </c>
      <c r="G115" s="8">
        <v>81</v>
      </c>
      <c r="H115" s="8"/>
      <c r="I115" s="8">
        <f t="shared" si="115"/>
        <v>975.28</v>
      </c>
      <c r="J115" s="8" t="e">
        <f t="shared" si="116"/>
        <v>#DIV/0!</v>
      </c>
      <c r="K115" s="8">
        <f t="shared" si="117"/>
        <v>-975.28</v>
      </c>
      <c r="L115" s="8">
        <f t="shared" si="118"/>
        <v>81</v>
      </c>
      <c r="M115" s="8"/>
      <c r="N115" s="8">
        <f t="shared" si="119"/>
        <v>975.28</v>
      </c>
      <c r="O115" s="153" t="s">
        <v>261</v>
      </c>
      <c r="P115" s="9"/>
      <c r="Q115" s="9"/>
    </row>
    <row r="116" spans="1:17" ht="15.75" customHeight="1" x14ac:dyDescent="0.2">
      <c r="A116" s="152" t="s">
        <v>960</v>
      </c>
      <c r="B116" s="152" t="s">
        <v>827</v>
      </c>
      <c r="C116" s="153" t="s">
        <v>141</v>
      </c>
      <c r="D116" s="154"/>
      <c r="E116" s="8">
        <v>63.92</v>
      </c>
      <c r="F116" s="8" t="e">
        <f t="shared" si="114"/>
        <v>#DIV/0!</v>
      </c>
      <c r="G116" s="8">
        <v>0</v>
      </c>
      <c r="H116" s="8"/>
      <c r="I116" s="8">
        <f t="shared" si="115"/>
        <v>63.92</v>
      </c>
      <c r="J116" s="8" t="e">
        <f t="shared" si="116"/>
        <v>#DIV/0!</v>
      </c>
      <c r="K116" s="8">
        <f t="shared" si="117"/>
        <v>-63.92</v>
      </c>
      <c r="L116" s="8">
        <f t="shared" si="118"/>
        <v>0</v>
      </c>
      <c r="M116" s="8"/>
      <c r="N116" s="8">
        <f t="shared" si="119"/>
        <v>63.92</v>
      </c>
      <c r="O116" s="153" t="s">
        <v>261</v>
      </c>
      <c r="P116" s="9"/>
      <c r="Q116" s="9"/>
    </row>
    <row r="117" spans="1:17" ht="15.75" customHeight="1" x14ac:dyDescent="0.2">
      <c r="A117" s="152">
        <v>35008</v>
      </c>
      <c r="B117" s="152" t="s">
        <v>72</v>
      </c>
      <c r="C117" s="153" t="s">
        <v>2081</v>
      </c>
      <c r="D117" s="154"/>
      <c r="E117" s="8">
        <v>55</v>
      </c>
      <c r="F117" s="8" t="e">
        <f t="shared" si="114"/>
        <v>#DIV/0!</v>
      </c>
      <c r="G117" s="8">
        <v>95</v>
      </c>
      <c r="H117" s="8"/>
      <c r="I117" s="8">
        <f t="shared" si="115"/>
        <v>150</v>
      </c>
      <c r="J117" s="8" t="e">
        <f t="shared" si="116"/>
        <v>#DIV/0!</v>
      </c>
      <c r="K117" s="8">
        <f t="shared" si="117"/>
        <v>-150</v>
      </c>
      <c r="L117" s="8">
        <f t="shared" si="118"/>
        <v>95</v>
      </c>
      <c r="M117" s="8"/>
      <c r="N117" s="8">
        <f t="shared" si="119"/>
        <v>150</v>
      </c>
      <c r="O117" s="153" t="s">
        <v>261</v>
      </c>
      <c r="P117" s="14">
        <v>41293</v>
      </c>
      <c r="Q117" s="9" t="s">
        <v>1881</v>
      </c>
    </row>
    <row r="118" spans="1:17" ht="15.75" customHeight="1" x14ac:dyDescent="0.2">
      <c r="A118" s="152">
        <v>35008</v>
      </c>
      <c r="B118" s="152" t="s">
        <v>1312</v>
      </c>
      <c r="C118" s="153" t="s">
        <v>1894</v>
      </c>
      <c r="D118" s="154"/>
      <c r="E118" s="8">
        <v>0</v>
      </c>
      <c r="F118" s="8" t="e">
        <f t="shared" ref="F118:F129" si="126">E118/D118*100</f>
        <v>#DIV/0!</v>
      </c>
      <c r="G118" s="8">
        <v>0</v>
      </c>
      <c r="H118" s="8"/>
      <c r="I118" s="8">
        <f t="shared" ref="I118:I129" si="127">E118+G118+H118</f>
        <v>0</v>
      </c>
      <c r="J118" s="8" t="e">
        <f t="shared" ref="J118:J129" si="128">I118/D118*100</f>
        <v>#DIV/0!</v>
      </c>
      <c r="K118" s="8">
        <f t="shared" ref="K118:K129" si="129">D118-I118</f>
        <v>0</v>
      </c>
      <c r="L118" s="8">
        <f t="shared" ref="L118:L129" si="130">G118+H118</f>
        <v>0</v>
      </c>
      <c r="M118" s="8"/>
      <c r="N118" s="8">
        <f t="shared" ref="N118:N129" si="131">E118+G118</f>
        <v>0</v>
      </c>
      <c r="O118" s="153" t="s">
        <v>261</v>
      </c>
      <c r="P118" s="14">
        <v>41293</v>
      </c>
      <c r="Q118" s="9" t="s">
        <v>1881</v>
      </c>
    </row>
    <row r="119" spans="1:17" ht="15.75" customHeight="1" x14ac:dyDescent="0.2">
      <c r="A119" s="152">
        <v>35008</v>
      </c>
      <c r="B119" s="162" t="s">
        <v>1312</v>
      </c>
      <c r="C119" s="153" t="s">
        <v>573</v>
      </c>
      <c r="D119" s="154">
        <v>200</v>
      </c>
      <c r="E119" s="8">
        <v>200</v>
      </c>
      <c r="F119" s="8">
        <f t="shared" si="126"/>
        <v>100</v>
      </c>
      <c r="G119" s="8">
        <v>0</v>
      </c>
      <c r="H119" s="8"/>
      <c r="I119" s="8">
        <f t="shared" si="127"/>
        <v>200</v>
      </c>
      <c r="J119" s="8">
        <f t="shared" si="128"/>
        <v>100</v>
      </c>
      <c r="K119" s="8">
        <f t="shared" si="129"/>
        <v>0</v>
      </c>
      <c r="L119" s="8">
        <f t="shared" si="130"/>
        <v>0</v>
      </c>
      <c r="M119" s="8"/>
      <c r="N119" s="8">
        <f t="shared" si="131"/>
        <v>200</v>
      </c>
      <c r="O119" s="153" t="s">
        <v>398</v>
      </c>
      <c r="P119" s="9"/>
      <c r="Q119" s="9"/>
    </row>
    <row r="120" spans="1:17" ht="15.75" customHeight="1" x14ac:dyDescent="0.2">
      <c r="A120" s="152">
        <v>35008</v>
      </c>
      <c r="B120" s="162" t="s">
        <v>1312</v>
      </c>
      <c r="C120" s="153" t="s">
        <v>2137</v>
      </c>
      <c r="D120" s="154"/>
      <c r="E120" s="8"/>
      <c r="F120" s="8" t="e">
        <f t="shared" ref="F120" si="132">E120/D120*100</f>
        <v>#DIV/0!</v>
      </c>
      <c r="G120" s="8">
        <v>2100</v>
      </c>
      <c r="H120" s="8"/>
      <c r="I120" s="8">
        <f t="shared" ref="I120" si="133">E120+G120+H120</f>
        <v>2100</v>
      </c>
      <c r="J120" s="8" t="e">
        <f t="shared" ref="J120" si="134">I120/D120*100</f>
        <v>#DIV/0!</v>
      </c>
      <c r="K120" s="8">
        <f t="shared" ref="K120" si="135">D120-I120</f>
        <v>-2100</v>
      </c>
      <c r="L120" s="8">
        <f t="shared" ref="L120" si="136">G120+H120</f>
        <v>2100</v>
      </c>
      <c r="M120" s="8"/>
      <c r="N120" s="8">
        <f t="shared" ref="N120" si="137">E120+G120</f>
        <v>2100</v>
      </c>
      <c r="O120" s="153" t="s">
        <v>398</v>
      </c>
      <c r="P120" s="9"/>
      <c r="Q120" s="9"/>
    </row>
    <row r="121" spans="1:17" ht="15.75" customHeight="1" x14ac:dyDescent="0.2">
      <c r="A121" s="152">
        <v>35008</v>
      </c>
      <c r="B121" s="162" t="s">
        <v>1312</v>
      </c>
      <c r="C121" s="153" t="s">
        <v>1912</v>
      </c>
      <c r="D121" s="154">
        <v>1000</v>
      </c>
      <c r="E121" s="8">
        <v>1000</v>
      </c>
      <c r="F121" s="8">
        <f t="shared" si="126"/>
        <v>100</v>
      </c>
      <c r="G121" s="8">
        <v>0</v>
      </c>
      <c r="H121" s="8"/>
      <c r="I121" s="8">
        <f t="shared" si="127"/>
        <v>1000</v>
      </c>
      <c r="J121" s="8">
        <f t="shared" si="128"/>
        <v>100</v>
      </c>
      <c r="K121" s="8">
        <f t="shared" si="129"/>
        <v>0</v>
      </c>
      <c r="L121" s="8">
        <f t="shared" si="130"/>
        <v>0</v>
      </c>
      <c r="M121" s="8"/>
      <c r="N121" s="8">
        <f t="shared" si="131"/>
        <v>1000</v>
      </c>
      <c r="O121" s="153" t="s">
        <v>337</v>
      </c>
      <c r="P121" s="9"/>
      <c r="Q121" s="9"/>
    </row>
    <row r="122" spans="1:17" ht="15.75" customHeight="1" x14ac:dyDescent="0.2">
      <c r="A122" s="152">
        <v>35008</v>
      </c>
      <c r="B122" s="162" t="s">
        <v>1312</v>
      </c>
      <c r="C122" s="153" t="s">
        <v>1554</v>
      </c>
      <c r="D122" s="154">
        <v>710</v>
      </c>
      <c r="E122" s="8">
        <v>710</v>
      </c>
      <c r="F122" s="8">
        <f t="shared" si="126"/>
        <v>100</v>
      </c>
      <c r="G122" s="8">
        <v>2580</v>
      </c>
      <c r="H122" s="8"/>
      <c r="I122" s="8">
        <f t="shared" si="127"/>
        <v>3290</v>
      </c>
      <c r="J122" s="8">
        <f t="shared" si="128"/>
        <v>463.38028169014081</v>
      </c>
      <c r="K122" s="8">
        <f t="shared" si="129"/>
        <v>-2580</v>
      </c>
      <c r="L122" s="8">
        <f t="shared" si="130"/>
        <v>2580</v>
      </c>
      <c r="M122" s="8"/>
      <c r="N122" s="8">
        <f t="shared" si="131"/>
        <v>3290</v>
      </c>
      <c r="O122" s="153" t="s">
        <v>337</v>
      </c>
      <c r="P122" s="9"/>
      <c r="Q122" s="9"/>
    </row>
    <row r="123" spans="1:17" ht="15.75" customHeight="1" x14ac:dyDescent="0.2">
      <c r="A123" s="152">
        <v>35008</v>
      </c>
      <c r="B123" s="162" t="s">
        <v>1312</v>
      </c>
      <c r="C123" s="153" t="s">
        <v>2135</v>
      </c>
      <c r="D123" s="154"/>
      <c r="E123" s="8"/>
      <c r="F123" s="8" t="e">
        <f t="shared" si="126"/>
        <v>#DIV/0!</v>
      </c>
      <c r="G123" s="8">
        <v>900</v>
      </c>
      <c r="H123" s="8"/>
      <c r="I123" s="8">
        <f t="shared" si="127"/>
        <v>900</v>
      </c>
      <c r="J123" s="8" t="e">
        <f t="shared" si="128"/>
        <v>#DIV/0!</v>
      </c>
      <c r="K123" s="8">
        <f t="shared" si="129"/>
        <v>-900</v>
      </c>
      <c r="L123" s="8">
        <f t="shared" si="130"/>
        <v>900</v>
      </c>
      <c r="M123" s="8"/>
      <c r="N123" s="8">
        <f t="shared" si="131"/>
        <v>900</v>
      </c>
      <c r="O123" s="153" t="s">
        <v>337</v>
      </c>
      <c r="P123" s="9"/>
      <c r="Q123" s="9"/>
    </row>
    <row r="124" spans="1:17" ht="15.75" customHeight="1" x14ac:dyDescent="0.2">
      <c r="A124" s="152">
        <v>35008</v>
      </c>
      <c r="B124" s="162" t="s">
        <v>1312</v>
      </c>
      <c r="C124" s="153" t="s">
        <v>2136</v>
      </c>
      <c r="D124" s="154"/>
      <c r="E124" s="8"/>
      <c r="F124" s="8" t="e">
        <f t="shared" ref="F124" si="138">E124/D124*100</f>
        <v>#DIV/0!</v>
      </c>
      <c r="G124" s="8">
        <v>4000</v>
      </c>
      <c r="H124" s="8"/>
      <c r="I124" s="8">
        <f t="shared" ref="I124" si="139">E124+G124+H124</f>
        <v>4000</v>
      </c>
      <c r="J124" s="8" t="e">
        <f t="shared" ref="J124" si="140">I124/D124*100</f>
        <v>#DIV/0!</v>
      </c>
      <c r="K124" s="8">
        <f t="shared" ref="K124" si="141">D124-I124</f>
        <v>-4000</v>
      </c>
      <c r="L124" s="8">
        <f t="shared" ref="L124" si="142">G124+H124</f>
        <v>4000</v>
      </c>
      <c r="M124" s="8"/>
      <c r="N124" s="8">
        <f t="shared" ref="N124" si="143">E124+G124</f>
        <v>4000</v>
      </c>
      <c r="O124" s="153" t="s">
        <v>337</v>
      </c>
      <c r="P124" s="9"/>
      <c r="Q124" s="9"/>
    </row>
    <row r="125" spans="1:17" ht="15.75" customHeight="1" x14ac:dyDescent="0.2">
      <c r="A125" s="152">
        <v>35008</v>
      </c>
      <c r="B125" s="162" t="s">
        <v>1312</v>
      </c>
      <c r="C125" s="153" t="s">
        <v>2134</v>
      </c>
      <c r="D125" s="154"/>
      <c r="E125" s="8"/>
      <c r="F125" s="8" t="e">
        <f t="shared" si="126"/>
        <v>#DIV/0!</v>
      </c>
      <c r="G125" s="8">
        <v>1470</v>
      </c>
      <c r="H125" s="8"/>
      <c r="I125" s="8">
        <f t="shared" si="127"/>
        <v>1470</v>
      </c>
      <c r="J125" s="8" t="e">
        <f t="shared" si="128"/>
        <v>#DIV/0!</v>
      </c>
      <c r="K125" s="8">
        <f t="shared" si="129"/>
        <v>-1470</v>
      </c>
      <c r="L125" s="8">
        <f t="shared" si="130"/>
        <v>1470</v>
      </c>
      <c r="M125" s="8"/>
      <c r="N125" s="8">
        <f t="shared" si="131"/>
        <v>1470</v>
      </c>
      <c r="O125" s="153" t="s">
        <v>340</v>
      </c>
      <c r="P125" s="9"/>
      <c r="Q125" s="9"/>
    </row>
    <row r="126" spans="1:17" ht="15.75" customHeight="1" x14ac:dyDescent="0.2">
      <c r="A126" s="152">
        <v>35008</v>
      </c>
      <c r="B126" s="162" t="s">
        <v>1312</v>
      </c>
      <c r="C126" s="153" t="s">
        <v>2138</v>
      </c>
      <c r="D126" s="154"/>
      <c r="E126" s="8"/>
      <c r="F126" s="8" t="e">
        <f t="shared" ref="F126" si="144">E126/D126*100</f>
        <v>#DIV/0!</v>
      </c>
      <c r="G126" s="8">
        <v>300</v>
      </c>
      <c r="H126" s="8"/>
      <c r="I126" s="8">
        <f t="shared" ref="I126" si="145">E126+G126+H126</f>
        <v>300</v>
      </c>
      <c r="J126" s="8" t="e">
        <f t="shared" ref="J126" si="146">I126/D126*100</f>
        <v>#DIV/0!</v>
      </c>
      <c r="K126" s="8">
        <f t="shared" ref="K126" si="147">D126-I126</f>
        <v>-300</v>
      </c>
      <c r="L126" s="8">
        <f t="shared" ref="L126" si="148">G126+H126</f>
        <v>300</v>
      </c>
      <c r="M126" s="8"/>
      <c r="N126" s="8">
        <f t="shared" ref="N126" si="149">E126+G126</f>
        <v>300</v>
      </c>
      <c r="O126" s="153" t="s">
        <v>78</v>
      </c>
      <c r="P126" s="9"/>
      <c r="Q126" s="9"/>
    </row>
    <row r="127" spans="1:17" ht="15.75" customHeight="1" x14ac:dyDescent="0.2">
      <c r="A127" s="152">
        <v>35008</v>
      </c>
      <c r="B127" s="162" t="s">
        <v>1312</v>
      </c>
      <c r="C127" s="153" t="s">
        <v>1553</v>
      </c>
      <c r="D127" s="161"/>
      <c r="E127" s="8">
        <v>4460</v>
      </c>
      <c r="F127" s="8" t="e">
        <f t="shared" si="126"/>
        <v>#DIV/0!</v>
      </c>
      <c r="G127" s="8">
        <v>0</v>
      </c>
      <c r="H127" s="8"/>
      <c r="I127" s="8">
        <f t="shared" si="127"/>
        <v>4460</v>
      </c>
      <c r="J127" s="8" t="e">
        <f t="shared" si="128"/>
        <v>#DIV/0!</v>
      </c>
      <c r="K127" s="8">
        <f t="shared" si="129"/>
        <v>-4460</v>
      </c>
      <c r="L127" s="8">
        <f t="shared" si="130"/>
        <v>0</v>
      </c>
      <c r="M127" s="8"/>
      <c r="N127" s="8">
        <f t="shared" si="131"/>
        <v>4460</v>
      </c>
      <c r="O127" s="153" t="s">
        <v>78</v>
      </c>
      <c r="P127" s="9"/>
      <c r="Q127" s="9"/>
    </row>
    <row r="128" spans="1:17" ht="15.75" customHeight="1" x14ac:dyDescent="0.2">
      <c r="A128" s="152">
        <v>35008</v>
      </c>
      <c r="B128" s="162" t="s">
        <v>1312</v>
      </c>
      <c r="C128" s="153" t="s">
        <v>1552</v>
      </c>
      <c r="D128" s="161">
        <v>3460</v>
      </c>
      <c r="E128" s="8">
        <v>3460</v>
      </c>
      <c r="F128" s="8">
        <f t="shared" ref="F128" si="150">E128/D128*100</f>
        <v>100</v>
      </c>
      <c r="G128" s="8">
        <v>0</v>
      </c>
      <c r="H128" s="8"/>
      <c r="I128" s="8">
        <f t="shared" ref="I128" si="151">E128+G128+H128</f>
        <v>3460</v>
      </c>
      <c r="J128" s="8">
        <f t="shared" ref="J128" si="152">I128/D128*100</f>
        <v>100</v>
      </c>
      <c r="K128" s="8">
        <f t="shared" ref="K128" si="153">D128-I128</f>
        <v>0</v>
      </c>
      <c r="L128" s="8">
        <f t="shared" ref="L128" si="154">G128+H128</f>
        <v>0</v>
      </c>
      <c r="M128" s="8"/>
      <c r="N128" s="8">
        <f t="shared" ref="N128" si="155">E128+G128</f>
        <v>3460</v>
      </c>
      <c r="O128" s="153" t="s">
        <v>78</v>
      </c>
      <c r="P128" s="9"/>
      <c r="Q128" s="9"/>
    </row>
    <row r="129" spans="1:17" ht="15.75" customHeight="1" x14ac:dyDescent="0.2">
      <c r="A129" s="152">
        <v>35008</v>
      </c>
      <c r="B129" s="162" t="s">
        <v>1312</v>
      </c>
      <c r="C129" s="153" t="s">
        <v>2052</v>
      </c>
      <c r="D129" s="161">
        <v>1800</v>
      </c>
      <c r="E129" s="8">
        <v>0</v>
      </c>
      <c r="F129" s="8">
        <f t="shared" si="126"/>
        <v>0</v>
      </c>
      <c r="G129" s="8">
        <v>0</v>
      </c>
      <c r="H129" s="8"/>
      <c r="I129" s="8">
        <f t="shared" si="127"/>
        <v>0</v>
      </c>
      <c r="J129" s="8">
        <f t="shared" si="128"/>
        <v>0</v>
      </c>
      <c r="K129" s="8">
        <f t="shared" si="129"/>
        <v>1800</v>
      </c>
      <c r="L129" s="8">
        <f t="shared" si="130"/>
        <v>0</v>
      </c>
      <c r="M129" s="8"/>
      <c r="N129" s="8">
        <f t="shared" si="131"/>
        <v>0</v>
      </c>
      <c r="O129" s="153" t="s">
        <v>78</v>
      </c>
      <c r="P129" s="9"/>
      <c r="Q129" s="9"/>
    </row>
    <row r="130" spans="1:17" ht="15.75" customHeight="1" x14ac:dyDescent="0.2">
      <c r="A130" s="152">
        <v>35008</v>
      </c>
      <c r="B130" s="162" t="s">
        <v>1312</v>
      </c>
      <c r="C130" s="153" t="s">
        <v>1555</v>
      </c>
      <c r="D130" s="154">
        <v>23000</v>
      </c>
      <c r="E130" s="8">
        <v>23005</v>
      </c>
      <c r="F130" s="8">
        <f t="shared" si="108"/>
        <v>100.02173913043477</v>
      </c>
      <c r="G130" s="8">
        <v>0</v>
      </c>
      <c r="H130" s="8"/>
      <c r="I130" s="8">
        <f t="shared" si="109"/>
        <v>23005</v>
      </c>
      <c r="J130" s="8">
        <f t="shared" si="110"/>
        <v>100.02173913043477</v>
      </c>
      <c r="K130" s="8">
        <f t="shared" si="111"/>
        <v>-5</v>
      </c>
      <c r="L130" s="8">
        <f t="shared" si="112"/>
        <v>0</v>
      </c>
      <c r="M130" s="8"/>
      <c r="N130" s="8">
        <f t="shared" si="113"/>
        <v>23005</v>
      </c>
      <c r="O130" s="153" t="s">
        <v>78</v>
      </c>
      <c r="P130" s="9"/>
      <c r="Q130" s="9"/>
    </row>
    <row r="131" spans="1:17" ht="15.75" customHeight="1" x14ac:dyDescent="0.2">
      <c r="A131" s="152">
        <v>35008</v>
      </c>
      <c r="B131" s="162" t="s">
        <v>770</v>
      </c>
      <c r="C131" s="153" t="s">
        <v>1495</v>
      </c>
      <c r="D131" s="154">
        <v>35150</v>
      </c>
      <c r="E131" s="8">
        <v>26500.890000000007</v>
      </c>
      <c r="F131" s="8">
        <f t="shared" si="108"/>
        <v>75.39371266002847</v>
      </c>
      <c r="G131" s="8">
        <v>4528.3999999999996</v>
      </c>
      <c r="H131" s="8"/>
      <c r="I131" s="8">
        <f t="shared" si="109"/>
        <v>31029.290000000008</v>
      </c>
      <c r="J131" s="8">
        <f t="shared" si="110"/>
        <v>88.276785206258907</v>
      </c>
      <c r="K131" s="8">
        <f t="shared" si="111"/>
        <v>4120.7099999999919</v>
      </c>
      <c r="L131" s="8">
        <f t="shared" si="112"/>
        <v>4528.3999999999996</v>
      </c>
      <c r="M131" s="8"/>
      <c r="N131" s="8">
        <f t="shared" si="113"/>
        <v>31029.290000000008</v>
      </c>
      <c r="O131" s="153" t="s">
        <v>78</v>
      </c>
      <c r="P131" s="9"/>
      <c r="Q131" s="9"/>
    </row>
    <row r="132" spans="1:17" ht="15.75" customHeight="1" x14ac:dyDescent="0.2">
      <c r="A132" s="152" t="s">
        <v>705</v>
      </c>
      <c r="B132" s="152" t="s">
        <v>706</v>
      </c>
      <c r="C132" s="7" t="s">
        <v>165</v>
      </c>
      <c r="D132" s="154">
        <v>3390</v>
      </c>
      <c r="E132" s="8">
        <v>3390</v>
      </c>
      <c r="F132" s="8">
        <f t="shared" si="108"/>
        <v>100</v>
      </c>
      <c r="G132" s="8">
        <v>0</v>
      </c>
      <c r="H132" s="8"/>
      <c r="I132" s="8">
        <f t="shared" si="109"/>
        <v>3390</v>
      </c>
      <c r="J132" s="8">
        <f t="shared" si="110"/>
        <v>100</v>
      </c>
      <c r="K132" s="8">
        <f t="shared" si="111"/>
        <v>0</v>
      </c>
      <c r="L132" s="8">
        <f t="shared" si="112"/>
        <v>0</v>
      </c>
      <c r="M132" s="8"/>
      <c r="N132" s="8">
        <f t="shared" si="113"/>
        <v>3390</v>
      </c>
      <c r="O132" s="153" t="s">
        <v>261</v>
      </c>
      <c r="P132" s="9"/>
      <c r="Q132" s="9"/>
    </row>
    <row r="133" spans="1:17" ht="15.75" customHeight="1" x14ac:dyDescent="0.2">
      <c r="A133" s="6" t="s">
        <v>705</v>
      </c>
      <c r="B133" s="182" t="s">
        <v>706</v>
      </c>
      <c r="C133" s="7" t="s">
        <v>377</v>
      </c>
      <c r="D133" s="154">
        <v>3860</v>
      </c>
      <c r="E133" s="8">
        <v>3860</v>
      </c>
      <c r="F133" s="8">
        <f t="shared" si="108"/>
        <v>100</v>
      </c>
      <c r="G133" s="8">
        <v>0</v>
      </c>
      <c r="H133" s="8"/>
      <c r="I133" s="8">
        <f t="shared" si="109"/>
        <v>3860</v>
      </c>
      <c r="J133" s="8">
        <f t="shared" si="110"/>
        <v>100</v>
      </c>
      <c r="K133" s="8">
        <f t="shared" si="111"/>
        <v>0</v>
      </c>
      <c r="L133" s="8">
        <f t="shared" si="112"/>
        <v>0</v>
      </c>
      <c r="M133" s="8"/>
      <c r="N133" s="8">
        <f t="shared" si="113"/>
        <v>3860</v>
      </c>
      <c r="O133" s="153" t="s">
        <v>1616</v>
      </c>
      <c r="P133" s="9"/>
      <c r="Q133" s="9"/>
    </row>
    <row r="134" spans="1:17" ht="15.75" customHeight="1" x14ac:dyDescent="0.2">
      <c r="A134" s="152" t="s">
        <v>705</v>
      </c>
      <c r="B134" s="152" t="s">
        <v>0</v>
      </c>
      <c r="C134" s="7" t="s">
        <v>2104</v>
      </c>
      <c r="D134" s="154"/>
      <c r="E134" s="8">
        <v>1092.23</v>
      </c>
      <c r="F134" s="8" t="e">
        <f t="shared" ref="F134:F135" si="156">E134/D134*100</f>
        <v>#DIV/0!</v>
      </c>
      <c r="G134" s="8">
        <v>0</v>
      </c>
      <c r="H134" s="8"/>
      <c r="I134" s="8">
        <f t="shared" ref="I134:I135" si="157">E134+G134+H134</f>
        <v>1092.23</v>
      </c>
      <c r="J134" s="8" t="e">
        <f t="shared" ref="J134:J135" si="158">I134/D134*100</f>
        <v>#DIV/0!</v>
      </c>
      <c r="K134" s="8">
        <f t="shared" ref="K134:K135" si="159">D134-I134</f>
        <v>-1092.23</v>
      </c>
      <c r="L134" s="8">
        <f t="shared" ref="L134:L135" si="160">G134+H134</f>
        <v>0</v>
      </c>
      <c r="M134" s="8"/>
      <c r="N134" s="8">
        <f t="shared" ref="N134:N135" si="161">E134+G134</f>
        <v>1092.23</v>
      </c>
      <c r="O134" s="153" t="s">
        <v>261</v>
      </c>
      <c r="P134" s="9"/>
      <c r="Q134" s="9"/>
    </row>
    <row r="135" spans="1:17" ht="15.75" customHeight="1" x14ac:dyDescent="0.2">
      <c r="A135" s="6" t="s">
        <v>705</v>
      </c>
      <c r="B135" s="182" t="s">
        <v>0</v>
      </c>
      <c r="C135" s="7" t="s">
        <v>2111</v>
      </c>
      <c r="D135" s="154"/>
      <c r="E135" s="8">
        <v>4000</v>
      </c>
      <c r="F135" s="8" t="e">
        <f t="shared" si="156"/>
        <v>#DIV/0!</v>
      </c>
      <c r="G135" s="8">
        <v>0</v>
      </c>
      <c r="H135" s="8"/>
      <c r="I135" s="8">
        <f t="shared" si="157"/>
        <v>4000</v>
      </c>
      <c r="J135" s="8" t="e">
        <f t="shared" si="158"/>
        <v>#DIV/0!</v>
      </c>
      <c r="K135" s="8">
        <f t="shared" si="159"/>
        <v>-4000</v>
      </c>
      <c r="L135" s="8">
        <f t="shared" si="160"/>
        <v>0</v>
      </c>
      <c r="M135" s="8"/>
      <c r="N135" s="8">
        <f t="shared" si="161"/>
        <v>4000</v>
      </c>
      <c r="O135" s="153" t="s">
        <v>398</v>
      </c>
      <c r="P135" s="9"/>
      <c r="Q135" s="9"/>
    </row>
    <row r="136" spans="1:17" ht="15.75" customHeight="1" x14ac:dyDescent="0.2">
      <c r="A136" s="6" t="s">
        <v>705</v>
      </c>
      <c r="B136" s="182" t="s">
        <v>0</v>
      </c>
      <c r="C136" s="7" t="s">
        <v>592</v>
      </c>
      <c r="D136" s="154">
        <v>7016</v>
      </c>
      <c r="E136" s="8">
        <v>7953.4600000000009</v>
      </c>
      <c r="F136" s="8">
        <f t="shared" ref="F136" si="162">E136/D136*100</f>
        <v>113.36174458380846</v>
      </c>
      <c r="G136" s="8">
        <v>0</v>
      </c>
      <c r="H136" s="8"/>
      <c r="I136" s="8">
        <f t="shared" ref="I136" si="163">E136+G136+H136</f>
        <v>7953.4600000000009</v>
      </c>
      <c r="J136" s="8">
        <f t="shared" ref="J136" si="164">I136/D136*100</f>
        <v>113.36174458380846</v>
      </c>
      <c r="K136" s="8">
        <f t="shared" ref="K136" si="165">D136-I136</f>
        <v>-937.46000000000095</v>
      </c>
      <c r="L136" s="8">
        <f t="shared" ref="L136" si="166">G136+H136</f>
        <v>0</v>
      </c>
      <c r="M136" s="8"/>
      <c r="N136" s="8">
        <f t="shared" ref="N136" si="167">E136+G136</f>
        <v>7953.4600000000009</v>
      </c>
      <c r="O136" s="153" t="s">
        <v>337</v>
      </c>
      <c r="P136" s="9"/>
      <c r="Q136" s="9"/>
    </row>
    <row r="137" spans="1:17" ht="15.75" customHeight="1" x14ac:dyDescent="0.2">
      <c r="A137" s="6" t="s">
        <v>705</v>
      </c>
      <c r="B137" s="182" t="s">
        <v>0</v>
      </c>
      <c r="C137" s="7" t="s">
        <v>1991</v>
      </c>
      <c r="D137" s="154">
        <v>16000</v>
      </c>
      <c r="E137" s="8">
        <v>16000</v>
      </c>
      <c r="F137" s="8">
        <f t="shared" si="108"/>
        <v>100</v>
      </c>
      <c r="G137" s="8">
        <v>0</v>
      </c>
      <c r="H137" s="8"/>
      <c r="I137" s="8">
        <f t="shared" si="109"/>
        <v>16000</v>
      </c>
      <c r="J137" s="8">
        <f t="shared" si="110"/>
        <v>100</v>
      </c>
      <c r="K137" s="8">
        <f t="shared" si="111"/>
        <v>0</v>
      </c>
      <c r="L137" s="8">
        <f t="shared" si="112"/>
        <v>0</v>
      </c>
      <c r="M137" s="8"/>
      <c r="N137" s="8">
        <f t="shared" si="113"/>
        <v>16000</v>
      </c>
      <c r="O137" s="153" t="s">
        <v>78</v>
      </c>
      <c r="P137" s="9"/>
      <c r="Q137" s="9"/>
    </row>
    <row r="138" spans="1:17" ht="15.75" customHeight="1" x14ac:dyDescent="0.2">
      <c r="A138" s="152" t="s">
        <v>207</v>
      </c>
      <c r="B138" s="152" t="s">
        <v>673</v>
      </c>
      <c r="C138" s="153" t="s">
        <v>1041</v>
      </c>
      <c r="D138" s="154">
        <v>1638297</v>
      </c>
      <c r="E138" s="8">
        <v>1319000</v>
      </c>
      <c r="F138" s="8">
        <f t="shared" si="108"/>
        <v>80.510432479580928</v>
      </c>
      <c r="G138" s="8">
        <v>319297</v>
      </c>
      <c r="H138" s="8"/>
      <c r="I138" s="8">
        <f t="shared" si="109"/>
        <v>1638297</v>
      </c>
      <c r="J138" s="8">
        <f t="shared" si="110"/>
        <v>100</v>
      </c>
      <c r="K138" s="8">
        <f t="shared" si="111"/>
        <v>0</v>
      </c>
      <c r="L138" s="8">
        <f t="shared" si="112"/>
        <v>319297</v>
      </c>
      <c r="M138" s="8"/>
      <c r="N138" s="8">
        <f t="shared" si="113"/>
        <v>1638297</v>
      </c>
      <c r="O138" s="153" t="s">
        <v>261</v>
      </c>
      <c r="P138" s="9"/>
      <c r="Q138" s="9"/>
    </row>
    <row r="139" spans="1:17" ht="15.75" customHeight="1" x14ac:dyDescent="0.2">
      <c r="A139" s="152" t="s">
        <v>207</v>
      </c>
      <c r="B139" s="152" t="s">
        <v>674</v>
      </c>
      <c r="C139" s="153" t="s">
        <v>675</v>
      </c>
      <c r="D139" s="154">
        <v>3325891</v>
      </c>
      <c r="E139" s="8">
        <v>3288604</v>
      </c>
      <c r="F139" s="8">
        <f t="shared" si="108"/>
        <v>98.878886890760995</v>
      </c>
      <c r="G139" s="8">
        <v>37287</v>
      </c>
      <c r="H139" s="8"/>
      <c r="I139" s="8">
        <f t="shared" si="109"/>
        <v>3325891</v>
      </c>
      <c r="J139" s="8">
        <f t="shared" si="110"/>
        <v>100</v>
      </c>
      <c r="K139" s="202">
        <f t="shared" si="111"/>
        <v>0</v>
      </c>
      <c r="L139" s="8">
        <f t="shared" si="112"/>
        <v>37287</v>
      </c>
      <c r="M139" s="8"/>
      <c r="N139" s="8">
        <f t="shared" si="113"/>
        <v>3325891</v>
      </c>
      <c r="O139" s="153" t="s">
        <v>261</v>
      </c>
      <c r="P139" s="9"/>
      <c r="Q139" s="9"/>
    </row>
    <row r="140" spans="1:17" ht="15.75" customHeight="1" x14ac:dyDescent="0.2">
      <c r="A140" s="152" t="s">
        <v>207</v>
      </c>
      <c r="B140" s="152" t="s">
        <v>674</v>
      </c>
      <c r="C140" s="153" t="s">
        <v>676</v>
      </c>
      <c r="D140" s="154">
        <v>268224</v>
      </c>
      <c r="E140" s="154">
        <v>268224</v>
      </c>
      <c r="F140" s="8">
        <f t="shared" si="108"/>
        <v>100</v>
      </c>
      <c r="G140" s="8">
        <v>0</v>
      </c>
      <c r="H140" s="8"/>
      <c r="I140" s="8">
        <f t="shared" si="109"/>
        <v>268224</v>
      </c>
      <c r="J140" s="8">
        <f t="shared" si="110"/>
        <v>100</v>
      </c>
      <c r="K140" s="202">
        <f t="shared" si="111"/>
        <v>0</v>
      </c>
      <c r="L140" s="8">
        <f t="shared" si="112"/>
        <v>0</v>
      </c>
      <c r="M140" s="8"/>
      <c r="N140" s="8">
        <f t="shared" si="113"/>
        <v>268224</v>
      </c>
      <c r="O140" s="153" t="s">
        <v>261</v>
      </c>
      <c r="P140" s="9"/>
      <c r="Q140" s="9"/>
    </row>
    <row r="141" spans="1:17" ht="15.75" customHeight="1" x14ac:dyDescent="0.2">
      <c r="A141" s="152" t="s">
        <v>207</v>
      </c>
      <c r="B141" s="152" t="s">
        <v>674</v>
      </c>
      <c r="C141" s="153" t="s">
        <v>423</v>
      </c>
      <c r="D141" s="154">
        <v>25977</v>
      </c>
      <c r="E141" s="154">
        <v>25977</v>
      </c>
      <c r="F141" s="8">
        <f t="shared" si="108"/>
        <v>100</v>
      </c>
      <c r="G141" s="8">
        <v>0</v>
      </c>
      <c r="H141" s="8"/>
      <c r="I141" s="8">
        <f t="shared" si="109"/>
        <v>25977</v>
      </c>
      <c r="J141" s="8">
        <f t="shared" si="110"/>
        <v>100</v>
      </c>
      <c r="K141" s="202">
        <f t="shared" si="111"/>
        <v>0</v>
      </c>
      <c r="L141" s="8">
        <f t="shared" si="112"/>
        <v>0</v>
      </c>
      <c r="M141" s="8"/>
      <c r="N141" s="8">
        <f t="shared" si="113"/>
        <v>25977</v>
      </c>
      <c r="O141" s="153" t="s">
        <v>261</v>
      </c>
      <c r="P141" s="9"/>
      <c r="Q141" s="9"/>
    </row>
    <row r="142" spans="1:17" ht="15.75" customHeight="1" x14ac:dyDescent="0.2">
      <c r="A142" s="152" t="s">
        <v>207</v>
      </c>
      <c r="B142" s="152" t="s">
        <v>674</v>
      </c>
      <c r="C142" s="153" t="s">
        <v>700</v>
      </c>
      <c r="D142" s="154">
        <v>17962</v>
      </c>
      <c r="E142" s="154">
        <v>17962</v>
      </c>
      <c r="F142" s="8">
        <f t="shared" si="108"/>
        <v>100</v>
      </c>
      <c r="G142" s="8">
        <v>0</v>
      </c>
      <c r="H142" s="8"/>
      <c r="I142" s="8">
        <f t="shared" si="109"/>
        <v>17962</v>
      </c>
      <c r="J142" s="8">
        <f t="shared" si="110"/>
        <v>100</v>
      </c>
      <c r="K142" s="202">
        <f t="shared" si="111"/>
        <v>0</v>
      </c>
      <c r="L142" s="8">
        <f t="shared" si="112"/>
        <v>0</v>
      </c>
      <c r="M142" s="8"/>
      <c r="N142" s="8">
        <f t="shared" si="113"/>
        <v>17962</v>
      </c>
      <c r="O142" s="153" t="s">
        <v>261</v>
      </c>
      <c r="P142" s="9"/>
      <c r="Q142" s="9"/>
    </row>
    <row r="143" spans="1:17" ht="15.75" customHeight="1" x14ac:dyDescent="0.2">
      <c r="A143" s="152" t="s">
        <v>207</v>
      </c>
      <c r="B143" s="152" t="s">
        <v>674</v>
      </c>
      <c r="C143" s="153" t="s">
        <v>677</v>
      </c>
      <c r="D143" s="154">
        <v>392233</v>
      </c>
      <c r="E143" s="154">
        <v>392233</v>
      </c>
      <c r="F143" s="8">
        <f t="shared" si="108"/>
        <v>100</v>
      </c>
      <c r="G143" s="8">
        <v>52945</v>
      </c>
      <c r="H143" s="8"/>
      <c r="I143" s="8">
        <f t="shared" si="109"/>
        <v>445178</v>
      </c>
      <c r="J143" s="8">
        <f t="shared" si="110"/>
        <v>113.49835429451372</v>
      </c>
      <c r="K143" s="202">
        <f t="shared" si="111"/>
        <v>-52945</v>
      </c>
      <c r="L143" s="8">
        <f t="shared" si="112"/>
        <v>52945</v>
      </c>
      <c r="M143" s="8"/>
      <c r="N143" s="8">
        <f t="shared" si="113"/>
        <v>445178</v>
      </c>
      <c r="O143" s="153" t="s">
        <v>261</v>
      </c>
      <c r="P143" s="9"/>
      <c r="Q143" s="9"/>
    </row>
    <row r="144" spans="1:17" ht="15.75" customHeight="1" x14ac:dyDescent="0.2">
      <c r="A144" s="152" t="s">
        <v>208</v>
      </c>
      <c r="B144" s="152" t="s">
        <v>424</v>
      </c>
      <c r="C144" s="153" t="s">
        <v>425</v>
      </c>
      <c r="D144" s="154">
        <v>1240</v>
      </c>
      <c r="E144" s="8">
        <v>1236.57</v>
      </c>
      <c r="F144" s="8">
        <f>E144/D144*100</f>
        <v>99.723387096774189</v>
      </c>
      <c r="G144" s="8">
        <v>0</v>
      </c>
      <c r="H144" s="8"/>
      <c r="I144" s="8">
        <f>E144+G144+H144</f>
        <v>1236.57</v>
      </c>
      <c r="J144" s="8">
        <f>I144/D144*100</f>
        <v>99.723387096774189</v>
      </c>
      <c r="K144" s="8">
        <f>D144-I144</f>
        <v>3.4300000000000637</v>
      </c>
      <c r="L144" s="8">
        <f>G144+H144</f>
        <v>0</v>
      </c>
      <c r="M144" s="8"/>
      <c r="N144" s="8">
        <f>E144+G144</f>
        <v>1236.57</v>
      </c>
      <c r="O144" s="153" t="s">
        <v>261</v>
      </c>
      <c r="P144" s="9"/>
      <c r="Q144" s="9"/>
    </row>
    <row r="145" spans="1:17" ht="15.75" customHeight="1" x14ac:dyDescent="0.2">
      <c r="A145" s="152" t="s">
        <v>208</v>
      </c>
      <c r="B145" s="180" t="s">
        <v>424</v>
      </c>
      <c r="C145" s="153" t="s">
        <v>1207</v>
      </c>
      <c r="D145" s="154">
        <v>500</v>
      </c>
      <c r="E145" s="8">
        <v>500</v>
      </c>
      <c r="F145" s="8">
        <f>E145/D145*100</f>
        <v>100</v>
      </c>
      <c r="G145" s="8">
        <v>0</v>
      </c>
      <c r="H145" s="8"/>
      <c r="I145" s="8">
        <f>E145+G145+H145</f>
        <v>500</v>
      </c>
      <c r="J145" s="8">
        <f>I145/D145*100</f>
        <v>100</v>
      </c>
      <c r="K145" s="8">
        <f>D145-I145</f>
        <v>0</v>
      </c>
      <c r="L145" s="8">
        <f>G145+H145</f>
        <v>0</v>
      </c>
      <c r="M145" s="8"/>
      <c r="N145" s="8">
        <f>E145+G145</f>
        <v>500</v>
      </c>
      <c r="O145" s="153" t="s">
        <v>398</v>
      </c>
      <c r="P145" s="9"/>
      <c r="Q145" s="9"/>
    </row>
    <row r="146" spans="1:17" ht="15.75" customHeight="1" x14ac:dyDescent="0.2">
      <c r="A146" s="152" t="s">
        <v>208</v>
      </c>
      <c r="B146" s="180" t="s">
        <v>424</v>
      </c>
      <c r="C146" s="153" t="s">
        <v>736</v>
      </c>
      <c r="D146" s="154">
        <v>330</v>
      </c>
      <c r="E146" s="8">
        <v>330</v>
      </c>
      <c r="F146" s="8">
        <f t="shared" ref="F146:F150" si="168">E146/D146*100</f>
        <v>100</v>
      </c>
      <c r="G146" s="8">
        <v>0</v>
      </c>
      <c r="H146" s="8"/>
      <c r="I146" s="8">
        <f t="shared" ref="I146:I150" si="169">E146+G146+H146</f>
        <v>330</v>
      </c>
      <c r="J146" s="8">
        <f t="shared" ref="J146:J150" si="170">I146/D146*100</f>
        <v>100</v>
      </c>
      <c r="K146" s="8">
        <f t="shared" ref="K146:K150" si="171">D146-I146</f>
        <v>0</v>
      </c>
      <c r="L146" s="8">
        <f t="shared" ref="L146:L150" si="172">G146+H146</f>
        <v>0</v>
      </c>
      <c r="M146" s="8"/>
      <c r="N146" s="8">
        <f t="shared" ref="N146:N150" si="173">E146+G146</f>
        <v>330</v>
      </c>
      <c r="O146" s="153" t="s">
        <v>1616</v>
      </c>
      <c r="P146" s="9"/>
      <c r="Q146" s="9"/>
    </row>
    <row r="147" spans="1:17" ht="15.75" customHeight="1" x14ac:dyDescent="0.2">
      <c r="A147" s="152" t="s">
        <v>208</v>
      </c>
      <c r="B147" s="180" t="s">
        <v>424</v>
      </c>
      <c r="C147" s="153" t="s">
        <v>1913</v>
      </c>
      <c r="D147" s="154">
        <v>945</v>
      </c>
      <c r="E147" s="8">
        <v>945</v>
      </c>
      <c r="F147" s="8">
        <f t="shared" ref="F147" si="174">E147/D147*100</f>
        <v>100</v>
      </c>
      <c r="G147" s="8">
        <v>0</v>
      </c>
      <c r="H147" s="8"/>
      <c r="I147" s="8">
        <f t="shared" ref="I147" si="175">E147+G147+H147</f>
        <v>945</v>
      </c>
      <c r="J147" s="8">
        <f t="shared" ref="J147" si="176">I147/D147*100</f>
        <v>100</v>
      </c>
      <c r="K147" s="8">
        <f t="shared" ref="K147" si="177">D147-I147</f>
        <v>0</v>
      </c>
      <c r="L147" s="8">
        <f t="shared" ref="L147" si="178">G147+H147</f>
        <v>0</v>
      </c>
      <c r="M147" s="8"/>
      <c r="N147" s="8">
        <f t="shared" ref="N147" si="179">E147+G147</f>
        <v>945</v>
      </c>
      <c r="O147" s="153" t="s">
        <v>78</v>
      </c>
      <c r="P147" s="9"/>
      <c r="Q147" s="9"/>
    </row>
    <row r="148" spans="1:17" ht="15.75" customHeight="1" x14ac:dyDescent="0.2">
      <c r="A148" s="152" t="s">
        <v>208</v>
      </c>
      <c r="B148" s="180" t="s">
        <v>424</v>
      </c>
      <c r="C148" s="153" t="s">
        <v>427</v>
      </c>
      <c r="D148" s="154">
        <v>1871</v>
      </c>
      <c r="E148" s="8">
        <v>2730.2599999999998</v>
      </c>
      <c r="F148" s="8">
        <f t="shared" si="168"/>
        <v>145.92517370390163</v>
      </c>
      <c r="G148" s="8">
        <v>0</v>
      </c>
      <c r="H148" s="8"/>
      <c r="I148" s="8">
        <f t="shared" si="169"/>
        <v>2730.2599999999998</v>
      </c>
      <c r="J148" s="8">
        <f t="shared" si="170"/>
        <v>145.92517370390163</v>
      </c>
      <c r="K148" s="8">
        <f t="shared" si="171"/>
        <v>-859.25999999999976</v>
      </c>
      <c r="L148" s="8">
        <f t="shared" si="172"/>
        <v>0</v>
      </c>
      <c r="M148" s="8"/>
      <c r="N148" s="8">
        <f t="shared" si="173"/>
        <v>2730.2599999999998</v>
      </c>
      <c r="O148" s="153" t="s">
        <v>78</v>
      </c>
      <c r="P148" s="9"/>
      <c r="Q148" s="9"/>
    </row>
    <row r="149" spans="1:17" ht="15.75" customHeight="1" x14ac:dyDescent="0.2">
      <c r="A149" s="152" t="s">
        <v>208</v>
      </c>
      <c r="B149" s="180" t="s">
        <v>424</v>
      </c>
      <c r="C149" s="153" t="s">
        <v>1939</v>
      </c>
      <c r="D149" s="154">
        <v>1350</v>
      </c>
      <c r="E149" s="8">
        <v>1350</v>
      </c>
      <c r="F149" s="8">
        <f t="shared" ref="F149" si="180">E149/D149*100</f>
        <v>100</v>
      </c>
      <c r="G149" s="8">
        <v>0</v>
      </c>
      <c r="H149" s="8"/>
      <c r="I149" s="8">
        <f t="shared" ref="I149" si="181">E149+G149+H149</f>
        <v>1350</v>
      </c>
      <c r="J149" s="8">
        <f t="shared" ref="J149" si="182">I149/D149*100</f>
        <v>100</v>
      </c>
      <c r="K149" s="8">
        <f t="shared" ref="K149" si="183">D149-I149</f>
        <v>0</v>
      </c>
      <c r="L149" s="8">
        <f t="shared" ref="L149" si="184">G149+H149</f>
        <v>0</v>
      </c>
      <c r="M149" s="8"/>
      <c r="N149" s="8">
        <f t="shared" ref="N149" si="185">E149+G149</f>
        <v>1350</v>
      </c>
      <c r="O149" s="153" t="s">
        <v>78</v>
      </c>
      <c r="P149" s="9"/>
      <c r="Q149" s="9"/>
    </row>
    <row r="150" spans="1:17" ht="15.75" customHeight="1" x14ac:dyDescent="0.2">
      <c r="A150" s="152" t="s">
        <v>208</v>
      </c>
      <c r="B150" s="180" t="s">
        <v>424</v>
      </c>
      <c r="C150" s="153" t="s">
        <v>620</v>
      </c>
      <c r="D150" s="154"/>
      <c r="E150" s="8">
        <v>1800</v>
      </c>
      <c r="F150" s="8" t="e">
        <f t="shared" si="168"/>
        <v>#DIV/0!</v>
      </c>
      <c r="G150" s="8">
        <v>0</v>
      </c>
      <c r="H150" s="8"/>
      <c r="I150" s="8">
        <f t="shared" si="169"/>
        <v>1800</v>
      </c>
      <c r="J150" s="8" t="e">
        <f t="shared" si="170"/>
        <v>#DIV/0!</v>
      </c>
      <c r="K150" s="8">
        <f t="shared" si="171"/>
        <v>-1800</v>
      </c>
      <c r="L150" s="8">
        <f t="shared" si="172"/>
        <v>0</v>
      </c>
      <c r="M150" s="8"/>
      <c r="N150" s="8">
        <f t="shared" si="173"/>
        <v>1800</v>
      </c>
      <c r="O150" s="153" t="s">
        <v>78</v>
      </c>
      <c r="P150" s="9"/>
      <c r="Q150" s="9"/>
    </row>
    <row r="151" spans="1:17" ht="15.75" customHeight="1" x14ac:dyDescent="0.2">
      <c r="A151" s="152" t="s">
        <v>208</v>
      </c>
      <c r="B151" s="180" t="s">
        <v>424</v>
      </c>
      <c r="C151" s="153" t="s">
        <v>1855</v>
      </c>
      <c r="D151" s="154">
        <v>12367</v>
      </c>
      <c r="E151" s="8">
        <v>16201.32</v>
      </c>
      <c r="F151" s="8">
        <f t="shared" si="108"/>
        <v>131.00444731947925</v>
      </c>
      <c r="G151" s="8">
        <v>268.5</v>
      </c>
      <c r="H151" s="8"/>
      <c r="I151" s="8">
        <f t="shared" si="109"/>
        <v>16469.82</v>
      </c>
      <c r="J151" s="8">
        <f t="shared" si="110"/>
        <v>133.17554782889948</v>
      </c>
      <c r="K151" s="8">
        <f t="shared" si="111"/>
        <v>-4102.82</v>
      </c>
      <c r="L151" s="8">
        <f t="shared" si="112"/>
        <v>268.5</v>
      </c>
      <c r="M151" s="8"/>
      <c r="N151" s="8">
        <f t="shared" si="113"/>
        <v>16469.82</v>
      </c>
      <c r="O151" s="153" t="s">
        <v>78</v>
      </c>
      <c r="P151" s="9"/>
      <c r="Q151" s="9"/>
    </row>
    <row r="152" spans="1:17" ht="15.75" customHeight="1" x14ac:dyDescent="0.2">
      <c r="A152" s="152" t="s">
        <v>208</v>
      </c>
      <c r="B152" s="152" t="s">
        <v>737</v>
      </c>
      <c r="C152" s="153" t="s">
        <v>738</v>
      </c>
      <c r="D152" s="154">
        <v>115576</v>
      </c>
      <c r="E152" s="8">
        <v>115576</v>
      </c>
      <c r="F152" s="8">
        <f t="shared" si="108"/>
        <v>100</v>
      </c>
      <c r="G152" s="8">
        <v>0</v>
      </c>
      <c r="H152" s="8"/>
      <c r="I152" s="8">
        <f t="shared" si="109"/>
        <v>115576</v>
      </c>
      <c r="J152" s="8">
        <f t="shared" si="110"/>
        <v>100</v>
      </c>
      <c r="K152" s="8">
        <f t="shared" si="111"/>
        <v>0</v>
      </c>
      <c r="L152" s="8">
        <f t="shared" si="112"/>
        <v>0</v>
      </c>
      <c r="M152" s="8"/>
      <c r="N152" s="8">
        <f t="shared" si="113"/>
        <v>115576</v>
      </c>
      <c r="O152" s="153" t="s">
        <v>261</v>
      </c>
      <c r="P152" s="14">
        <v>41291</v>
      </c>
      <c r="Q152" s="9" t="s">
        <v>426</v>
      </c>
    </row>
    <row r="153" spans="1:17" ht="15.75" customHeight="1" x14ac:dyDescent="0.2">
      <c r="A153" s="152" t="s">
        <v>208</v>
      </c>
      <c r="B153" s="152" t="s">
        <v>739</v>
      </c>
      <c r="C153" s="153" t="s">
        <v>1821</v>
      </c>
      <c r="D153" s="154">
        <v>17000</v>
      </c>
      <c r="E153" s="8">
        <v>17000</v>
      </c>
      <c r="F153" s="8">
        <f t="shared" ref="F153:F156" si="186">E153/D153*100</f>
        <v>100</v>
      </c>
      <c r="G153" s="8">
        <v>0</v>
      </c>
      <c r="H153" s="8"/>
      <c r="I153" s="8">
        <f t="shared" ref="I153:I156" si="187">E153+G153+H153</f>
        <v>17000</v>
      </c>
      <c r="J153" s="8">
        <f t="shared" ref="J153:J156" si="188">I153/D153*100</f>
        <v>100</v>
      </c>
      <c r="K153" s="8">
        <f t="shared" ref="K153:K156" si="189">D153-I153</f>
        <v>0</v>
      </c>
      <c r="L153" s="8">
        <f t="shared" ref="L153:L156" si="190">G153+H153</f>
        <v>0</v>
      </c>
      <c r="M153" s="8"/>
      <c r="N153" s="8">
        <f t="shared" ref="N153:N156" si="191">E153+G153</f>
        <v>17000</v>
      </c>
      <c r="O153" s="153" t="s">
        <v>261</v>
      </c>
      <c r="P153" s="14">
        <v>41214</v>
      </c>
      <c r="Q153" s="9" t="s">
        <v>2091</v>
      </c>
    </row>
    <row r="154" spans="1:17" ht="15.75" customHeight="1" x14ac:dyDescent="0.2">
      <c r="A154" s="152" t="s">
        <v>208</v>
      </c>
      <c r="B154" s="152" t="s">
        <v>739</v>
      </c>
      <c r="C154" s="153" t="s">
        <v>1916</v>
      </c>
      <c r="D154" s="154">
        <v>3780</v>
      </c>
      <c r="E154" s="8">
        <v>3780</v>
      </c>
      <c r="F154" s="8">
        <f t="shared" si="186"/>
        <v>100</v>
      </c>
      <c r="G154" s="8">
        <v>0</v>
      </c>
      <c r="H154" s="8"/>
      <c r="I154" s="8">
        <f t="shared" si="187"/>
        <v>3780</v>
      </c>
      <c r="J154" s="8">
        <f t="shared" si="188"/>
        <v>100</v>
      </c>
      <c r="K154" s="8">
        <f t="shared" si="189"/>
        <v>0</v>
      </c>
      <c r="L154" s="8">
        <f t="shared" si="190"/>
        <v>0</v>
      </c>
      <c r="M154" s="8"/>
      <c r="N154" s="8">
        <f t="shared" si="191"/>
        <v>3780</v>
      </c>
      <c r="O154" s="153" t="s">
        <v>261</v>
      </c>
      <c r="P154" s="14">
        <v>41228</v>
      </c>
      <c r="Q154" s="9" t="s">
        <v>2091</v>
      </c>
    </row>
    <row r="155" spans="1:17" ht="15.75" customHeight="1" x14ac:dyDescent="0.2">
      <c r="A155" s="152" t="s">
        <v>208</v>
      </c>
      <c r="B155" s="152" t="s">
        <v>739</v>
      </c>
      <c r="C155" s="153" t="s">
        <v>1989</v>
      </c>
      <c r="D155" s="154">
        <v>671</v>
      </c>
      <c r="E155" s="8">
        <v>932.44</v>
      </c>
      <c r="F155" s="8">
        <f t="shared" si="186"/>
        <v>138.96274217585693</v>
      </c>
      <c r="G155" s="8">
        <v>0</v>
      </c>
      <c r="H155" s="8"/>
      <c r="I155" s="8">
        <f t="shared" si="187"/>
        <v>932.44</v>
      </c>
      <c r="J155" s="8">
        <f t="shared" si="188"/>
        <v>138.96274217585693</v>
      </c>
      <c r="K155" s="8">
        <f t="shared" si="189"/>
        <v>-261.44000000000005</v>
      </c>
      <c r="L155" s="8">
        <f t="shared" si="190"/>
        <v>0</v>
      </c>
      <c r="M155" s="8"/>
      <c r="N155" s="8">
        <f t="shared" si="191"/>
        <v>932.44</v>
      </c>
      <c r="O155" s="153" t="s">
        <v>261</v>
      </c>
      <c r="P155" s="9"/>
      <c r="Q155" s="9"/>
    </row>
    <row r="156" spans="1:17" ht="15.75" customHeight="1" x14ac:dyDescent="0.2">
      <c r="A156" s="152" t="s">
        <v>208</v>
      </c>
      <c r="B156" s="162" t="s">
        <v>739</v>
      </c>
      <c r="C156" s="153" t="s">
        <v>2109</v>
      </c>
      <c r="D156" s="154">
        <v>300</v>
      </c>
      <c r="E156" s="8">
        <v>300</v>
      </c>
      <c r="F156" s="8">
        <f t="shared" si="186"/>
        <v>100</v>
      </c>
      <c r="G156" s="8">
        <v>0</v>
      </c>
      <c r="H156" s="8"/>
      <c r="I156" s="8">
        <f t="shared" si="187"/>
        <v>300</v>
      </c>
      <c r="J156" s="8">
        <f t="shared" si="188"/>
        <v>100</v>
      </c>
      <c r="K156" s="8">
        <f t="shared" si="189"/>
        <v>0</v>
      </c>
      <c r="L156" s="8">
        <f t="shared" si="190"/>
        <v>0</v>
      </c>
      <c r="M156" s="8"/>
      <c r="N156" s="8">
        <f t="shared" si="191"/>
        <v>300</v>
      </c>
      <c r="O156" s="153" t="s">
        <v>1616</v>
      </c>
      <c r="P156" s="9"/>
      <c r="Q156" s="9"/>
    </row>
    <row r="157" spans="1:17" ht="15.75" customHeight="1" x14ac:dyDescent="0.2">
      <c r="A157" s="152" t="s">
        <v>208</v>
      </c>
      <c r="B157" s="162" t="s">
        <v>739</v>
      </c>
      <c r="C157" s="153" t="s">
        <v>2110</v>
      </c>
      <c r="D157" s="154"/>
      <c r="E157" s="8">
        <v>248</v>
      </c>
      <c r="F157" s="8" t="e">
        <f t="shared" si="108"/>
        <v>#DIV/0!</v>
      </c>
      <c r="G157" s="8">
        <v>0</v>
      </c>
      <c r="H157" s="8"/>
      <c r="I157" s="8">
        <f t="shared" si="109"/>
        <v>248</v>
      </c>
      <c r="J157" s="8" t="e">
        <f t="shared" si="110"/>
        <v>#DIV/0!</v>
      </c>
      <c r="K157" s="8">
        <f t="shared" si="111"/>
        <v>-248</v>
      </c>
      <c r="L157" s="8">
        <f t="shared" si="112"/>
        <v>0</v>
      </c>
      <c r="M157" s="8"/>
      <c r="N157" s="8">
        <f t="shared" si="113"/>
        <v>248</v>
      </c>
      <c r="O157" s="153" t="s">
        <v>1616</v>
      </c>
      <c r="P157" s="9"/>
      <c r="Q157" s="9"/>
    </row>
    <row r="158" spans="1:17" ht="15.75" customHeight="1" x14ac:dyDescent="0.2">
      <c r="A158" s="152" t="s">
        <v>208</v>
      </c>
      <c r="B158" s="152" t="s">
        <v>1429</v>
      </c>
      <c r="C158" s="153" t="s">
        <v>1430</v>
      </c>
      <c r="D158" s="154">
        <v>12782</v>
      </c>
      <c r="E158" s="8">
        <v>12550.06</v>
      </c>
      <c r="F158" s="8">
        <f t="shared" si="108"/>
        <v>98.185416992645898</v>
      </c>
      <c r="G158" s="8">
        <v>2896.02</v>
      </c>
      <c r="H158" s="8"/>
      <c r="I158" s="8">
        <f t="shared" si="109"/>
        <v>15446.08</v>
      </c>
      <c r="J158" s="8">
        <f t="shared" si="110"/>
        <v>120.84243467375997</v>
      </c>
      <c r="K158" s="8">
        <f t="shared" si="111"/>
        <v>-2664.08</v>
      </c>
      <c r="L158" s="8">
        <f t="shared" si="112"/>
        <v>2896.02</v>
      </c>
      <c r="M158" s="8"/>
      <c r="N158" s="8">
        <f t="shared" si="113"/>
        <v>15446.08</v>
      </c>
      <c r="O158" s="153" t="s">
        <v>261</v>
      </c>
      <c r="P158" s="9"/>
      <c r="Q158" s="9"/>
    </row>
    <row r="159" spans="1:17" ht="15.75" customHeight="1" x14ac:dyDescent="0.2">
      <c r="A159" s="152" t="s">
        <v>208</v>
      </c>
      <c r="B159" s="152" t="s">
        <v>1431</v>
      </c>
      <c r="C159" s="153" t="s">
        <v>1432</v>
      </c>
      <c r="D159" s="154">
        <v>48089</v>
      </c>
      <c r="E159" s="8">
        <v>36064</v>
      </c>
      <c r="F159" s="8">
        <f t="shared" si="108"/>
        <v>74.994281436503158</v>
      </c>
      <c r="G159" s="8">
        <v>12025</v>
      </c>
      <c r="H159" s="8"/>
      <c r="I159" s="8">
        <f t="shared" si="109"/>
        <v>48089</v>
      </c>
      <c r="J159" s="8">
        <f t="shared" si="110"/>
        <v>100</v>
      </c>
      <c r="K159" s="8">
        <f t="shared" si="111"/>
        <v>0</v>
      </c>
      <c r="L159" s="8">
        <f t="shared" si="112"/>
        <v>12025</v>
      </c>
      <c r="M159" s="8"/>
      <c r="N159" s="8">
        <f t="shared" si="113"/>
        <v>48089</v>
      </c>
      <c r="O159" s="153" t="s">
        <v>261</v>
      </c>
      <c r="P159" s="14">
        <v>41293</v>
      </c>
      <c r="Q159" s="9" t="s">
        <v>1881</v>
      </c>
    </row>
    <row r="160" spans="1:17" ht="15.75" customHeight="1" x14ac:dyDescent="0.2">
      <c r="A160" s="152" t="s">
        <v>208</v>
      </c>
      <c r="B160" s="152" t="s">
        <v>1431</v>
      </c>
      <c r="C160" s="153" t="s">
        <v>1937</v>
      </c>
      <c r="D160" s="154">
        <v>5814</v>
      </c>
      <c r="E160" s="8">
        <v>0</v>
      </c>
      <c r="F160" s="8">
        <f t="shared" ref="F160" si="192">E160/D160*100</f>
        <v>0</v>
      </c>
      <c r="G160" s="8">
        <v>0</v>
      </c>
      <c r="H160" s="8"/>
      <c r="I160" s="8">
        <f t="shared" ref="I160" si="193">E160+G160+H160</f>
        <v>0</v>
      </c>
      <c r="J160" s="8">
        <f t="shared" ref="J160" si="194">I160/D160*100</f>
        <v>0</v>
      </c>
      <c r="K160" s="8">
        <f t="shared" ref="K160" si="195">D160-I160</f>
        <v>5814</v>
      </c>
      <c r="L160" s="8">
        <f t="shared" ref="L160" si="196">G160+H160</f>
        <v>0</v>
      </c>
      <c r="M160" s="8"/>
      <c r="N160" s="8">
        <f t="shared" ref="N160" si="197">E160+G160</f>
        <v>0</v>
      </c>
      <c r="O160" s="153" t="s">
        <v>261</v>
      </c>
      <c r="P160" s="14">
        <v>41293</v>
      </c>
      <c r="Q160" s="9" t="s">
        <v>1881</v>
      </c>
    </row>
    <row r="161" spans="1:17" ht="15.75" customHeight="1" x14ac:dyDescent="0.2">
      <c r="A161" s="152" t="s">
        <v>208</v>
      </c>
      <c r="B161" s="152" t="s">
        <v>1433</v>
      </c>
      <c r="C161" s="153" t="s">
        <v>1882</v>
      </c>
      <c r="D161" s="154">
        <v>1500</v>
      </c>
      <c r="E161" s="8">
        <v>1500</v>
      </c>
      <c r="F161" s="8">
        <f t="shared" si="108"/>
        <v>100</v>
      </c>
      <c r="G161" s="8">
        <v>-162.94999999999999</v>
      </c>
      <c r="H161" s="8"/>
      <c r="I161" s="8">
        <f t="shared" si="109"/>
        <v>1337.05</v>
      </c>
      <c r="J161" s="8">
        <f t="shared" si="110"/>
        <v>89.13666666666667</v>
      </c>
      <c r="K161" s="8">
        <f t="shared" si="111"/>
        <v>162.95000000000005</v>
      </c>
      <c r="L161" s="8">
        <f t="shared" si="112"/>
        <v>-162.94999999999999</v>
      </c>
      <c r="M161" s="8"/>
      <c r="N161" s="8">
        <f t="shared" si="113"/>
        <v>1337.05</v>
      </c>
      <c r="O161" s="153" t="s">
        <v>261</v>
      </c>
      <c r="P161" s="9"/>
      <c r="Q161" s="9"/>
    </row>
    <row r="162" spans="1:17" ht="15.75" customHeight="1" x14ac:dyDescent="0.2">
      <c r="A162" s="152" t="s">
        <v>208</v>
      </c>
      <c r="B162" s="180" t="s">
        <v>465</v>
      </c>
      <c r="C162" s="153" t="s">
        <v>1872</v>
      </c>
      <c r="D162" s="154">
        <v>520</v>
      </c>
      <c r="E162" s="8">
        <v>520</v>
      </c>
      <c r="F162" s="8">
        <f t="shared" ref="F162:F167" si="198">E162/D162*100</f>
        <v>100</v>
      </c>
      <c r="G162" s="8">
        <v>0</v>
      </c>
      <c r="H162" s="8"/>
      <c r="I162" s="8">
        <f t="shared" ref="I162:I167" si="199">E162+G162+H162</f>
        <v>520</v>
      </c>
      <c r="J162" s="8">
        <f t="shared" ref="J162:J167" si="200">I162/D162*100</f>
        <v>100</v>
      </c>
      <c r="K162" s="8">
        <f t="shared" ref="K162:K167" si="201">D162-I162</f>
        <v>0</v>
      </c>
      <c r="L162" s="8">
        <f t="shared" ref="L162:L167" si="202">G162+H162</f>
        <v>0</v>
      </c>
      <c r="M162" s="8"/>
      <c r="N162" s="8">
        <f t="shared" ref="N162:N167" si="203">E162+G162</f>
        <v>520</v>
      </c>
      <c r="O162" s="153" t="s">
        <v>340</v>
      </c>
      <c r="P162" s="9"/>
      <c r="Q162" s="9"/>
    </row>
    <row r="163" spans="1:17" ht="15.75" customHeight="1" x14ac:dyDescent="0.2">
      <c r="A163" s="152" t="s">
        <v>208</v>
      </c>
      <c r="B163" s="152" t="s">
        <v>465</v>
      </c>
      <c r="C163" s="7" t="s">
        <v>466</v>
      </c>
      <c r="D163" s="154">
        <v>13626</v>
      </c>
      <c r="E163" s="8">
        <v>13626</v>
      </c>
      <c r="F163" s="8">
        <f t="shared" si="198"/>
        <v>100</v>
      </c>
      <c r="G163" s="8">
        <v>0</v>
      </c>
      <c r="H163" s="8"/>
      <c r="I163" s="8">
        <f t="shared" si="199"/>
        <v>13626</v>
      </c>
      <c r="J163" s="8">
        <f t="shared" si="200"/>
        <v>100</v>
      </c>
      <c r="K163" s="8">
        <f t="shared" si="201"/>
        <v>0</v>
      </c>
      <c r="L163" s="8">
        <f t="shared" si="202"/>
        <v>0</v>
      </c>
      <c r="M163" s="8"/>
      <c r="N163" s="8">
        <f t="shared" si="203"/>
        <v>13626</v>
      </c>
      <c r="O163" s="153" t="s">
        <v>261</v>
      </c>
      <c r="P163" s="9"/>
      <c r="Q163" s="9"/>
    </row>
    <row r="164" spans="1:17" ht="15.75" customHeight="1" x14ac:dyDescent="0.2">
      <c r="A164" s="152">
        <v>350002</v>
      </c>
      <c r="B164" s="152" t="s">
        <v>1458</v>
      </c>
      <c r="C164" s="7" t="s">
        <v>1938</v>
      </c>
      <c r="D164" s="154">
        <v>22975</v>
      </c>
      <c r="E164" s="8">
        <v>22975</v>
      </c>
      <c r="F164" s="8">
        <f t="shared" ref="F164" si="204">E164/D164*100</f>
        <v>100</v>
      </c>
      <c r="G164" s="8">
        <v>0</v>
      </c>
      <c r="H164" s="8"/>
      <c r="I164" s="8">
        <f t="shared" ref="I164" si="205">E164+G164+H164</f>
        <v>22975</v>
      </c>
      <c r="J164" s="8">
        <f t="shared" ref="J164" si="206">I164/D164*100</f>
        <v>100</v>
      </c>
      <c r="K164" s="8">
        <f t="shared" ref="K164" si="207">D164-I164</f>
        <v>0</v>
      </c>
      <c r="L164" s="8">
        <f t="shared" ref="L164" si="208">G164+H164</f>
        <v>0</v>
      </c>
      <c r="M164" s="8"/>
      <c r="N164" s="8">
        <f t="shared" ref="N164" si="209">E164+G164</f>
        <v>22975</v>
      </c>
      <c r="O164" s="153" t="s">
        <v>261</v>
      </c>
      <c r="P164" s="9"/>
      <c r="Q164" s="9"/>
    </row>
    <row r="165" spans="1:17" ht="15.75" customHeight="1" x14ac:dyDescent="0.2">
      <c r="A165" s="152">
        <v>350002</v>
      </c>
      <c r="B165" s="152" t="s">
        <v>1458</v>
      </c>
      <c r="C165" s="7" t="s">
        <v>2130</v>
      </c>
      <c r="D165" s="154"/>
      <c r="E165" s="8"/>
      <c r="F165" s="8" t="e">
        <f t="shared" si="198"/>
        <v>#DIV/0!</v>
      </c>
      <c r="G165" s="8">
        <v>144</v>
      </c>
      <c r="H165" s="8"/>
      <c r="I165" s="8">
        <f t="shared" si="199"/>
        <v>144</v>
      </c>
      <c r="J165" s="8" t="e">
        <f t="shared" si="200"/>
        <v>#DIV/0!</v>
      </c>
      <c r="K165" s="8">
        <f t="shared" si="201"/>
        <v>-144</v>
      </c>
      <c r="L165" s="8">
        <f t="shared" si="202"/>
        <v>144</v>
      </c>
      <c r="M165" s="8"/>
      <c r="N165" s="8">
        <f t="shared" si="203"/>
        <v>144</v>
      </c>
      <c r="O165" s="153" t="s">
        <v>261</v>
      </c>
      <c r="P165" s="9"/>
      <c r="Q165" s="9"/>
    </row>
    <row r="166" spans="1:17" ht="15.75" customHeight="1" x14ac:dyDescent="0.2">
      <c r="A166" s="152">
        <v>350002</v>
      </c>
      <c r="B166" s="162" t="s">
        <v>1459</v>
      </c>
      <c r="C166" s="153" t="s">
        <v>1818</v>
      </c>
      <c r="D166" s="154">
        <v>5884</v>
      </c>
      <c r="E166" s="8">
        <v>4634.43</v>
      </c>
      <c r="F166" s="8">
        <f t="shared" si="198"/>
        <v>78.763256288239305</v>
      </c>
      <c r="G166" s="8">
        <v>1250</v>
      </c>
      <c r="H166" s="8"/>
      <c r="I166" s="8">
        <f t="shared" si="199"/>
        <v>5884.43</v>
      </c>
      <c r="J166" s="8">
        <f t="shared" si="200"/>
        <v>100.00730795377295</v>
      </c>
      <c r="K166" s="8">
        <f t="shared" si="201"/>
        <v>-0.43000000000029104</v>
      </c>
      <c r="L166" s="8">
        <f t="shared" si="202"/>
        <v>1250</v>
      </c>
      <c r="M166" s="8"/>
      <c r="N166" s="8">
        <f t="shared" si="203"/>
        <v>5884.43</v>
      </c>
      <c r="O166" s="153" t="s">
        <v>78</v>
      </c>
      <c r="P166" s="9"/>
      <c r="Q166" s="9"/>
    </row>
    <row r="167" spans="1:17" ht="15.75" customHeight="1" x14ac:dyDescent="0.2">
      <c r="A167" s="152">
        <v>350002</v>
      </c>
      <c r="B167" s="162" t="s">
        <v>1819</v>
      </c>
      <c r="C167" s="153" t="s">
        <v>1981</v>
      </c>
      <c r="D167" s="154">
        <v>3400</v>
      </c>
      <c r="E167" s="8">
        <v>3400</v>
      </c>
      <c r="F167" s="8">
        <f t="shared" si="198"/>
        <v>100</v>
      </c>
      <c r="G167" s="8">
        <v>0</v>
      </c>
      <c r="H167" s="8"/>
      <c r="I167" s="8">
        <f t="shared" si="199"/>
        <v>3400</v>
      </c>
      <c r="J167" s="8">
        <f t="shared" si="200"/>
        <v>100</v>
      </c>
      <c r="K167" s="8">
        <f t="shared" si="201"/>
        <v>0</v>
      </c>
      <c r="L167" s="8">
        <f t="shared" si="202"/>
        <v>0</v>
      </c>
      <c r="M167" s="8"/>
      <c r="N167" s="8">
        <f t="shared" si="203"/>
        <v>3400</v>
      </c>
      <c r="O167" s="153" t="s">
        <v>78</v>
      </c>
      <c r="P167" s="9"/>
      <c r="Q167" s="9"/>
    </row>
    <row r="168" spans="1:17" ht="15.75" customHeight="1" x14ac:dyDescent="0.2">
      <c r="A168" s="152">
        <v>350002</v>
      </c>
      <c r="B168" s="162" t="s">
        <v>1820</v>
      </c>
      <c r="C168" s="153" t="s">
        <v>481</v>
      </c>
      <c r="D168" s="154">
        <v>3244</v>
      </c>
      <c r="E168" s="8">
        <v>3244</v>
      </c>
      <c r="F168" s="8">
        <f t="shared" si="108"/>
        <v>100</v>
      </c>
      <c r="G168" s="8">
        <v>0</v>
      </c>
      <c r="H168" s="8"/>
      <c r="I168" s="8">
        <f t="shared" si="109"/>
        <v>3244</v>
      </c>
      <c r="J168" s="8">
        <f t="shared" si="110"/>
        <v>100</v>
      </c>
      <c r="K168" s="8">
        <f t="shared" si="111"/>
        <v>0</v>
      </c>
      <c r="L168" s="8">
        <f t="shared" si="112"/>
        <v>0</v>
      </c>
      <c r="M168" s="8"/>
      <c r="N168" s="8">
        <f t="shared" si="113"/>
        <v>3244</v>
      </c>
      <c r="O168" s="153" t="s">
        <v>78</v>
      </c>
      <c r="P168" s="9"/>
      <c r="Q168" s="9"/>
    </row>
    <row r="169" spans="1:17" ht="15.75" customHeight="1" x14ac:dyDescent="0.2">
      <c r="A169" s="152">
        <v>350002</v>
      </c>
      <c r="B169" s="162" t="s">
        <v>482</v>
      </c>
      <c r="C169" s="153" t="s">
        <v>1806</v>
      </c>
      <c r="D169" s="154">
        <v>1350</v>
      </c>
      <c r="E169" s="8">
        <v>1350</v>
      </c>
      <c r="F169" s="8">
        <f>E169/D169*100</f>
        <v>100</v>
      </c>
      <c r="G169" s="8">
        <v>0</v>
      </c>
      <c r="H169" s="8"/>
      <c r="I169" s="8">
        <f>E169+G169+H169</f>
        <v>1350</v>
      </c>
      <c r="J169" s="8">
        <f>I169/D169*100</f>
        <v>100</v>
      </c>
      <c r="K169" s="8">
        <f>D169-I169</f>
        <v>0</v>
      </c>
      <c r="L169" s="8">
        <f>G169+H169</f>
        <v>0</v>
      </c>
      <c r="M169" s="8"/>
      <c r="N169" s="8">
        <f>E169+G169</f>
        <v>1350</v>
      </c>
      <c r="O169" s="153" t="s">
        <v>78</v>
      </c>
      <c r="P169" s="9"/>
      <c r="Q169" s="9"/>
    </row>
    <row r="170" spans="1:17" ht="15.75" customHeight="1" x14ac:dyDescent="0.2">
      <c r="A170" s="152">
        <v>350002</v>
      </c>
      <c r="B170" s="162" t="s">
        <v>948</v>
      </c>
      <c r="C170" s="153" t="s">
        <v>1871</v>
      </c>
      <c r="D170" s="154">
        <v>782</v>
      </c>
      <c r="E170" s="8">
        <v>1664</v>
      </c>
      <c r="F170" s="8">
        <f>E170/D170*100</f>
        <v>212.78772378516626</v>
      </c>
      <c r="G170" s="8">
        <v>0</v>
      </c>
      <c r="H170" s="8"/>
      <c r="I170" s="8">
        <f>E170+G170+H170</f>
        <v>1664</v>
      </c>
      <c r="J170" s="8">
        <f>I170/D170*100</f>
        <v>212.78772378516626</v>
      </c>
      <c r="K170" s="8">
        <f>D170-I170</f>
        <v>-882</v>
      </c>
      <c r="L170" s="8">
        <f>G170+H170</f>
        <v>0</v>
      </c>
      <c r="M170" s="8"/>
      <c r="N170" s="8">
        <f>E170+G170</f>
        <v>1664</v>
      </c>
      <c r="O170" s="153" t="s">
        <v>78</v>
      </c>
      <c r="P170" s="9"/>
      <c r="Q170" s="9"/>
    </row>
    <row r="171" spans="1:17" ht="15.75" customHeight="1" x14ac:dyDescent="0.2">
      <c r="A171" s="152">
        <v>350002</v>
      </c>
      <c r="B171" s="162" t="s">
        <v>948</v>
      </c>
      <c r="C171" s="153" t="s">
        <v>1208</v>
      </c>
      <c r="D171" s="154">
        <v>1905</v>
      </c>
      <c r="E171" s="8">
        <v>2205</v>
      </c>
      <c r="F171" s="8">
        <f>E171/D171*100</f>
        <v>115.74803149606299</v>
      </c>
      <c r="G171" s="8">
        <v>0</v>
      </c>
      <c r="H171" s="8"/>
      <c r="I171" s="8">
        <f>E171+G171+H171</f>
        <v>2205</v>
      </c>
      <c r="J171" s="8">
        <f>I171/D171*100</f>
        <v>115.74803149606299</v>
      </c>
      <c r="K171" s="8">
        <f>D171-I171</f>
        <v>-300</v>
      </c>
      <c r="L171" s="8">
        <f>G171+H171</f>
        <v>0</v>
      </c>
      <c r="M171" s="8"/>
      <c r="N171" s="8">
        <f>E171+G171</f>
        <v>2205</v>
      </c>
      <c r="O171" s="153" t="s">
        <v>398</v>
      </c>
      <c r="P171" s="9"/>
      <c r="Q171" s="9"/>
    </row>
    <row r="172" spans="1:17" ht="15.75" customHeight="1" x14ac:dyDescent="0.2">
      <c r="A172" s="152">
        <v>350002</v>
      </c>
      <c r="B172" s="162" t="s">
        <v>948</v>
      </c>
      <c r="C172" s="153" t="s">
        <v>949</v>
      </c>
      <c r="D172" s="154">
        <v>745</v>
      </c>
      <c r="E172" s="8">
        <v>1095</v>
      </c>
      <c r="F172" s="8">
        <f t="shared" ref="F172" si="210">E172/D172*100</f>
        <v>146.97986577181209</v>
      </c>
      <c r="G172" s="8">
        <v>0</v>
      </c>
      <c r="H172" s="8"/>
      <c r="I172" s="8">
        <f t="shared" ref="I172" si="211">E172+G172+H172</f>
        <v>1095</v>
      </c>
      <c r="J172" s="8">
        <f t="shared" ref="J172" si="212">I172/D172*100</f>
        <v>146.97986577181209</v>
      </c>
      <c r="K172" s="8">
        <f t="shared" ref="K172" si="213">D172-I172</f>
        <v>-350</v>
      </c>
      <c r="L172" s="8">
        <f t="shared" ref="L172" si="214">G172+H172</f>
        <v>0</v>
      </c>
      <c r="M172" s="8"/>
      <c r="N172" s="8">
        <f t="shared" ref="N172" si="215">E172+G172</f>
        <v>1095</v>
      </c>
      <c r="O172" s="153" t="s">
        <v>1616</v>
      </c>
      <c r="P172" s="9"/>
      <c r="Q172" s="9"/>
    </row>
    <row r="173" spans="1:17" ht="15.75" customHeight="1" x14ac:dyDescent="0.2">
      <c r="A173" s="152">
        <v>350002</v>
      </c>
      <c r="B173" s="162" t="s">
        <v>948</v>
      </c>
      <c r="C173" s="153" t="s">
        <v>1777</v>
      </c>
      <c r="D173" s="154">
        <v>700</v>
      </c>
      <c r="E173" s="8">
        <v>700</v>
      </c>
      <c r="F173" s="8">
        <f t="shared" si="108"/>
        <v>100</v>
      </c>
      <c r="G173" s="8">
        <v>0</v>
      </c>
      <c r="H173" s="8"/>
      <c r="I173" s="8">
        <f t="shared" si="109"/>
        <v>700</v>
      </c>
      <c r="J173" s="8">
        <f t="shared" si="110"/>
        <v>100</v>
      </c>
      <c r="K173" s="8">
        <f t="shared" si="111"/>
        <v>0</v>
      </c>
      <c r="L173" s="8">
        <f t="shared" si="112"/>
        <v>0</v>
      </c>
      <c r="M173" s="8"/>
      <c r="N173" s="8">
        <f t="shared" si="113"/>
        <v>700</v>
      </c>
      <c r="O173" s="153" t="s">
        <v>1616</v>
      </c>
      <c r="P173" s="9"/>
      <c r="Q173" s="9"/>
    </row>
    <row r="174" spans="1:17" ht="15.75" customHeight="1" x14ac:dyDescent="0.2">
      <c r="A174" s="152">
        <v>350003</v>
      </c>
      <c r="B174" s="180" t="s">
        <v>1700</v>
      </c>
      <c r="C174" s="153" t="s">
        <v>1909</v>
      </c>
      <c r="D174" s="154">
        <v>237</v>
      </c>
      <c r="E174" s="8">
        <v>237</v>
      </c>
      <c r="F174" s="8">
        <f t="shared" ref="F174:F181" si="216">E174/D174*100</f>
        <v>100</v>
      </c>
      <c r="G174" s="8">
        <v>0</v>
      </c>
      <c r="H174" s="8"/>
      <c r="I174" s="8">
        <f t="shared" ref="I174:I181" si="217">E174+G174+H174</f>
        <v>237</v>
      </c>
      <c r="J174" s="8">
        <f t="shared" ref="J174:J181" si="218">I174/D174*100</f>
        <v>100</v>
      </c>
      <c r="K174" s="8">
        <f t="shared" ref="K174:K181" si="219">D174-I174</f>
        <v>0</v>
      </c>
      <c r="L174" s="8">
        <f t="shared" ref="L174:L181" si="220">G174+H174</f>
        <v>0</v>
      </c>
      <c r="M174" s="8"/>
      <c r="N174" s="8">
        <f t="shared" ref="N174:N181" si="221">E174+G174</f>
        <v>237</v>
      </c>
      <c r="O174" s="153" t="s">
        <v>1616</v>
      </c>
      <c r="P174" s="9"/>
      <c r="Q174" s="9"/>
    </row>
    <row r="175" spans="1:17" ht="15.75" customHeight="1" x14ac:dyDescent="0.2">
      <c r="A175" s="152">
        <v>350003</v>
      </c>
      <c r="B175" s="180" t="s">
        <v>1700</v>
      </c>
      <c r="C175" s="153" t="s">
        <v>1910</v>
      </c>
      <c r="D175" s="154">
        <v>240</v>
      </c>
      <c r="E175" s="8">
        <v>240</v>
      </c>
      <c r="F175" s="8">
        <f t="shared" si="216"/>
        <v>100</v>
      </c>
      <c r="G175" s="8">
        <v>0</v>
      </c>
      <c r="H175" s="8"/>
      <c r="I175" s="8">
        <f t="shared" si="217"/>
        <v>240</v>
      </c>
      <c r="J175" s="8">
        <f t="shared" si="218"/>
        <v>100</v>
      </c>
      <c r="K175" s="8">
        <f t="shared" si="219"/>
        <v>0</v>
      </c>
      <c r="L175" s="8">
        <f t="shared" si="220"/>
        <v>0</v>
      </c>
      <c r="M175" s="8"/>
      <c r="N175" s="8">
        <f t="shared" si="221"/>
        <v>240</v>
      </c>
      <c r="O175" s="153" t="s">
        <v>1616</v>
      </c>
      <c r="P175" s="9"/>
      <c r="Q175" s="9"/>
    </row>
    <row r="176" spans="1:17" ht="15.75" customHeight="1" x14ac:dyDescent="0.2">
      <c r="A176" s="152">
        <v>350003</v>
      </c>
      <c r="B176" s="180" t="s">
        <v>1700</v>
      </c>
      <c r="C176" s="153" t="s">
        <v>1940</v>
      </c>
      <c r="D176" s="154">
        <v>192</v>
      </c>
      <c r="E176" s="8">
        <v>192</v>
      </c>
      <c r="F176" s="8">
        <f t="shared" si="216"/>
        <v>100</v>
      </c>
      <c r="G176" s="8">
        <v>0</v>
      </c>
      <c r="H176" s="8"/>
      <c r="I176" s="8">
        <f t="shared" si="217"/>
        <v>192</v>
      </c>
      <c r="J176" s="8">
        <f t="shared" si="218"/>
        <v>100</v>
      </c>
      <c r="K176" s="8">
        <f t="shared" si="219"/>
        <v>0</v>
      </c>
      <c r="L176" s="8">
        <f t="shared" si="220"/>
        <v>0</v>
      </c>
      <c r="M176" s="8"/>
      <c r="N176" s="8">
        <f t="shared" si="221"/>
        <v>192</v>
      </c>
      <c r="O176" s="153" t="s">
        <v>78</v>
      </c>
      <c r="P176" s="9"/>
      <c r="Q176" s="9"/>
    </row>
    <row r="177" spans="1:17" ht="15.75" customHeight="1" x14ac:dyDescent="0.2">
      <c r="A177" s="152">
        <v>350003</v>
      </c>
      <c r="B177" s="162" t="s">
        <v>1633</v>
      </c>
      <c r="C177" s="153" t="s">
        <v>1911</v>
      </c>
      <c r="D177" s="154">
        <v>3504</v>
      </c>
      <c r="E177" s="8">
        <v>3504.5</v>
      </c>
      <c r="F177" s="8">
        <f t="shared" si="216"/>
        <v>100.01426940639269</v>
      </c>
      <c r="G177" s="8">
        <v>0</v>
      </c>
      <c r="H177" s="8"/>
      <c r="I177" s="8">
        <f t="shared" si="217"/>
        <v>3504.5</v>
      </c>
      <c r="J177" s="8">
        <f t="shared" si="218"/>
        <v>100.01426940639269</v>
      </c>
      <c r="K177" s="8">
        <f t="shared" si="219"/>
        <v>-0.5</v>
      </c>
      <c r="L177" s="8">
        <f t="shared" si="220"/>
        <v>0</v>
      </c>
      <c r="M177" s="8"/>
      <c r="N177" s="8">
        <f t="shared" si="221"/>
        <v>3504.5</v>
      </c>
      <c r="O177" s="153" t="s">
        <v>337</v>
      </c>
      <c r="P177" s="9"/>
      <c r="Q177" s="9"/>
    </row>
    <row r="178" spans="1:17" ht="15.75" customHeight="1" x14ac:dyDescent="0.2">
      <c r="A178" s="152">
        <v>350003</v>
      </c>
      <c r="B178" s="162" t="s">
        <v>1633</v>
      </c>
      <c r="C178" s="153" t="s">
        <v>1936</v>
      </c>
      <c r="D178" s="154">
        <v>1388</v>
      </c>
      <c r="E178" s="8">
        <v>1388</v>
      </c>
      <c r="F178" s="8">
        <f t="shared" si="216"/>
        <v>100</v>
      </c>
      <c r="G178" s="8">
        <v>0</v>
      </c>
      <c r="H178" s="8"/>
      <c r="I178" s="8">
        <f t="shared" si="217"/>
        <v>1388</v>
      </c>
      <c r="J178" s="8">
        <f t="shared" si="218"/>
        <v>100</v>
      </c>
      <c r="K178" s="8">
        <f t="shared" si="219"/>
        <v>0</v>
      </c>
      <c r="L178" s="8">
        <f t="shared" si="220"/>
        <v>0</v>
      </c>
      <c r="M178" s="8"/>
      <c r="N178" s="8">
        <f t="shared" si="221"/>
        <v>1388</v>
      </c>
      <c r="O178" s="153" t="s">
        <v>340</v>
      </c>
      <c r="P178" s="9"/>
      <c r="Q178" s="9"/>
    </row>
    <row r="179" spans="1:17" ht="15.75" customHeight="1" x14ac:dyDescent="0.2">
      <c r="A179" s="152">
        <v>350003</v>
      </c>
      <c r="B179" s="162" t="s">
        <v>1634</v>
      </c>
      <c r="C179" s="153" t="s">
        <v>1982</v>
      </c>
      <c r="D179" s="154">
        <v>300</v>
      </c>
      <c r="E179" s="8">
        <v>300</v>
      </c>
      <c r="F179" s="8">
        <f t="shared" ref="F179" si="222">E179/D179*100</f>
        <v>100</v>
      </c>
      <c r="G179" s="8">
        <v>0</v>
      </c>
      <c r="H179" s="8"/>
      <c r="I179" s="8">
        <f t="shared" ref="I179" si="223">E179+G179+H179</f>
        <v>300</v>
      </c>
      <c r="J179" s="8">
        <f t="shared" ref="J179" si="224">I179/D179*100</f>
        <v>100</v>
      </c>
      <c r="K179" s="8">
        <f t="shared" ref="K179" si="225">D179-I179</f>
        <v>0</v>
      </c>
      <c r="L179" s="8">
        <f t="shared" ref="L179" si="226">G179+H179</f>
        <v>0</v>
      </c>
      <c r="M179" s="8"/>
      <c r="N179" s="8">
        <f t="shared" ref="N179" si="227">E179+G179</f>
        <v>300</v>
      </c>
      <c r="O179" s="153" t="s">
        <v>78</v>
      </c>
      <c r="P179" s="9"/>
      <c r="Q179" s="9"/>
    </row>
    <row r="180" spans="1:17" ht="15.75" customHeight="1" x14ac:dyDescent="0.2">
      <c r="A180" s="152">
        <v>350003</v>
      </c>
      <c r="B180" s="162" t="s">
        <v>1635</v>
      </c>
      <c r="C180" s="153" t="s">
        <v>575</v>
      </c>
      <c r="D180" s="154">
        <v>2600</v>
      </c>
      <c r="E180" s="8">
        <v>2600</v>
      </c>
      <c r="F180" s="8">
        <f t="shared" si="216"/>
        <v>100</v>
      </c>
      <c r="G180" s="8">
        <v>0</v>
      </c>
      <c r="H180" s="8"/>
      <c r="I180" s="8">
        <f t="shared" si="217"/>
        <v>2600</v>
      </c>
      <c r="J180" s="8">
        <f t="shared" si="218"/>
        <v>100</v>
      </c>
      <c r="K180" s="8">
        <f t="shared" si="219"/>
        <v>0</v>
      </c>
      <c r="L180" s="8">
        <f t="shared" si="220"/>
        <v>0</v>
      </c>
      <c r="M180" s="8"/>
      <c r="N180" s="8">
        <f t="shared" si="221"/>
        <v>2600</v>
      </c>
      <c r="O180" s="153" t="s">
        <v>78</v>
      </c>
      <c r="P180" s="9"/>
      <c r="Q180" s="9"/>
    </row>
    <row r="181" spans="1:17" ht="15.75" customHeight="1" x14ac:dyDescent="0.2">
      <c r="A181" s="152">
        <v>350003</v>
      </c>
      <c r="B181" s="162" t="s">
        <v>1635</v>
      </c>
      <c r="C181" s="153" t="s">
        <v>1941</v>
      </c>
      <c r="D181" s="154">
        <v>7264</v>
      </c>
      <c r="E181" s="8">
        <v>4964</v>
      </c>
      <c r="F181" s="8">
        <f t="shared" si="216"/>
        <v>68.337004405286336</v>
      </c>
      <c r="G181" s="8">
        <v>0</v>
      </c>
      <c r="H181" s="8"/>
      <c r="I181" s="8">
        <f t="shared" si="217"/>
        <v>4964</v>
      </c>
      <c r="J181" s="8">
        <f t="shared" si="218"/>
        <v>68.337004405286336</v>
      </c>
      <c r="K181" s="8">
        <f t="shared" si="219"/>
        <v>2300</v>
      </c>
      <c r="L181" s="8">
        <f t="shared" si="220"/>
        <v>0</v>
      </c>
      <c r="M181" s="8"/>
      <c r="N181" s="8">
        <f t="shared" si="221"/>
        <v>4964</v>
      </c>
      <c r="O181" s="153" t="s">
        <v>78</v>
      </c>
      <c r="P181" s="9"/>
      <c r="Q181" s="9"/>
    </row>
    <row r="182" spans="1:17" ht="15.75" customHeight="1" x14ac:dyDescent="0.2">
      <c r="A182" s="152">
        <v>350003</v>
      </c>
      <c r="B182" s="162" t="s">
        <v>415</v>
      </c>
      <c r="C182" s="153" t="s">
        <v>416</v>
      </c>
      <c r="D182" s="154">
        <v>441</v>
      </c>
      <c r="E182" s="8">
        <v>435.18</v>
      </c>
      <c r="F182" s="8">
        <f t="shared" si="108"/>
        <v>98.680272108843539</v>
      </c>
      <c r="G182" s="8">
        <v>0</v>
      </c>
      <c r="H182" s="8"/>
      <c r="I182" s="8">
        <f t="shared" si="109"/>
        <v>435.18</v>
      </c>
      <c r="J182" s="8">
        <f t="shared" si="110"/>
        <v>98.680272108843539</v>
      </c>
      <c r="K182" s="8">
        <f t="shared" si="111"/>
        <v>5.8199999999999932</v>
      </c>
      <c r="L182" s="8">
        <f t="shared" si="112"/>
        <v>0</v>
      </c>
      <c r="M182" s="8"/>
      <c r="N182" s="8">
        <f t="shared" si="113"/>
        <v>435.18</v>
      </c>
      <c r="O182" s="153" t="s">
        <v>78</v>
      </c>
      <c r="P182" s="9"/>
      <c r="Q182" s="9"/>
    </row>
    <row r="183" spans="1:17" ht="15.75" customHeight="1" x14ac:dyDescent="0.2">
      <c r="A183" s="152" t="s">
        <v>921</v>
      </c>
      <c r="B183" s="152" t="s">
        <v>1322</v>
      </c>
      <c r="C183" s="153" t="s">
        <v>1323</v>
      </c>
      <c r="D183" s="154">
        <v>13000</v>
      </c>
      <c r="E183" s="8">
        <v>17378</v>
      </c>
      <c r="F183" s="8">
        <f t="shared" si="108"/>
        <v>133.67692307692306</v>
      </c>
      <c r="G183" s="8">
        <v>0</v>
      </c>
      <c r="H183" s="8"/>
      <c r="I183" s="8">
        <f t="shared" si="109"/>
        <v>17378</v>
      </c>
      <c r="J183" s="8">
        <f t="shared" si="110"/>
        <v>133.67692307692306</v>
      </c>
      <c r="K183" s="8">
        <f t="shared" si="111"/>
        <v>-4378</v>
      </c>
      <c r="L183" s="8">
        <f t="shared" si="112"/>
        <v>0</v>
      </c>
      <c r="M183" s="8"/>
      <c r="N183" s="8">
        <f t="shared" si="113"/>
        <v>17378</v>
      </c>
      <c r="O183" s="153" t="s">
        <v>261</v>
      </c>
      <c r="P183" s="9"/>
      <c r="Q183" s="9"/>
    </row>
    <row r="184" spans="1:17" ht="15.75" customHeight="1" x14ac:dyDescent="0.2">
      <c r="A184" s="152" t="s">
        <v>67</v>
      </c>
      <c r="B184" s="152" t="s">
        <v>68</v>
      </c>
      <c r="C184" s="153" t="s">
        <v>69</v>
      </c>
      <c r="D184" s="154">
        <v>320</v>
      </c>
      <c r="E184" s="8">
        <v>210</v>
      </c>
      <c r="F184" s="8">
        <f t="shared" si="108"/>
        <v>65.625</v>
      </c>
      <c r="G184" s="8">
        <v>0</v>
      </c>
      <c r="H184" s="8"/>
      <c r="I184" s="8">
        <f t="shared" si="109"/>
        <v>210</v>
      </c>
      <c r="J184" s="8">
        <f t="shared" si="110"/>
        <v>65.625</v>
      </c>
      <c r="K184" s="8">
        <f t="shared" si="111"/>
        <v>110</v>
      </c>
      <c r="L184" s="8">
        <f t="shared" si="112"/>
        <v>0</v>
      </c>
      <c r="M184" s="8"/>
      <c r="N184" s="8">
        <f t="shared" si="113"/>
        <v>210</v>
      </c>
      <c r="O184" s="153" t="s">
        <v>261</v>
      </c>
      <c r="P184" s="9"/>
      <c r="Q184" s="9"/>
    </row>
    <row r="185" spans="1:17" ht="15.75" customHeight="1" x14ac:dyDescent="0.2">
      <c r="A185" s="152" t="s">
        <v>67</v>
      </c>
      <c r="B185" s="152" t="s">
        <v>70</v>
      </c>
      <c r="C185" s="153" t="s">
        <v>922</v>
      </c>
      <c r="D185" s="154">
        <v>20000</v>
      </c>
      <c r="E185" s="8">
        <v>19471.18</v>
      </c>
      <c r="F185" s="8">
        <f t="shared" ref="F185:F195" si="228">E185/D185*100</f>
        <v>97.355900000000005</v>
      </c>
      <c r="G185" s="8">
        <v>1454.2299999999998</v>
      </c>
      <c r="H185" s="8"/>
      <c r="I185" s="8">
        <f t="shared" ref="I185:I195" si="229">E185+G185+H185</f>
        <v>20925.41</v>
      </c>
      <c r="J185" s="8">
        <f t="shared" ref="J185:J195" si="230">I185/D185*100</f>
        <v>104.62705000000001</v>
      </c>
      <c r="K185" s="8">
        <f t="shared" ref="K185:K195" si="231">D185-I185</f>
        <v>-925.40999999999985</v>
      </c>
      <c r="L185" s="8">
        <f t="shared" ref="L185:L195" si="232">G185+H185</f>
        <v>1454.2299999999998</v>
      </c>
      <c r="M185" s="8"/>
      <c r="N185" s="8">
        <f t="shared" ref="N185:N195" si="233">E185+G185</f>
        <v>20925.41</v>
      </c>
      <c r="O185" s="153" t="s">
        <v>261</v>
      </c>
      <c r="P185" s="9"/>
      <c r="Q185" s="9"/>
    </row>
    <row r="186" spans="1:17" ht="15.75" customHeight="1" x14ac:dyDescent="0.2">
      <c r="A186" s="152" t="s">
        <v>119</v>
      </c>
      <c r="B186" s="152" t="s">
        <v>120</v>
      </c>
      <c r="C186" s="153" t="s">
        <v>121</v>
      </c>
      <c r="D186" s="154">
        <v>25358</v>
      </c>
      <c r="E186" s="8">
        <v>27888</v>
      </c>
      <c r="F186" s="8">
        <f t="shared" si="228"/>
        <v>109.97712753371718</v>
      </c>
      <c r="G186" s="8"/>
      <c r="H186" s="8"/>
      <c r="I186" s="8">
        <f t="shared" si="229"/>
        <v>27888</v>
      </c>
      <c r="J186" s="8">
        <f t="shared" si="230"/>
        <v>109.97712753371718</v>
      </c>
      <c r="K186" s="8">
        <f t="shared" si="231"/>
        <v>-2530</v>
      </c>
      <c r="L186" s="8">
        <f t="shared" si="232"/>
        <v>0</v>
      </c>
      <c r="M186" s="8"/>
      <c r="N186" s="8">
        <f t="shared" si="233"/>
        <v>27888</v>
      </c>
      <c r="O186" s="153" t="s">
        <v>261</v>
      </c>
      <c r="P186" s="9"/>
      <c r="Q186" s="9"/>
    </row>
    <row r="187" spans="1:17" ht="15.75" customHeight="1" x14ac:dyDescent="0.2">
      <c r="A187" s="152">
        <v>3888</v>
      </c>
      <c r="B187" s="162" t="s">
        <v>123</v>
      </c>
      <c r="C187" s="155" t="s">
        <v>124</v>
      </c>
      <c r="D187" s="154">
        <v>6300</v>
      </c>
      <c r="E187" s="8">
        <v>10000</v>
      </c>
      <c r="F187" s="8">
        <f t="shared" si="228"/>
        <v>158.73015873015873</v>
      </c>
      <c r="G187" s="8"/>
      <c r="H187" s="8"/>
      <c r="I187" s="8">
        <f t="shared" si="229"/>
        <v>10000</v>
      </c>
      <c r="J187" s="8">
        <f t="shared" si="230"/>
        <v>158.73015873015873</v>
      </c>
      <c r="K187" s="8">
        <f t="shared" si="231"/>
        <v>-3700</v>
      </c>
      <c r="L187" s="8">
        <f t="shared" si="232"/>
        <v>0</v>
      </c>
      <c r="M187" s="8"/>
      <c r="N187" s="8">
        <f t="shared" si="233"/>
        <v>10000</v>
      </c>
      <c r="O187" s="153" t="s">
        <v>1541</v>
      </c>
      <c r="P187" s="9"/>
      <c r="Q187" s="9"/>
    </row>
    <row r="188" spans="1:17" ht="15.75" customHeight="1" x14ac:dyDescent="0.2">
      <c r="A188" s="152">
        <v>3888</v>
      </c>
      <c r="B188" s="162" t="s">
        <v>125</v>
      </c>
      <c r="C188" s="153" t="s">
        <v>1093</v>
      </c>
      <c r="D188" s="154">
        <v>3000</v>
      </c>
      <c r="E188" s="8">
        <v>3393.8999999999996</v>
      </c>
      <c r="F188" s="8">
        <f t="shared" si="228"/>
        <v>113.13</v>
      </c>
      <c r="G188" s="8"/>
      <c r="H188" s="8"/>
      <c r="I188" s="8">
        <f t="shared" si="229"/>
        <v>3393.8999999999996</v>
      </c>
      <c r="J188" s="8">
        <f t="shared" si="230"/>
        <v>113.13</v>
      </c>
      <c r="K188" s="8">
        <f t="shared" si="231"/>
        <v>-393.89999999999964</v>
      </c>
      <c r="L188" s="8">
        <f t="shared" si="232"/>
        <v>0</v>
      </c>
      <c r="M188" s="8"/>
      <c r="N188" s="8">
        <f t="shared" si="233"/>
        <v>3393.8999999999996</v>
      </c>
      <c r="O188" s="153" t="s">
        <v>398</v>
      </c>
      <c r="P188" s="9"/>
      <c r="Q188" s="9"/>
    </row>
    <row r="189" spans="1:17" ht="15.75" customHeight="1" x14ac:dyDescent="0.2">
      <c r="A189" s="152">
        <v>3888</v>
      </c>
      <c r="B189" s="162" t="s">
        <v>1094</v>
      </c>
      <c r="C189" s="153" t="s">
        <v>1095</v>
      </c>
      <c r="D189" s="154">
        <v>3000</v>
      </c>
      <c r="E189" s="8">
        <v>0</v>
      </c>
      <c r="F189" s="8">
        <f t="shared" si="228"/>
        <v>0</v>
      </c>
      <c r="G189" s="8"/>
      <c r="H189" s="8"/>
      <c r="I189" s="8">
        <f t="shared" si="229"/>
        <v>0</v>
      </c>
      <c r="J189" s="8">
        <f t="shared" si="230"/>
        <v>0</v>
      </c>
      <c r="K189" s="8">
        <f t="shared" si="231"/>
        <v>3000</v>
      </c>
      <c r="L189" s="8">
        <f t="shared" si="232"/>
        <v>0</v>
      </c>
      <c r="M189" s="8"/>
      <c r="N189" s="8">
        <f t="shared" si="233"/>
        <v>0</v>
      </c>
      <c r="O189" s="153" t="s">
        <v>1632</v>
      </c>
      <c r="P189" s="9"/>
      <c r="Q189" s="9"/>
    </row>
    <row r="190" spans="1:17" ht="15.75" customHeight="1" x14ac:dyDescent="0.2">
      <c r="A190" s="152" t="s">
        <v>71</v>
      </c>
      <c r="B190" s="152" t="s">
        <v>180</v>
      </c>
      <c r="C190" s="153" t="s">
        <v>181</v>
      </c>
      <c r="D190" s="154">
        <v>23008</v>
      </c>
      <c r="E190" s="8">
        <v>17256.150000000001</v>
      </c>
      <c r="F190" s="8">
        <f t="shared" si="228"/>
        <v>75.000651947148825</v>
      </c>
      <c r="G190" s="8">
        <v>5752.05</v>
      </c>
      <c r="H190" s="8"/>
      <c r="I190" s="8">
        <f t="shared" si="229"/>
        <v>23008.2</v>
      </c>
      <c r="J190" s="8">
        <f t="shared" si="230"/>
        <v>100.00086926286509</v>
      </c>
      <c r="K190" s="8">
        <f t="shared" si="231"/>
        <v>-0.2000000000007276</v>
      </c>
      <c r="L190" s="8">
        <f t="shared" si="232"/>
        <v>5752.05</v>
      </c>
      <c r="M190" s="8"/>
      <c r="N190" s="8">
        <f t="shared" si="233"/>
        <v>23008.2</v>
      </c>
      <c r="O190" s="153" t="s">
        <v>261</v>
      </c>
      <c r="P190" s="9"/>
      <c r="Q190" s="9"/>
    </row>
    <row r="191" spans="1:17" ht="15.75" customHeight="1" x14ac:dyDescent="0.2">
      <c r="A191" s="152" t="s">
        <v>71</v>
      </c>
      <c r="B191" s="152" t="s">
        <v>182</v>
      </c>
      <c r="C191" s="153" t="s">
        <v>1895</v>
      </c>
      <c r="D191" s="8">
        <v>200</v>
      </c>
      <c r="E191" s="8">
        <v>200</v>
      </c>
      <c r="F191" s="8">
        <f>E191/D191*100</f>
        <v>100</v>
      </c>
      <c r="G191" s="8"/>
      <c r="H191" s="8"/>
      <c r="I191" s="8">
        <f>E191+G191+H191</f>
        <v>200</v>
      </c>
      <c r="J191" s="8">
        <f>I191/D191*100</f>
        <v>100</v>
      </c>
      <c r="K191" s="8">
        <f>D191-I191</f>
        <v>0</v>
      </c>
      <c r="L191" s="8">
        <f>G191+H191</f>
        <v>0</v>
      </c>
      <c r="M191" s="8"/>
      <c r="N191" s="8">
        <f>E191+G191</f>
        <v>200</v>
      </c>
      <c r="O191" s="153" t="s">
        <v>261</v>
      </c>
      <c r="P191" s="9"/>
      <c r="Q191" s="9"/>
    </row>
    <row r="192" spans="1:17" ht="15.75" customHeight="1" x14ac:dyDescent="0.2">
      <c r="A192" s="152" t="s">
        <v>71</v>
      </c>
      <c r="B192" s="152" t="s">
        <v>182</v>
      </c>
      <c r="C192" s="153" t="s">
        <v>1896</v>
      </c>
      <c r="D192" s="8"/>
      <c r="E192" s="8">
        <v>0</v>
      </c>
      <c r="F192" s="8" t="e">
        <f>E192/D192*100</f>
        <v>#DIV/0!</v>
      </c>
      <c r="G192" s="8"/>
      <c r="H192" s="8"/>
      <c r="I192" s="8">
        <f>E192+G192+H192</f>
        <v>0</v>
      </c>
      <c r="J192" s="8" t="e">
        <f>I192/D192*100</f>
        <v>#DIV/0!</v>
      </c>
      <c r="K192" s="8">
        <f>D192-I192</f>
        <v>0</v>
      </c>
      <c r="L192" s="8">
        <f>G192+H192</f>
        <v>0</v>
      </c>
      <c r="M192" s="8"/>
      <c r="N192" s="8">
        <f>E192+G192</f>
        <v>0</v>
      </c>
      <c r="O192" s="153" t="s">
        <v>261</v>
      </c>
      <c r="P192" s="9"/>
      <c r="Q192" s="9"/>
    </row>
    <row r="193" spans="1:17" ht="15.75" customHeight="1" x14ac:dyDescent="0.2">
      <c r="A193" s="152" t="s">
        <v>71</v>
      </c>
      <c r="B193" s="152" t="s">
        <v>183</v>
      </c>
      <c r="C193" s="153" t="s">
        <v>1262</v>
      </c>
      <c r="D193" s="8"/>
      <c r="E193" s="8">
        <v>100</v>
      </c>
      <c r="F193" s="8" t="e">
        <f>E193/D193*100</f>
        <v>#DIV/0!</v>
      </c>
      <c r="G193" s="8">
        <v>10</v>
      </c>
      <c r="H193" s="8"/>
      <c r="I193" s="8">
        <f>E193+G193+H193</f>
        <v>110</v>
      </c>
      <c r="J193" s="8" t="e">
        <f>I193/D193*100</f>
        <v>#DIV/0!</v>
      </c>
      <c r="K193" s="8">
        <f>D193-I193</f>
        <v>-110</v>
      </c>
      <c r="L193" s="8">
        <f>G193+H193</f>
        <v>10</v>
      </c>
      <c r="M193" s="8"/>
      <c r="N193" s="8">
        <f>E193+G193</f>
        <v>110</v>
      </c>
      <c r="O193" s="153" t="s">
        <v>261</v>
      </c>
      <c r="P193" s="9"/>
      <c r="Q193" s="9"/>
    </row>
    <row r="194" spans="1:17" ht="15.75" customHeight="1" x14ac:dyDescent="0.2">
      <c r="A194" s="152" t="s">
        <v>71</v>
      </c>
      <c r="B194" s="178" t="s">
        <v>184</v>
      </c>
      <c r="C194" s="7" t="s">
        <v>310</v>
      </c>
      <c r="D194" s="8">
        <v>500</v>
      </c>
      <c r="E194" s="8">
        <v>634.5</v>
      </c>
      <c r="F194" s="8">
        <f>E194/D194*100</f>
        <v>126.89999999999999</v>
      </c>
      <c r="G194" s="8">
        <v>61.45</v>
      </c>
      <c r="H194" s="8"/>
      <c r="I194" s="8">
        <f>E194+G194+H194</f>
        <v>695.95</v>
      </c>
      <c r="J194" s="8">
        <f>I194/D194*100</f>
        <v>139.19000000000003</v>
      </c>
      <c r="K194" s="8">
        <f>D194-I194</f>
        <v>-195.95000000000005</v>
      </c>
      <c r="L194" s="8">
        <f>G194+H194</f>
        <v>61.45</v>
      </c>
      <c r="M194" s="8"/>
      <c r="N194" s="8">
        <f>E194+G194</f>
        <v>695.95</v>
      </c>
      <c r="O194" s="153" t="s">
        <v>261</v>
      </c>
      <c r="P194" s="9"/>
      <c r="Q194" s="9"/>
    </row>
    <row r="195" spans="1:17" ht="15.75" customHeight="1" x14ac:dyDescent="0.2">
      <c r="A195" s="152" t="s">
        <v>71</v>
      </c>
      <c r="B195" s="178" t="s">
        <v>1876</v>
      </c>
      <c r="C195" s="7" t="s">
        <v>1877</v>
      </c>
      <c r="D195" s="8">
        <v>300</v>
      </c>
      <c r="E195" s="8">
        <v>346.6</v>
      </c>
      <c r="F195" s="8">
        <f t="shared" si="228"/>
        <v>115.53333333333333</v>
      </c>
      <c r="G195" s="8"/>
      <c r="H195" s="8"/>
      <c r="I195" s="8">
        <f t="shared" si="229"/>
        <v>346.6</v>
      </c>
      <c r="J195" s="8">
        <f t="shared" si="230"/>
        <v>115.53333333333333</v>
      </c>
      <c r="K195" s="8">
        <f t="shared" si="231"/>
        <v>-46.600000000000023</v>
      </c>
      <c r="L195" s="8">
        <f t="shared" si="232"/>
        <v>0</v>
      </c>
      <c r="M195" s="8"/>
      <c r="N195" s="8">
        <f t="shared" si="233"/>
        <v>346.6</v>
      </c>
      <c r="O195" s="153" t="s">
        <v>261</v>
      </c>
      <c r="P195" s="9"/>
      <c r="Q195" s="9"/>
    </row>
    <row r="196" spans="1:17" ht="15.75" customHeight="1" x14ac:dyDescent="0.2">
      <c r="A196" s="152"/>
      <c r="B196" s="152"/>
      <c r="C196" s="153" t="s">
        <v>363</v>
      </c>
      <c r="D196" s="8"/>
      <c r="E196" s="8"/>
      <c r="F196" s="8" t="e">
        <f t="shared" ref="F196" si="234">E196/D196*100</f>
        <v>#DIV/0!</v>
      </c>
      <c r="G196" s="8"/>
      <c r="H196" s="8"/>
      <c r="I196" s="8">
        <f t="shared" ref="I196" si="235">E196+G196+H196</f>
        <v>0</v>
      </c>
      <c r="J196" s="8" t="e">
        <f t="shared" ref="J196" si="236">I196/D196*100</f>
        <v>#DIV/0!</v>
      </c>
      <c r="K196" s="8">
        <f t="shared" ref="K196" si="237">D196-I196</f>
        <v>0</v>
      </c>
      <c r="L196" s="8">
        <f t="shared" ref="L196" si="238">G196+H196</f>
        <v>0</v>
      </c>
      <c r="M196" s="8"/>
      <c r="N196" s="8">
        <f t="shared" ref="N196" si="239">E196+G196</f>
        <v>0</v>
      </c>
      <c r="O196" s="153" t="s">
        <v>261</v>
      </c>
      <c r="P196" s="9"/>
      <c r="Q196" s="9"/>
    </row>
    <row r="197" spans="1:17" ht="15.75" customHeight="1" x14ac:dyDescent="0.2">
      <c r="A197" s="152"/>
      <c r="B197" s="152"/>
      <c r="C197" s="153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153"/>
      <c r="P197" s="9"/>
      <c r="Q197" s="9"/>
    </row>
    <row r="198" spans="1:17" s="19" customFormat="1" ht="15.75" customHeight="1" x14ac:dyDescent="0.25">
      <c r="A198" s="152"/>
      <c r="B198" s="152"/>
      <c r="C198" s="16" t="s">
        <v>230</v>
      </c>
      <c r="D198" s="17">
        <f>SUM(D2:D197)</f>
        <v>16658446</v>
      </c>
      <c r="E198" s="17">
        <f>SUM(E2:E197)</f>
        <v>15522473.840000007</v>
      </c>
      <c r="F198" s="17">
        <f>E198/D198*100</f>
        <v>93.180803539537877</v>
      </c>
      <c r="G198" s="17">
        <f>SUM(G2:G197)</f>
        <v>1337157.0100000005</v>
      </c>
      <c r="H198" s="17">
        <f>SUM(H2:H197)</f>
        <v>1524.2</v>
      </c>
      <c r="I198" s="17">
        <f>SUM(I2:I197)</f>
        <v>16861155.049999997</v>
      </c>
      <c r="J198" s="17">
        <f>I198/D198*100</f>
        <v>101.21685450131422</v>
      </c>
      <c r="K198" s="17">
        <f>SUM(K2:K197)</f>
        <v>-202709.04999999996</v>
      </c>
      <c r="L198" s="17">
        <f>SUM(L2:L197)</f>
        <v>1338681.2100000002</v>
      </c>
      <c r="M198" s="17">
        <f>SUM(M2:M197)</f>
        <v>0</v>
      </c>
      <c r="N198" s="17">
        <f>SUM(N2:N197)</f>
        <v>16859630.849999998</v>
      </c>
      <c r="O198" s="153"/>
      <c r="P198" s="18"/>
      <c r="Q198" s="18"/>
    </row>
    <row r="199" spans="1:17" ht="15.75" customHeight="1" x14ac:dyDescent="0.2">
      <c r="A199" s="152"/>
      <c r="B199" s="152"/>
      <c r="C199" s="153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53"/>
      <c r="P199" s="9"/>
      <c r="Q199" s="9"/>
    </row>
    <row r="200" spans="1:17" ht="15.75" customHeight="1" x14ac:dyDescent="0.2">
      <c r="A200" s="152">
        <v>3502</v>
      </c>
      <c r="B200" s="152" t="s">
        <v>579</v>
      </c>
      <c r="C200" s="153" t="s">
        <v>190</v>
      </c>
      <c r="D200" s="154">
        <v>85980</v>
      </c>
      <c r="E200" s="8">
        <v>85980.41</v>
      </c>
      <c r="F200" s="8">
        <f t="shared" ref="F200:F233" si="240">E200/D200*100</f>
        <v>100.00047685508258</v>
      </c>
      <c r="G200" s="8"/>
      <c r="H200" s="8"/>
      <c r="I200" s="8">
        <f t="shared" ref="I200:I235" si="241">E200+G200+H200</f>
        <v>85980.41</v>
      </c>
      <c r="J200" s="8">
        <f t="shared" ref="J200:J233" si="242">I200/D200*100</f>
        <v>100.00047685508258</v>
      </c>
      <c r="K200" s="197">
        <f t="shared" ref="K200:K235" si="243">D200-I200</f>
        <v>-0.41000000000349246</v>
      </c>
      <c r="L200" s="8">
        <f t="shared" ref="L200:L235" si="244">G200+H200</f>
        <v>0</v>
      </c>
      <c r="M200" s="8"/>
      <c r="N200" s="8">
        <f t="shared" ref="N200:N235" si="245">E200+G200</f>
        <v>85980.41</v>
      </c>
      <c r="O200" s="153" t="s">
        <v>1490</v>
      </c>
      <c r="P200" s="9"/>
      <c r="Q200" s="9"/>
    </row>
    <row r="201" spans="1:17" ht="15.75" customHeight="1" x14ac:dyDescent="0.2">
      <c r="A201" s="152">
        <v>3502</v>
      </c>
      <c r="B201" s="152" t="s">
        <v>580</v>
      </c>
      <c r="C201" s="153" t="s">
        <v>1386</v>
      </c>
      <c r="D201" s="154">
        <v>355112</v>
      </c>
      <c r="E201" s="8">
        <v>355111.96</v>
      </c>
      <c r="F201" s="8">
        <f t="shared" si="240"/>
        <v>99.999988735948094</v>
      </c>
      <c r="G201" s="8"/>
      <c r="H201" s="8"/>
      <c r="I201" s="8">
        <f t="shared" si="241"/>
        <v>355111.96</v>
      </c>
      <c r="J201" s="8">
        <f t="shared" si="242"/>
        <v>99.999988735948094</v>
      </c>
      <c r="K201" s="8">
        <f t="shared" si="243"/>
        <v>3.9999999979045242E-2</v>
      </c>
      <c r="L201" s="8">
        <f t="shared" si="244"/>
        <v>0</v>
      </c>
      <c r="M201" s="8"/>
      <c r="N201" s="8">
        <f t="shared" si="245"/>
        <v>355111.96</v>
      </c>
      <c r="O201" s="153" t="s">
        <v>1490</v>
      </c>
      <c r="P201" s="9"/>
      <c r="Q201" s="9"/>
    </row>
    <row r="202" spans="1:17" ht="15.75" customHeight="1" x14ac:dyDescent="0.2">
      <c r="A202" s="152">
        <v>3502</v>
      </c>
      <c r="B202" s="152" t="s">
        <v>581</v>
      </c>
      <c r="C202" s="153" t="s">
        <v>1046</v>
      </c>
      <c r="D202" s="154">
        <v>582468</v>
      </c>
      <c r="E202" s="8">
        <v>411376.69</v>
      </c>
      <c r="F202" s="8">
        <f t="shared" si="240"/>
        <v>70.626487635372243</v>
      </c>
      <c r="G202" s="8"/>
      <c r="H202" s="8"/>
      <c r="I202" s="8">
        <f t="shared" si="241"/>
        <v>411376.69</v>
      </c>
      <c r="J202" s="8">
        <f t="shared" si="242"/>
        <v>70.626487635372243</v>
      </c>
      <c r="K202" s="8">
        <f t="shared" si="243"/>
        <v>171091.31</v>
      </c>
      <c r="L202" s="8">
        <f t="shared" si="244"/>
        <v>0</v>
      </c>
      <c r="M202" s="8"/>
      <c r="N202" s="8">
        <f t="shared" si="245"/>
        <v>411376.69</v>
      </c>
      <c r="O202" s="153" t="s">
        <v>1490</v>
      </c>
      <c r="P202" s="9"/>
      <c r="Q202" s="9"/>
    </row>
    <row r="203" spans="1:17" ht="15.75" customHeight="1" x14ac:dyDescent="0.2">
      <c r="A203" s="152">
        <v>3502</v>
      </c>
      <c r="B203" s="152" t="s">
        <v>188</v>
      </c>
      <c r="C203" s="153" t="s">
        <v>202</v>
      </c>
      <c r="D203" s="154">
        <v>129823</v>
      </c>
      <c r="E203" s="8">
        <v>129853.21</v>
      </c>
      <c r="F203" s="8">
        <f t="shared" si="240"/>
        <v>100.02327014473553</v>
      </c>
      <c r="G203" s="8"/>
      <c r="H203" s="8"/>
      <c r="I203" s="8">
        <f t="shared" si="241"/>
        <v>129853.21</v>
      </c>
      <c r="J203" s="8">
        <f t="shared" si="242"/>
        <v>100.02327014473553</v>
      </c>
      <c r="K203" s="8">
        <f t="shared" si="243"/>
        <v>-30.210000000006403</v>
      </c>
      <c r="L203" s="8">
        <f t="shared" si="244"/>
        <v>0</v>
      </c>
      <c r="M203" s="8"/>
      <c r="N203" s="8">
        <f t="shared" si="245"/>
        <v>129853.21</v>
      </c>
      <c r="O203" s="153" t="s">
        <v>1490</v>
      </c>
      <c r="P203" s="9"/>
      <c r="Q203" s="9"/>
    </row>
    <row r="204" spans="1:17" ht="15.75" customHeight="1" x14ac:dyDescent="0.2">
      <c r="A204" s="152">
        <v>3502</v>
      </c>
      <c r="B204" s="152" t="s">
        <v>189</v>
      </c>
      <c r="C204" s="153" t="s">
        <v>351</v>
      </c>
      <c r="D204" s="154">
        <v>150189</v>
      </c>
      <c r="E204" s="8">
        <v>150188.75999999998</v>
      </c>
      <c r="F204" s="8">
        <f t="shared" si="240"/>
        <v>99.999840201346288</v>
      </c>
      <c r="G204" s="8"/>
      <c r="H204" s="8"/>
      <c r="I204" s="8">
        <f t="shared" si="241"/>
        <v>150188.75999999998</v>
      </c>
      <c r="J204" s="8">
        <f t="shared" si="242"/>
        <v>99.999840201346288</v>
      </c>
      <c r="K204" s="197">
        <f t="shared" si="243"/>
        <v>0.2400000000197906</v>
      </c>
      <c r="L204" s="8">
        <f t="shared" si="244"/>
        <v>0</v>
      </c>
      <c r="M204" s="8"/>
      <c r="N204" s="8">
        <f t="shared" si="245"/>
        <v>150188.75999999998</v>
      </c>
      <c r="O204" s="153" t="s">
        <v>1490</v>
      </c>
      <c r="P204" s="9"/>
      <c r="Q204" s="9"/>
    </row>
    <row r="205" spans="1:17" ht="15.75" customHeight="1" x14ac:dyDescent="0.2">
      <c r="A205" s="152">
        <v>3502</v>
      </c>
      <c r="B205" s="152" t="s">
        <v>1436</v>
      </c>
      <c r="C205" s="153" t="s">
        <v>1904</v>
      </c>
      <c r="D205" s="154">
        <v>32034</v>
      </c>
      <c r="E205" s="8">
        <v>31510.080000000002</v>
      </c>
      <c r="F205" s="8">
        <f t="shared" ref="F205" si="246">E205/D205*100</f>
        <v>98.36448773178499</v>
      </c>
      <c r="G205" s="8"/>
      <c r="H205" s="8"/>
      <c r="I205" s="8">
        <f t="shared" ref="I205" si="247">E205+G205+H205</f>
        <v>31510.080000000002</v>
      </c>
      <c r="J205" s="8">
        <f t="shared" ref="J205" si="248">I205/D205*100</f>
        <v>98.36448773178499</v>
      </c>
      <c r="K205" s="8">
        <f t="shared" ref="K205" si="249">D205-I205</f>
        <v>523.91999999999825</v>
      </c>
      <c r="L205" s="8">
        <f t="shared" ref="L205" si="250">G205+H205</f>
        <v>0</v>
      </c>
      <c r="M205" s="8"/>
      <c r="N205" s="8">
        <f t="shared" ref="N205" si="251">E205+G205</f>
        <v>31510.080000000002</v>
      </c>
      <c r="O205" s="153" t="s">
        <v>1490</v>
      </c>
      <c r="P205" s="9"/>
      <c r="Q205" s="9"/>
    </row>
    <row r="206" spans="1:17" ht="15.75" customHeight="1" x14ac:dyDescent="0.2">
      <c r="A206" s="152">
        <v>350200</v>
      </c>
      <c r="B206" s="152" t="s">
        <v>1741</v>
      </c>
      <c r="C206" s="153" t="s">
        <v>1918</v>
      </c>
      <c r="D206" s="154">
        <v>95867</v>
      </c>
      <c r="E206" s="8">
        <v>95867</v>
      </c>
      <c r="F206" s="8">
        <f t="shared" ref="F206:F211" si="252">E206/D206*100</f>
        <v>100</v>
      </c>
      <c r="G206" s="8"/>
      <c r="H206" s="8"/>
      <c r="I206" s="8">
        <f t="shared" ref="I206:I211" si="253">E206+G206+H206</f>
        <v>95867</v>
      </c>
      <c r="J206" s="8">
        <f t="shared" ref="J206:J211" si="254">I206/D206*100</f>
        <v>100</v>
      </c>
      <c r="K206" s="8">
        <f t="shared" ref="K206:K211" si="255">D206-I206</f>
        <v>0</v>
      </c>
      <c r="L206" s="8">
        <f t="shared" ref="L206:L211" si="256">G206+H206</f>
        <v>0</v>
      </c>
      <c r="M206" s="8"/>
      <c r="N206" s="8">
        <f t="shared" ref="N206:N211" si="257">E206+G206</f>
        <v>95867</v>
      </c>
      <c r="O206" s="153" t="s">
        <v>1490</v>
      </c>
      <c r="P206" s="9"/>
      <c r="Q206" s="9"/>
    </row>
    <row r="207" spans="1:17" ht="15.75" customHeight="1" x14ac:dyDescent="0.2">
      <c r="A207" s="152">
        <v>350200</v>
      </c>
      <c r="B207" s="152" t="s">
        <v>39</v>
      </c>
      <c r="C207" s="153" t="s">
        <v>1079</v>
      </c>
      <c r="D207" s="154">
        <v>197787</v>
      </c>
      <c r="E207" s="8">
        <v>197787</v>
      </c>
      <c r="F207" s="8">
        <f>E207/D207*100</f>
        <v>100</v>
      </c>
      <c r="G207" s="8"/>
      <c r="H207" s="8"/>
      <c r="I207" s="8">
        <f>E207+G207+H207</f>
        <v>197787</v>
      </c>
      <c r="J207" s="8">
        <f>I207/D207*100</f>
        <v>100</v>
      </c>
      <c r="K207" s="8">
        <f>D207-I207</f>
        <v>0</v>
      </c>
      <c r="L207" s="8">
        <f>G207+H207</f>
        <v>0</v>
      </c>
      <c r="M207" s="8"/>
      <c r="N207" s="8">
        <f>E207+G207</f>
        <v>197787</v>
      </c>
      <c r="O207" s="153" t="s">
        <v>1490</v>
      </c>
      <c r="P207" s="9"/>
      <c r="Q207" s="9"/>
    </row>
    <row r="208" spans="1:17" ht="15.75" customHeight="1" x14ac:dyDescent="0.2">
      <c r="A208" s="152">
        <v>350200</v>
      </c>
      <c r="B208" s="152" t="s">
        <v>1922</v>
      </c>
      <c r="C208" s="153" t="s">
        <v>1971</v>
      </c>
      <c r="D208" s="161">
        <v>6319</v>
      </c>
      <c r="E208" s="8">
        <v>6391</v>
      </c>
      <c r="F208" s="8">
        <f>E208/D208*100</f>
        <v>101.1394207944295</v>
      </c>
      <c r="G208" s="8"/>
      <c r="H208" s="8"/>
      <c r="I208" s="8">
        <f>E208+G208+H208</f>
        <v>6391</v>
      </c>
      <c r="J208" s="8">
        <f>I208/D208*100</f>
        <v>101.1394207944295</v>
      </c>
      <c r="K208" s="8">
        <f>D208-I208</f>
        <v>-72</v>
      </c>
      <c r="L208" s="8">
        <f>G208+H208</f>
        <v>0</v>
      </c>
      <c r="M208" s="8"/>
      <c r="N208" s="8">
        <f>E208+G208</f>
        <v>6391</v>
      </c>
      <c r="O208" s="153" t="s">
        <v>1490</v>
      </c>
      <c r="P208" s="14">
        <v>41239</v>
      </c>
      <c r="Q208" s="9" t="s">
        <v>2091</v>
      </c>
    </row>
    <row r="209" spans="1:17" ht="15.75" customHeight="1" x14ac:dyDescent="0.2">
      <c r="A209" s="152">
        <v>350200</v>
      </c>
      <c r="B209" s="152" t="s">
        <v>1922</v>
      </c>
      <c r="C209" s="153" t="s">
        <v>1972</v>
      </c>
      <c r="D209" s="161">
        <v>32000</v>
      </c>
      <c r="E209" s="8">
        <v>32000</v>
      </c>
      <c r="F209" s="8">
        <f>E209/D209*100</f>
        <v>100</v>
      </c>
      <c r="G209" s="8">
        <v>-1660.18</v>
      </c>
      <c r="H209" s="8"/>
      <c r="I209" s="8">
        <f>E209+G209+H209</f>
        <v>30339.82</v>
      </c>
      <c r="J209" s="8">
        <f>I209/D209*100</f>
        <v>94.811937499999999</v>
      </c>
      <c r="K209" s="8">
        <f>D209-I209</f>
        <v>1660.1800000000003</v>
      </c>
      <c r="L209" s="8">
        <f>G209+H209</f>
        <v>-1660.18</v>
      </c>
      <c r="M209" s="8"/>
      <c r="N209" s="8">
        <f>E209+G209</f>
        <v>30339.82</v>
      </c>
      <c r="O209" s="153" t="s">
        <v>1490</v>
      </c>
      <c r="P209" s="14">
        <v>41239</v>
      </c>
      <c r="Q209" s="9" t="s">
        <v>2091</v>
      </c>
    </row>
    <row r="210" spans="1:17" ht="15.75" customHeight="1" x14ac:dyDescent="0.2">
      <c r="A210" s="152">
        <v>350200</v>
      </c>
      <c r="B210" s="152" t="s">
        <v>1922</v>
      </c>
      <c r="C210" s="153" t="s">
        <v>1973</v>
      </c>
      <c r="D210" s="161">
        <v>48000</v>
      </c>
      <c r="E210" s="8">
        <v>48000</v>
      </c>
      <c r="F210" s="8">
        <f>E210/D210*100</f>
        <v>100</v>
      </c>
      <c r="G210" s="8">
        <v>1536.68</v>
      </c>
      <c r="H210" s="8"/>
      <c r="I210" s="8">
        <f>E210+G210+H210</f>
        <v>49536.68</v>
      </c>
      <c r="J210" s="8">
        <f>I210/D210*100</f>
        <v>103.20141666666667</v>
      </c>
      <c r="K210" s="8">
        <f>D210-I210</f>
        <v>-1536.6800000000003</v>
      </c>
      <c r="L210" s="8">
        <f>G210+H210</f>
        <v>1536.68</v>
      </c>
      <c r="M210" s="8"/>
      <c r="N210" s="8">
        <f>E210+G210</f>
        <v>49536.68</v>
      </c>
      <c r="O210" s="153" t="s">
        <v>1490</v>
      </c>
      <c r="P210" s="14">
        <v>41239</v>
      </c>
      <c r="Q210" s="9" t="s">
        <v>2091</v>
      </c>
    </row>
    <row r="211" spans="1:17" ht="15.75" customHeight="1" x14ac:dyDescent="0.2">
      <c r="A211" s="152">
        <v>350200</v>
      </c>
      <c r="B211" s="152" t="s">
        <v>1920</v>
      </c>
      <c r="C211" s="153" t="s">
        <v>1921</v>
      </c>
      <c r="D211" s="154">
        <v>6319</v>
      </c>
      <c r="E211" s="8">
        <v>6391</v>
      </c>
      <c r="F211" s="8">
        <f t="shared" si="252"/>
        <v>101.1394207944295</v>
      </c>
      <c r="G211" s="8"/>
      <c r="H211" s="8"/>
      <c r="I211" s="8">
        <f t="shared" si="253"/>
        <v>6391</v>
      </c>
      <c r="J211" s="8">
        <f t="shared" si="254"/>
        <v>101.1394207944295</v>
      </c>
      <c r="K211" s="8">
        <f t="shared" si="255"/>
        <v>-72</v>
      </c>
      <c r="L211" s="8">
        <f t="shared" si="256"/>
        <v>0</v>
      </c>
      <c r="M211" s="8"/>
      <c r="N211" s="8">
        <f t="shared" si="257"/>
        <v>6391</v>
      </c>
      <c r="O211" s="153" t="s">
        <v>1490</v>
      </c>
      <c r="P211" s="9" t="s">
        <v>2092</v>
      </c>
      <c r="Q211" s="9" t="s">
        <v>426</v>
      </c>
    </row>
    <row r="212" spans="1:17" ht="15.75" customHeight="1" x14ac:dyDescent="0.2">
      <c r="A212" s="152">
        <v>350200</v>
      </c>
      <c r="B212" s="152" t="s">
        <v>1926</v>
      </c>
      <c r="C212" s="153" t="s">
        <v>2038</v>
      </c>
      <c r="D212" s="154">
        <v>11500</v>
      </c>
      <c r="E212" s="8">
        <v>0</v>
      </c>
      <c r="F212" s="8">
        <f t="shared" si="240"/>
        <v>0</v>
      </c>
      <c r="G212" s="8"/>
      <c r="H212" s="8"/>
      <c r="I212" s="8">
        <f t="shared" si="241"/>
        <v>0</v>
      </c>
      <c r="J212" s="8">
        <f t="shared" si="242"/>
        <v>0</v>
      </c>
      <c r="K212" s="8">
        <f t="shared" si="243"/>
        <v>11500</v>
      </c>
      <c r="L212" s="8">
        <f t="shared" si="244"/>
        <v>0</v>
      </c>
      <c r="M212" s="8"/>
      <c r="N212" s="8">
        <f t="shared" si="245"/>
        <v>0</v>
      </c>
      <c r="O212" s="153" t="s">
        <v>1490</v>
      </c>
      <c r="P212" s="9"/>
      <c r="Q212" s="9"/>
    </row>
    <row r="213" spans="1:17" ht="15.75" customHeight="1" x14ac:dyDescent="0.2">
      <c r="A213" s="152">
        <v>3502</v>
      </c>
      <c r="B213" s="152" t="s">
        <v>1928</v>
      </c>
      <c r="C213" s="153" t="s">
        <v>1933</v>
      </c>
      <c r="D213" s="154">
        <v>33482</v>
      </c>
      <c r="E213" s="8">
        <v>0</v>
      </c>
      <c r="F213" s="8">
        <f t="shared" si="240"/>
        <v>0</v>
      </c>
      <c r="G213" s="8"/>
      <c r="H213" s="8"/>
      <c r="I213" s="8">
        <f t="shared" si="241"/>
        <v>0</v>
      </c>
      <c r="J213" s="8">
        <f t="shared" si="242"/>
        <v>0</v>
      </c>
      <c r="K213" s="8">
        <f t="shared" si="243"/>
        <v>33482</v>
      </c>
      <c r="L213" s="8">
        <f t="shared" si="244"/>
        <v>0</v>
      </c>
      <c r="M213" s="8"/>
      <c r="N213" s="8">
        <f t="shared" si="245"/>
        <v>0</v>
      </c>
      <c r="O213" s="153" t="s">
        <v>1490</v>
      </c>
      <c r="P213" s="9"/>
      <c r="Q213" s="9"/>
    </row>
    <row r="214" spans="1:17" ht="15.75" customHeight="1" x14ac:dyDescent="0.2">
      <c r="A214" s="152">
        <v>350203</v>
      </c>
      <c r="B214" s="152" t="s">
        <v>1607</v>
      </c>
      <c r="C214" s="153" t="s">
        <v>1930</v>
      </c>
      <c r="D214" s="154">
        <v>5079</v>
      </c>
      <c r="E214" s="8">
        <v>0</v>
      </c>
      <c r="F214" s="8">
        <f t="shared" ref="F214" si="258">E214/D214*100</f>
        <v>0</v>
      </c>
      <c r="G214" s="8"/>
      <c r="H214" s="8"/>
      <c r="I214" s="8">
        <f t="shared" ref="I214" si="259">E214+G214+H214</f>
        <v>0</v>
      </c>
      <c r="J214" s="8">
        <f t="shared" ref="J214" si="260">I214/D214*100</f>
        <v>0</v>
      </c>
      <c r="K214" s="8">
        <f t="shared" ref="K214" si="261">D214-I214</f>
        <v>5079</v>
      </c>
      <c r="L214" s="8">
        <f t="shared" ref="L214" si="262">G214+H214</f>
        <v>0</v>
      </c>
      <c r="M214" s="8"/>
      <c r="N214" s="8">
        <f t="shared" ref="N214" si="263">E214+G214</f>
        <v>0</v>
      </c>
      <c r="O214" s="153" t="s">
        <v>1490</v>
      </c>
      <c r="P214" s="9"/>
      <c r="Q214" s="9"/>
    </row>
    <row r="215" spans="1:17" ht="15.75" customHeight="1" x14ac:dyDescent="0.2">
      <c r="A215" s="152">
        <v>350203</v>
      </c>
      <c r="B215" s="152" t="s">
        <v>2037</v>
      </c>
      <c r="C215" s="153" t="s">
        <v>2041</v>
      </c>
      <c r="D215" s="154">
        <v>19987</v>
      </c>
      <c r="E215" s="8">
        <v>19987</v>
      </c>
      <c r="F215" s="8">
        <f>E215/D215*100</f>
        <v>100</v>
      </c>
      <c r="G215" s="8"/>
      <c r="H215" s="8"/>
      <c r="I215" s="8">
        <f t="shared" ref="I215:I234" si="264">E215+G215+H215</f>
        <v>19987</v>
      </c>
      <c r="J215" s="8">
        <f>I215/D215*100</f>
        <v>100</v>
      </c>
      <c r="K215" s="8">
        <f>D215-I215</f>
        <v>0</v>
      </c>
      <c r="L215" s="8">
        <f t="shared" ref="L215:L234" si="265">G215+H215</f>
        <v>0</v>
      </c>
      <c r="M215" s="8"/>
      <c r="N215" s="8">
        <f t="shared" ref="N215:N234" si="266">E215+G215</f>
        <v>19987</v>
      </c>
      <c r="O215" s="153" t="s">
        <v>1490</v>
      </c>
      <c r="P215" s="9"/>
      <c r="Q215" s="9"/>
    </row>
    <row r="216" spans="1:17" ht="15.75" customHeight="1" x14ac:dyDescent="0.2">
      <c r="A216" s="152">
        <v>350203</v>
      </c>
      <c r="B216" s="152" t="s">
        <v>1209</v>
      </c>
      <c r="C216" s="153" t="s">
        <v>1878</v>
      </c>
      <c r="D216" s="8">
        <v>3081</v>
      </c>
      <c r="E216" s="8">
        <v>3081.71</v>
      </c>
      <c r="F216" s="8">
        <f>E216/D216*100</f>
        <v>100.02304446608244</v>
      </c>
      <c r="G216" s="8"/>
      <c r="H216" s="8"/>
      <c r="I216" s="8">
        <f t="shared" si="264"/>
        <v>3081.71</v>
      </c>
      <c r="J216" s="8">
        <f>I216/D216*100</f>
        <v>100.02304446608244</v>
      </c>
      <c r="K216" s="8">
        <f>D216-I216</f>
        <v>-0.71000000000003638</v>
      </c>
      <c r="L216" s="8">
        <f t="shared" si="265"/>
        <v>0</v>
      </c>
      <c r="M216" s="8"/>
      <c r="N216" s="8">
        <f t="shared" si="266"/>
        <v>3081.71</v>
      </c>
      <c r="O216" s="153"/>
      <c r="P216" s="9"/>
      <c r="Q216" s="9"/>
    </row>
    <row r="217" spans="1:17" ht="15.75" customHeight="1" x14ac:dyDescent="0.2">
      <c r="A217" s="152">
        <v>3811</v>
      </c>
      <c r="B217" s="152" t="s">
        <v>1453</v>
      </c>
      <c r="C217" s="153" t="s">
        <v>1489</v>
      </c>
      <c r="D217" s="154">
        <v>142000</v>
      </c>
      <c r="E217" s="8">
        <v>0</v>
      </c>
      <c r="F217" s="8">
        <f>E217/D217*100</f>
        <v>0</v>
      </c>
      <c r="G217" s="8"/>
      <c r="H217" s="8"/>
      <c r="I217" s="8">
        <f t="shared" si="264"/>
        <v>0</v>
      </c>
      <c r="J217" s="8">
        <f>I217/D217*100</f>
        <v>0</v>
      </c>
      <c r="K217" s="8">
        <f>D217-I217</f>
        <v>142000</v>
      </c>
      <c r="L217" s="8">
        <f t="shared" si="265"/>
        <v>0</v>
      </c>
      <c r="M217" s="8"/>
      <c r="N217" s="8">
        <f t="shared" si="266"/>
        <v>0</v>
      </c>
      <c r="O217" s="153" t="s">
        <v>1490</v>
      </c>
      <c r="P217" s="9"/>
      <c r="Q217" s="9"/>
    </row>
    <row r="218" spans="1:17" ht="15.75" customHeight="1" x14ac:dyDescent="0.2">
      <c r="A218" s="152">
        <v>3810</v>
      </c>
      <c r="B218" s="152" t="s">
        <v>1454</v>
      </c>
      <c r="C218" s="153" t="s">
        <v>1609</v>
      </c>
      <c r="D218" s="154"/>
      <c r="E218" s="8">
        <v>1010</v>
      </c>
      <c r="F218" s="8" t="e">
        <f>E218/D218*100</f>
        <v>#DIV/0!</v>
      </c>
      <c r="G218" s="8"/>
      <c r="H218" s="8"/>
      <c r="I218" s="8">
        <f t="shared" si="264"/>
        <v>1010</v>
      </c>
      <c r="J218" s="8" t="e">
        <f>I218/D218*100</f>
        <v>#DIV/0!</v>
      </c>
      <c r="K218" s="8">
        <f>D218-I218</f>
        <v>-1010</v>
      </c>
      <c r="L218" s="8">
        <f t="shared" si="265"/>
        <v>0</v>
      </c>
      <c r="M218" s="8"/>
      <c r="N218" s="8">
        <f t="shared" si="266"/>
        <v>1010</v>
      </c>
      <c r="O218" s="153" t="s">
        <v>1490</v>
      </c>
      <c r="P218" s="9"/>
      <c r="Q218" s="9"/>
    </row>
    <row r="219" spans="1:17" ht="15.75" customHeight="1" x14ac:dyDescent="0.2">
      <c r="A219" s="152">
        <v>3810</v>
      </c>
      <c r="B219" s="152" t="s">
        <v>97</v>
      </c>
      <c r="C219" s="153" t="s">
        <v>107</v>
      </c>
      <c r="D219" s="154"/>
      <c r="E219" s="8">
        <v>59040</v>
      </c>
      <c r="F219" s="8" t="e">
        <f t="shared" si="240"/>
        <v>#DIV/0!</v>
      </c>
      <c r="G219" s="8"/>
      <c r="H219" s="8"/>
      <c r="I219" s="8">
        <f t="shared" si="264"/>
        <v>59040</v>
      </c>
      <c r="J219" s="8" t="e">
        <f t="shared" si="242"/>
        <v>#DIV/0!</v>
      </c>
      <c r="K219" s="8">
        <f t="shared" si="243"/>
        <v>-59040</v>
      </c>
      <c r="L219" s="8">
        <f t="shared" si="265"/>
        <v>0</v>
      </c>
      <c r="M219" s="8"/>
      <c r="N219" s="8">
        <f t="shared" si="266"/>
        <v>59040</v>
      </c>
      <c r="O219" s="153" t="s">
        <v>1490</v>
      </c>
      <c r="P219" s="9"/>
      <c r="Q219" s="9"/>
    </row>
    <row r="220" spans="1:17" ht="15.75" customHeight="1" x14ac:dyDescent="0.2">
      <c r="A220" s="152">
        <v>3810</v>
      </c>
      <c r="B220" s="152" t="s">
        <v>98</v>
      </c>
      <c r="C220" s="153" t="s">
        <v>1517</v>
      </c>
      <c r="D220" s="154"/>
      <c r="E220" s="8">
        <v>1250</v>
      </c>
      <c r="F220" s="8" t="e">
        <f t="shared" ref="F220:F226" si="267">E220/D220*100</f>
        <v>#DIV/0!</v>
      </c>
      <c r="G220" s="8"/>
      <c r="H220" s="8"/>
      <c r="I220" s="8">
        <f t="shared" si="264"/>
        <v>1250</v>
      </c>
      <c r="J220" s="8" t="e">
        <f t="shared" ref="J220:J226" si="268">I220/D220*100</f>
        <v>#DIV/0!</v>
      </c>
      <c r="K220" s="8">
        <f t="shared" ref="K220:K226" si="269">D220-I220</f>
        <v>-1250</v>
      </c>
      <c r="L220" s="8">
        <f t="shared" si="265"/>
        <v>0</v>
      </c>
      <c r="M220" s="8"/>
      <c r="N220" s="8">
        <f t="shared" si="266"/>
        <v>1250</v>
      </c>
      <c r="O220" s="153" t="s">
        <v>1490</v>
      </c>
      <c r="P220" s="9"/>
      <c r="Q220" s="9"/>
    </row>
    <row r="221" spans="1:17" ht="15.75" customHeight="1" x14ac:dyDescent="0.2">
      <c r="A221" s="152">
        <v>3810</v>
      </c>
      <c r="B221" s="152" t="s">
        <v>99</v>
      </c>
      <c r="C221" s="153" t="s">
        <v>630</v>
      </c>
      <c r="D221" s="154"/>
      <c r="E221" s="8">
        <v>1310</v>
      </c>
      <c r="F221" s="8" t="e">
        <f t="shared" si="267"/>
        <v>#DIV/0!</v>
      </c>
      <c r="G221" s="8"/>
      <c r="H221" s="8"/>
      <c r="I221" s="8">
        <f t="shared" si="264"/>
        <v>1310</v>
      </c>
      <c r="J221" s="8" t="e">
        <f t="shared" si="268"/>
        <v>#DIV/0!</v>
      </c>
      <c r="K221" s="8">
        <f t="shared" si="269"/>
        <v>-1310</v>
      </c>
      <c r="L221" s="8">
        <f t="shared" si="265"/>
        <v>0</v>
      </c>
      <c r="M221" s="8"/>
      <c r="N221" s="8">
        <f t="shared" si="266"/>
        <v>1310</v>
      </c>
      <c r="O221" s="153" t="s">
        <v>1490</v>
      </c>
      <c r="P221" s="9"/>
      <c r="Q221" s="9"/>
    </row>
    <row r="222" spans="1:17" ht="15.75" customHeight="1" x14ac:dyDescent="0.2">
      <c r="A222" s="152">
        <v>3810</v>
      </c>
      <c r="B222" s="152" t="s">
        <v>100</v>
      </c>
      <c r="C222" s="153" t="s">
        <v>421</v>
      </c>
      <c r="D222" s="154"/>
      <c r="E222" s="8">
        <v>2975</v>
      </c>
      <c r="F222" s="8" t="e">
        <f t="shared" si="267"/>
        <v>#DIV/0!</v>
      </c>
      <c r="G222" s="8"/>
      <c r="H222" s="8"/>
      <c r="I222" s="8">
        <f t="shared" si="264"/>
        <v>2975</v>
      </c>
      <c r="J222" s="8" t="e">
        <f t="shared" si="268"/>
        <v>#DIV/0!</v>
      </c>
      <c r="K222" s="8">
        <f t="shared" si="269"/>
        <v>-2975</v>
      </c>
      <c r="L222" s="8">
        <f t="shared" si="265"/>
        <v>0</v>
      </c>
      <c r="M222" s="8"/>
      <c r="N222" s="8">
        <f t="shared" si="266"/>
        <v>2975</v>
      </c>
      <c r="O222" s="153" t="s">
        <v>1490</v>
      </c>
      <c r="P222" s="9"/>
      <c r="Q222" s="9"/>
    </row>
    <row r="223" spans="1:17" ht="15.75" customHeight="1" x14ac:dyDescent="0.2">
      <c r="A223" s="152">
        <v>3810</v>
      </c>
      <c r="B223" s="152" t="s">
        <v>101</v>
      </c>
      <c r="C223" s="153" t="s">
        <v>1886</v>
      </c>
      <c r="D223" s="154"/>
      <c r="E223" s="8">
        <v>14200</v>
      </c>
      <c r="F223" s="8" t="e">
        <f t="shared" si="267"/>
        <v>#DIV/0!</v>
      </c>
      <c r="G223" s="8"/>
      <c r="H223" s="8"/>
      <c r="I223" s="8">
        <f t="shared" si="264"/>
        <v>14200</v>
      </c>
      <c r="J223" s="8" t="e">
        <f t="shared" si="268"/>
        <v>#DIV/0!</v>
      </c>
      <c r="K223" s="8">
        <f t="shared" si="269"/>
        <v>-14200</v>
      </c>
      <c r="L223" s="8">
        <f t="shared" si="265"/>
        <v>0</v>
      </c>
      <c r="M223" s="8"/>
      <c r="N223" s="8">
        <f t="shared" si="266"/>
        <v>14200</v>
      </c>
      <c r="O223" s="153" t="s">
        <v>1490</v>
      </c>
      <c r="P223" s="9"/>
      <c r="Q223" s="9"/>
    </row>
    <row r="224" spans="1:17" ht="15.75" customHeight="1" x14ac:dyDescent="0.2">
      <c r="A224" s="152">
        <v>3810</v>
      </c>
      <c r="B224" s="152" t="s">
        <v>102</v>
      </c>
      <c r="C224" s="153" t="s">
        <v>1919</v>
      </c>
      <c r="D224" s="154"/>
      <c r="E224" s="8">
        <v>2509</v>
      </c>
      <c r="F224" s="8" t="e">
        <f t="shared" si="267"/>
        <v>#DIV/0!</v>
      </c>
      <c r="G224" s="8"/>
      <c r="H224" s="8"/>
      <c r="I224" s="8">
        <f t="shared" si="264"/>
        <v>2509</v>
      </c>
      <c r="J224" s="8" t="e">
        <f t="shared" si="268"/>
        <v>#DIV/0!</v>
      </c>
      <c r="K224" s="8">
        <f t="shared" si="269"/>
        <v>-2509</v>
      </c>
      <c r="L224" s="8">
        <f t="shared" si="265"/>
        <v>0</v>
      </c>
      <c r="M224" s="8"/>
      <c r="N224" s="8">
        <f t="shared" si="266"/>
        <v>2509</v>
      </c>
      <c r="O224" s="153" t="s">
        <v>1490</v>
      </c>
      <c r="P224" s="9"/>
      <c r="Q224" s="9"/>
    </row>
    <row r="225" spans="1:17" ht="15.75" customHeight="1" x14ac:dyDescent="0.2">
      <c r="A225" s="152">
        <v>3810</v>
      </c>
      <c r="B225" s="152" t="s">
        <v>103</v>
      </c>
      <c r="C225" s="153" t="s">
        <v>1943</v>
      </c>
      <c r="D225" s="154"/>
      <c r="E225" s="8">
        <v>1450</v>
      </c>
      <c r="F225" s="8" t="e">
        <f t="shared" si="267"/>
        <v>#DIV/0!</v>
      </c>
      <c r="G225" s="8"/>
      <c r="H225" s="8"/>
      <c r="I225" s="8">
        <f t="shared" si="264"/>
        <v>1450</v>
      </c>
      <c r="J225" s="8" t="e">
        <f t="shared" si="268"/>
        <v>#DIV/0!</v>
      </c>
      <c r="K225" s="8">
        <f t="shared" si="269"/>
        <v>-1450</v>
      </c>
      <c r="L225" s="8">
        <f t="shared" si="265"/>
        <v>0</v>
      </c>
      <c r="M225" s="8"/>
      <c r="N225" s="8">
        <f t="shared" si="266"/>
        <v>1450</v>
      </c>
      <c r="O225" s="153" t="s">
        <v>1490</v>
      </c>
      <c r="P225" s="9"/>
      <c r="Q225" s="9"/>
    </row>
    <row r="226" spans="1:17" ht="15.75" customHeight="1" x14ac:dyDescent="0.2">
      <c r="A226" s="152">
        <v>3810</v>
      </c>
      <c r="B226" s="152" t="s">
        <v>104</v>
      </c>
      <c r="C226" s="153" t="s">
        <v>1944</v>
      </c>
      <c r="D226" s="154"/>
      <c r="E226" s="8">
        <v>56790</v>
      </c>
      <c r="F226" s="8" t="e">
        <f t="shared" si="267"/>
        <v>#DIV/0!</v>
      </c>
      <c r="G226" s="8"/>
      <c r="H226" s="8"/>
      <c r="I226" s="8">
        <f t="shared" si="264"/>
        <v>56790</v>
      </c>
      <c r="J226" s="8" t="e">
        <f t="shared" si="268"/>
        <v>#DIV/0!</v>
      </c>
      <c r="K226" s="8">
        <f t="shared" si="269"/>
        <v>-56790</v>
      </c>
      <c r="L226" s="8">
        <f t="shared" si="265"/>
        <v>0</v>
      </c>
      <c r="M226" s="8"/>
      <c r="N226" s="8">
        <f t="shared" si="266"/>
        <v>56790</v>
      </c>
      <c r="O226" s="153" t="s">
        <v>1490</v>
      </c>
      <c r="P226" s="9"/>
      <c r="Q226" s="9"/>
    </row>
    <row r="227" spans="1:17" ht="15.75" customHeight="1" x14ac:dyDescent="0.2">
      <c r="A227" s="152">
        <v>3810</v>
      </c>
      <c r="B227" s="152" t="s">
        <v>1373</v>
      </c>
      <c r="C227" s="153" t="s">
        <v>1946</v>
      </c>
      <c r="D227" s="154"/>
      <c r="E227" s="8">
        <v>1640</v>
      </c>
      <c r="F227" s="8" t="e">
        <f t="shared" ref="F227:F232" si="270">E227/D227*100</f>
        <v>#DIV/0!</v>
      </c>
      <c r="G227" s="8"/>
      <c r="H227" s="8"/>
      <c r="I227" s="8">
        <f t="shared" si="264"/>
        <v>1640</v>
      </c>
      <c r="J227" s="8" t="e">
        <f t="shared" ref="J227:J232" si="271">I227/D227*100</f>
        <v>#DIV/0!</v>
      </c>
      <c r="K227" s="8">
        <f t="shared" ref="K227:K232" si="272">D227-I227</f>
        <v>-1640</v>
      </c>
      <c r="L227" s="8">
        <f t="shared" si="265"/>
        <v>0</v>
      </c>
      <c r="M227" s="8"/>
      <c r="N227" s="8">
        <f t="shared" si="266"/>
        <v>1640</v>
      </c>
      <c r="O227" s="153" t="s">
        <v>1490</v>
      </c>
      <c r="P227" s="9"/>
      <c r="Q227" s="9"/>
    </row>
    <row r="228" spans="1:17" ht="15.75" customHeight="1" x14ac:dyDescent="0.2">
      <c r="A228" s="152">
        <v>3810</v>
      </c>
      <c r="B228" s="152" t="s">
        <v>1374</v>
      </c>
      <c r="C228" s="153" t="s">
        <v>2102</v>
      </c>
      <c r="D228" s="154"/>
      <c r="E228" s="8">
        <v>6000</v>
      </c>
      <c r="F228" s="8" t="e">
        <f t="shared" ref="F228:F231" si="273">E228/D228*100</f>
        <v>#DIV/0!</v>
      </c>
      <c r="G228" s="8"/>
      <c r="H228" s="8"/>
      <c r="I228" s="8">
        <f t="shared" si="264"/>
        <v>6000</v>
      </c>
      <c r="J228" s="8" t="e">
        <f t="shared" ref="J228:J231" si="274">I228/D228*100</f>
        <v>#DIV/0!</v>
      </c>
      <c r="K228" s="8">
        <f t="shared" ref="K228:K231" si="275">D228-I228</f>
        <v>-6000</v>
      </c>
      <c r="L228" s="8">
        <f t="shared" si="265"/>
        <v>0</v>
      </c>
      <c r="M228" s="8"/>
      <c r="N228" s="8">
        <f t="shared" si="266"/>
        <v>6000</v>
      </c>
      <c r="O228" s="153" t="s">
        <v>1490</v>
      </c>
      <c r="P228" s="9"/>
      <c r="Q228" s="9"/>
    </row>
    <row r="229" spans="1:17" ht="15.75" customHeight="1" x14ac:dyDescent="0.2">
      <c r="A229" s="152">
        <v>3810</v>
      </c>
      <c r="B229" s="152" t="s">
        <v>142</v>
      </c>
      <c r="C229" s="153" t="s">
        <v>2101</v>
      </c>
      <c r="D229" s="154"/>
      <c r="E229" s="8">
        <v>10000</v>
      </c>
      <c r="F229" s="8" t="e">
        <f t="shared" si="273"/>
        <v>#DIV/0!</v>
      </c>
      <c r="G229" s="8"/>
      <c r="H229" s="8"/>
      <c r="I229" s="8">
        <f t="shared" si="264"/>
        <v>10000</v>
      </c>
      <c r="J229" s="8" t="e">
        <f t="shared" si="274"/>
        <v>#DIV/0!</v>
      </c>
      <c r="K229" s="8">
        <f t="shared" si="275"/>
        <v>-10000</v>
      </c>
      <c r="L229" s="8">
        <f t="shared" si="265"/>
        <v>0</v>
      </c>
      <c r="M229" s="8"/>
      <c r="N229" s="8">
        <f t="shared" si="266"/>
        <v>10000</v>
      </c>
      <c r="O229" s="153" t="s">
        <v>1490</v>
      </c>
      <c r="P229" s="9"/>
      <c r="Q229" s="9"/>
    </row>
    <row r="230" spans="1:17" ht="15.75" customHeight="1" x14ac:dyDescent="0.2">
      <c r="A230" s="152">
        <v>3810</v>
      </c>
      <c r="B230" s="152" t="s">
        <v>143</v>
      </c>
      <c r="C230" s="153" t="s">
        <v>2100</v>
      </c>
      <c r="D230" s="154"/>
      <c r="E230" s="8">
        <v>10000</v>
      </c>
      <c r="F230" s="8" t="e">
        <f t="shared" si="273"/>
        <v>#DIV/0!</v>
      </c>
      <c r="G230" s="8"/>
      <c r="H230" s="8"/>
      <c r="I230" s="8">
        <f t="shared" si="264"/>
        <v>10000</v>
      </c>
      <c r="J230" s="8" t="e">
        <f t="shared" si="274"/>
        <v>#DIV/0!</v>
      </c>
      <c r="K230" s="8">
        <f t="shared" si="275"/>
        <v>-10000</v>
      </c>
      <c r="L230" s="8">
        <f t="shared" si="265"/>
        <v>0</v>
      </c>
      <c r="M230" s="8"/>
      <c r="N230" s="8">
        <f t="shared" si="266"/>
        <v>10000</v>
      </c>
      <c r="O230" s="153" t="s">
        <v>1490</v>
      </c>
      <c r="P230" s="9"/>
      <c r="Q230" s="9"/>
    </row>
    <row r="231" spans="1:17" ht="15.75" customHeight="1" x14ac:dyDescent="0.2">
      <c r="A231" s="152">
        <v>3810</v>
      </c>
      <c r="B231" s="152" t="s">
        <v>144</v>
      </c>
      <c r="C231" s="153" t="s">
        <v>2103</v>
      </c>
      <c r="D231" s="154"/>
      <c r="E231" s="8">
        <v>0</v>
      </c>
      <c r="F231" s="8" t="e">
        <f t="shared" si="273"/>
        <v>#DIV/0!</v>
      </c>
      <c r="G231" s="8">
        <v>15000</v>
      </c>
      <c r="H231" s="8"/>
      <c r="I231" s="8">
        <f t="shared" ref="I231" si="276">E231+G231+H231</f>
        <v>15000</v>
      </c>
      <c r="J231" s="8" t="e">
        <f t="shared" si="274"/>
        <v>#DIV/0!</v>
      </c>
      <c r="K231" s="8">
        <f t="shared" si="275"/>
        <v>-15000</v>
      </c>
      <c r="L231" s="8">
        <f t="shared" ref="L231" si="277">G231+H231</f>
        <v>15000</v>
      </c>
      <c r="M231" s="8"/>
      <c r="N231" s="8">
        <f t="shared" ref="N231" si="278">E231+G231</f>
        <v>15000</v>
      </c>
      <c r="O231" s="153" t="s">
        <v>1490</v>
      </c>
      <c r="P231" s="9"/>
      <c r="Q231" s="9"/>
    </row>
    <row r="232" spans="1:17" ht="15.75" customHeight="1" x14ac:dyDescent="0.2">
      <c r="A232" s="152">
        <v>3810</v>
      </c>
      <c r="B232" s="152" t="s">
        <v>145</v>
      </c>
      <c r="C232" s="153" t="s">
        <v>2131</v>
      </c>
      <c r="D232" s="154"/>
      <c r="E232" s="8">
        <v>0</v>
      </c>
      <c r="F232" s="8" t="e">
        <f t="shared" si="270"/>
        <v>#DIV/0!</v>
      </c>
      <c r="G232" s="8">
        <v>97.73</v>
      </c>
      <c r="H232" s="8"/>
      <c r="I232" s="8">
        <f t="shared" si="264"/>
        <v>97.73</v>
      </c>
      <c r="J232" s="8" t="e">
        <f t="shared" si="271"/>
        <v>#DIV/0!</v>
      </c>
      <c r="K232" s="8">
        <f t="shared" si="272"/>
        <v>-97.73</v>
      </c>
      <c r="L232" s="8">
        <f t="shared" si="265"/>
        <v>97.73</v>
      </c>
      <c r="M232" s="8"/>
      <c r="N232" s="8">
        <f t="shared" si="266"/>
        <v>97.73</v>
      </c>
      <c r="O232" s="153" t="s">
        <v>1490</v>
      </c>
      <c r="P232" s="9"/>
      <c r="Q232" s="9"/>
    </row>
    <row r="233" spans="1:17" ht="15.75" customHeight="1" x14ac:dyDescent="0.2">
      <c r="A233" s="152">
        <v>3825</v>
      </c>
      <c r="B233" s="152" t="s">
        <v>193</v>
      </c>
      <c r="C233" s="153" t="s">
        <v>483</v>
      </c>
      <c r="D233" s="177">
        <v>1450</v>
      </c>
      <c r="E233" s="8">
        <v>1369.35</v>
      </c>
      <c r="F233" s="8">
        <f t="shared" si="240"/>
        <v>94.437931034482745</v>
      </c>
      <c r="G233" s="8">
        <v>15.529999999999998</v>
      </c>
      <c r="H233" s="8"/>
      <c r="I233" s="8">
        <f t="shared" si="264"/>
        <v>1384.8799999999999</v>
      </c>
      <c r="J233" s="8">
        <f t="shared" si="242"/>
        <v>95.508965517241379</v>
      </c>
      <c r="K233" s="8">
        <f t="shared" si="243"/>
        <v>65.120000000000118</v>
      </c>
      <c r="L233" s="8">
        <f t="shared" si="265"/>
        <v>15.529999999999998</v>
      </c>
      <c r="M233" s="8"/>
      <c r="N233" s="8">
        <f t="shared" si="266"/>
        <v>1384.8799999999999</v>
      </c>
      <c r="O233" s="153" t="s">
        <v>1490</v>
      </c>
      <c r="P233" s="9"/>
      <c r="Q233" s="9"/>
    </row>
    <row r="234" spans="1:17" ht="15.75" customHeight="1" x14ac:dyDescent="0.2">
      <c r="A234" s="152">
        <v>3825</v>
      </c>
      <c r="B234" s="178" t="s">
        <v>194</v>
      </c>
      <c r="C234" s="7" t="s">
        <v>2007</v>
      </c>
      <c r="D234" s="177">
        <v>150</v>
      </c>
      <c r="E234" s="8">
        <v>136.69999999999999</v>
      </c>
      <c r="F234" s="8">
        <f>E234/D234*100</f>
        <v>91.133333333333326</v>
      </c>
      <c r="G234" s="8">
        <v>24.29</v>
      </c>
      <c r="H234" s="8"/>
      <c r="I234" s="8">
        <f t="shared" si="264"/>
        <v>160.98999999999998</v>
      </c>
      <c r="J234" s="8">
        <f>I234/D234*100</f>
        <v>107.32666666666665</v>
      </c>
      <c r="K234" s="8">
        <f>D234-I234</f>
        <v>-10.989999999999981</v>
      </c>
      <c r="L234" s="8">
        <f t="shared" si="265"/>
        <v>24.29</v>
      </c>
      <c r="M234" s="8"/>
      <c r="N234" s="8">
        <f t="shared" si="266"/>
        <v>160.98999999999998</v>
      </c>
      <c r="O234" s="153" t="s">
        <v>1490</v>
      </c>
      <c r="P234" s="9"/>
      <c r="Q234" s="9"/>
    </row>
    <row r="235" spans="1:17" ht="15.75" customHeight="1" x14ac:dyDescent="0.2">
      <c r="A235" s="152"/>
      <c r="B235" s="152"/>
      <c r="C235" s="153"/>
      <c r="D235" s="11"/>
      <c r="E235" s="8">
        <v>0</v>
      </c>
      <c r="F235" s="8"/>
      <c r="G235" s="8"/>
      <c r="H235" s="8"/>
      <c r="I235" s="8">
        <f t="shared" si="241"/>
        <v>0</v>
      </c>
      <c r="J235" s="8"/>
      <c r="K235" s="8">
        <f t="shared" si="243"/>
        <v>0</v>
      </c>
      <c r="L235" s="11">
        <f t="shared" si="244"/>
        <v>0</v>
      </c>
      <c r="M235" s="11"/>
      <c r="N235" s="8">
        <f t="shared" si="245"/>
        <v>0</v>
      </c>
      <c r="O235" s="153"/>
      <c r="P235" s="9"/>
      <c r="Q235" s="9"/>
    </row>
    <row r="236" spans="1:17" s="19" customFormat="1" ht="15.75" customHeight="1" x14ac:dyDescent="0.25">
      <c r="A236" s="152"/>
      <c r="B236" s="152"/>
      <c r="C236" s="16" t="s">
        <v>231</v>
      </c>
      <c r="D236" s="23">
        <f>SUM(D200:D235)</f>
        <v>1938627</v>
      </c>
      <c r="E236" s="23">
        <f>SUM(E200:E235)</f>
        <v>1743205.87</v>
      </c>
      <c r="F236" s="17">
        <f>E236/D236*100</f>
        <v>89.919611663306043</v>
      </c>
      <c r="G236" s="17">
        <f>SUM(G200:G235)</f>
        <v>15014.050000000001</v>
      </c>
      <c r="H236" s="17">
        <f>SUM(H200:H235)</f>
        <v>0</v>
      </c>
      <c r="I236" s="17">
        <f>SUM(I200:I235)</f>
        <v>1758219.92</v>
      </c>
      <c r="J236" s="17">
        <f>I236/D236*100</f>
        <v>90.694079882308458</v>
      </c>
      <c r="K236" s="17">
        <f>SUM(K200:K235)</f>
        <v>180407.08000000005</v>
      </c>
      <c r="L236" s="17">
        <f>SUM(L200:L235)</f>
        <v>15014.050000000001</v>
      </c>
      <c r="M236" s="17">
        <f>SUM(M200:M235)</f>
        <v>0</v>
      </c>
      <c r="N236" s="17">
        <f>SUM(N200:N235)</f>
        <v>1758219.92</v>
      </c>
      <c r="O236" s="153"/>
      <c r="P236" s="18"/>
      <c r="Q236" s="18"/>
    </row>
    <row r="237" spans="1:17" s="19" customFormat="1" ht="15.75" customHeight="1" x14ac:dyDescent="0.25">
      <c r="A237" s="152"/>
      <c r="B237" s="152"/>
      <c r="C237" s="16" t="s">
        <v>1924</v>
      </c>
      <c r="D237" s="23">
        <f>D198+D236</f>
        <v>18597073</v>
      </c>
      <c r="E237" s="23">
        <f>E198+E236</f>
        <v>17265679.710000008</v>
      </c>
      <c r="F237" s="17">
        <f>E237/D237*100</f>
        <v>92.840844954472175</v>
      </c>
      <c r="G237" s="17">
        <f>G198+G236</f>
        <v>1352171.0600000005</v>
      </c>
      <c r="H237" s="17">
        <f>H198+H236</f>
        <v>1524.2</v>
      </c>
      <c r="I237" s="17">
        <f>I198+I236</f>
        <v>18619374.969999999</v>
      </c>
      <c r="J237" s="17">
        <f>I237/D237*100</f>
        <v>100.11992193610253</v>
      </c>
      <c r="K237" s="17">
        <f>K198+K236</f>
        <v>-22301.969999999914</v>
      </c>
      <c r="L237" s="17"/>
      <c r="M237" s="17"/>
      <c r="N237" s="17"/>
      <c r="O237" s="153"/>
      <c r="P237" s="18"/>
      <c r="Q237" s="18"/>
    </row>
    <row r="238" spans="1:17" ht="15.75" customHeight="1" x14ac:dyDescent="0.2">
      <c r="A238" s="152"/>
      <c r="B238" s="152"/>
      <c r="C238" s="153"/>
      <c r="D238" s="8"/>
      <c r="E238" s="8">
        <v>0</v>
      </c>
      <c r="F238" s="8"/>
      <c r="G238" s="8"/>
      <c r="H238" s="8"/>
      <c r="I238" s="8"/>
      <c r="J238" s="8"/>
      <c r="K238" s="8"/>
      <c r="L238" s="8"/>
      <c r="M238" s="8"/>
      <c r="N238" s="8">
        <f t="shared" ref="N238:N244" si="279">E238+G238</f>
        <v>0</v>
      </c>
      <c r="O238" s="153"/>
      <c r="P238" s="9"/>
      <c r="Q238" s="9"/>
    </row>
    <row r="239" spans="1:17" ht="15.75" customHeight="1" x14ac:dyDescent="0.2">
      <c r="A239" s="21" t="s">
        <v>639</v>
      </c>
      <c r="B239" s="6" t="s">
        <v>640</v>
      </c>
      <c r="C239" s="9" t="s">
        <v>641</v>
      </c>
      <c r="D239" s="11"/>
      <c r="E239" s="8">
        <v>0</v>
      </c>
      <c r="F239" s="8" t="e">
        <f t="shared" ref="F239:F248" si="280">E239/D239*100</f>
        <v>#DIV/0!</v>
      </c>
      <c r="G239" s="8"/>
      <c r="I239" s="8">
        <f t="shared" ref="I239:I249" si="281">E239+G239+H239</f>
        <v>0</v>
      </c>
      <c r="J239" s="8" t="e">
        <f t="shared" ref="J239:J248" si="282">I239/D239*100</f>
        <v>#DIV/0!</v>
      </c>
      <c r="K239" s="8"/>
      <c r="L239" s="11">
        <f t="shared" ref="L239:L249" si="283">G239+H239</f>
        <v>0</v>
      </c>
      <c r="M239" s="11"/>
      <c r="N239" s="8">
        <f t="shared" si="279"/>
        <v>0</v>
      </c>
      <c r="O239" s="153"/>
      <c r="P239" s="9"/>
      <c r="Q239" s="9"/>
    </row>
    <row r="240" spans="1:17" ht="15.75" customHeight="1" x14ac:dyDescent="0.2">
      <c r="A240" s="21" t="s">
        <v>798</v>
      </c>
      <c r="B240" s="6" t="s">
        <v>209</v>
      </c>
      <c r="C240" s="9" t="s">
        <v>210</v>
      </c>
      <c r="D240" s="22">
        <v>1494000</v>
      </c>
      <c r="E240" s="8">
        <v>0</v>
      </c>
      <c r="F240" s="8">
        <f t="shared" si="280"/>
        <v>0</v>
      </c>
      <c r="G240" s="8">
        <v>1494000</v>
      </c>
      <c r="H240" s="8"/>
      <c r="I240" s="8">
        <f t="shared" si="281"/>
        <v>1494000</v>
      </c>
      <c r="J240" s="8">
        <f t="shared" si="282"/>
        <v>100</v>
      </c>
      <c r="K240" s="8">
        <f t="shared" ref="K240:K249" si="284">D240-I240</f>
        <v>0</v>
      </c>
      <c r="L240" s="11">
        <f t="shared" si="283"/>
        <v>1494000</v>
      </c>
      <c r="M240" s="11"/>
      <c r="N240" s="8">
        <f t="shared" si="279"/>
        <v>1494000</v>
      </c>
      <c r="O240" s="153"/>
      <c r="P240" s="9"/>
      <c r="Q240" s="9"/>
    </row>
    <row r="241" spans="1:17" ht="15.75" customHeight="1" x14ac:dyDescent="0.2">
      <c r="A241" s="21" t="s">
        <v>798</v>
      </c>
      <c r="B241" s="6" t="s">
        <v>799</v>
      </c>
      <c r="C241" s="20" t="s">
        <v>800</v>
      </c>
      <c r="D241" s="8"/>
      <c r="E241" s="8">
        <v>500</v>
      </c>
      <c r="F241" s="8" t="e">
        <f t="shared" si="280"/>
        <v>#DIV/0!</v>
      </c>
      <c r="G241" s="8">
        <v>9500</v>
      </c>
      <c r="H241" s="8"/>
      <c r="I241" s="8">
        <f t="shared" si="281"/>
        <v>10000</v>
      </c>
      <c r="J241" s="8" t="e">
        <f t="shared" si="282"/>
        <v>#DIV/0!</v>
      </c>
      <c r="K241" s="8">
        <f t="shared" si="284"/>
        <v>-10000</v>
      </c>
      <c r="L241" s="11">
        <f t="shared" si="283"/>
        <v>9500</v>
      </c>
      <c r="M241" s="11"/>
      <c r="N241" s="8">
        <f t="shared" si="279"/>
        <v>10000</v>
      </c>
      <c r="O241" s="153"/>
      <c r="P241" s="9"/>
      <c r="Q241" s="9"/>
    </row>
    <row r="242" spans="1:17" ht="15.75" customHeight="1" x14ac:dyDescent="0.2">
      <c r="A242" s="21" t="s">
        <v>798</v>
      </c>
      <c r="B242" s="6" t="s">
        <v>799</v>
      </c>
      <c r="C242" s="20" t="s">
        <v>474</v>
      </c>
      <c r="D242" s="8"/>
      <c r="E242" s="8"/>
      <c r="F242" s="8" t="e">
        <f t="shared" si="280"/>
        <v>#DIV/0!</v>
      </c>
      <c r="G242" s="8"/>
      <c r="H242" s="8"/>
      <c r="I242" s="8">
        <f t="shared" si="281"/>
        <v>0</v>
      </c>
      <c r="J242" s="8" t="e">
        <f t="shared" si="282"/>
        <v>#DIV/0!</v>
      </c>
      <c r="K242" s="8">
        <f t="shared" si="284"/>
        <v>0</v>
      </c>
      <c r="L242" s="11">
        <f t="shared" si="283"/>
        <v>0</v>
      </c>
      <c r="M242" s="11"/>
      <c r="N242" s="8">
        <f t="shared" si="279"/>
        <v>0</v>
      </c>
      <c r="O242" s="153"/>
      <c r="P242" s="9"/>
      <c r="Q242" s="9"/>
    </row>
    <row r="243" spans="1:17" ht="15.75" customHeight="1" x14ac:dyDescent="0.2">
      <c r="A243" s="21" t="s">
        <v>798</v>
      </c>
      <c r="B243" s="6"/>
      <c r="C243" s="9" t="s">
        <v>2139</v>
      </c>
      <c r="D243" s="22"/>
      <c r="E243" s="22">
        <v>0</v>
      </c>
      <c r="F243" s="8" t="e">
        <f t="shared" ref="F243" si="285">E243/D243*100</f>
        <v>#DIV/0!</v>
      </c>
      <c r="G243" s="8">
        <v>1439.77</v>
      </c>
      <c r="H243" s="8"/>
      <c r="I243" s="8">
        <f t="shared" ref="I243" si="286">E243+G243+H243</f>
        <v>1439.77</v>
      </c>
      <c r="J243" s="8" t="e">
        <f t="shared" ref="J243" si="287">I243/D243*100</f>
        <v>#DIV/0!</v>
      </c>
      <c r="K243" s="8">
        <f t="shared" ref="K243" si="288">D243-I243</f>
        <v>-1439.77</v>
      </c>
      <c r="L243" s="11">
        <f t="shared" ref="L243" si="289">G243+H243</f>
        <v>1439.77</v>
      </c>
      <c r="M243" s="11"/>
      <c r="N243" s="8">
        <f t="shared" ref="N243" si="290">E243+G243</f>
        <v>1439.77</v>
      </c>
      <c r="O243" s="153"/>
      <c r="P243" s="9"/>
      <c r="Q243" s="9"/>
    </row>
    <row r="244" spans="1:17" ht="15.75" customHeight="1" x14ac:dyDescent="0.2">
      <c r="A244" s="21" t="s">
        <v>639</v>
      </c>
      <c r="B244" s="6" t="s">
        <v>801</v>
      </c>
      <c r="C244" s="9" t="s">
        <v>740</v>
      </c>
      <c r="D244" s="22"/>
      <c r="E244" s="22">
        <v>0</v>
      </c>
      <c r="F244" s="8" t="e">
        <f t="shared" si="280"/>
        <v>#DIV/0!</v>
      </c>
      <c r="G244" s="8"/>
      <c r="H244" s="8"/>
      <c r="I244" s="8">
        <f t="shared" si="281"/>
        <v>0</v>
      </c>
      <c r="J244" s="8" t="e">
        <f t="shared" si="282"/>
        <v>#DIV/0!</v>
      </c>
      <c r="K244" s="8">
        <f t="shared" si="284"/>
        <v>0</v>
      </c>
      <c r="L244" s="11">
        <f t="shared" si="283"/>
        <v>0</v>
      </c>
      <c r="M244" s="11"/>
      <c r="N244" s="8">
        <f t="shared" si="279"/>
        <v>0</v>
      </c>
      <c r="O244" s="153"/>
      <c r="P244" s="9"/>
      <c r="Q244" s="9"/>
    </row>
    <row r="245" spans="1:17" ht="15.75" customHeight="1" x14ac:dyDescent="0.2">
      <c r="A245" s="21" t="s">
        <v>798</v>
      </c>
      <c r="B245" s="6" t="s">
        <v>741</v>
      </c>
      <c r="C245" s="9" t="s">
        <v>1842</v>
      </c>
      <c r="D245" s="8"/>
      <c r="E245" s="8">
        <v>0</v>
      </c>
      <c r="F245" s="8" t="e">
        <f t="shared" si="280"/>
        <v>#DIV/0!</v>
      </c>
      <c r="G245" s="8"/>
      <c r="H245" s="8"/>
      <c r="I245" s="8">
        <f t="shared" si="281"/>
        <v>0</v>
      </c>
      <c r="J245" s="8" t="e">
        <f t="shared" si="282"/>
        <v>#DIV/0!</v>
      </c>
      <c r="K245" s="8">
        <f t="shared" si="284"/>
        <v>0</v>
      </c>
      <c r="L245" s="11">
        <f t="shared" si="283"/>
        <v>0</v>
      </c>
      <c r="M245" s="11"/>
      <c r="N245" s="8">
        <f>E245+G245</f>
        <v>0</v>
      </c>
      <c r="O245" s="153"/>
      <c r="P245" s="9"/>
      <c r="Q245" s="9"/>
    </row>
    <row r="246" spans="1:17" ht="15.75" customHeight="1" x14ac:dyDescent="0.2">
      <c r="A246" s="21" t="s">
        <v>798</v>
      </c>
      <c r="B246" s="13"/>
      <c r="C246" s="20" t="s">
        <v>591</v>
      </c>
      <c r="D246" s="8"/>
      <c r="E246" s="8">
        <v>0</v>
      </c>
      <c r="F246" s="8" t="e">
        <f t="shared" si="280"/>
        <v>#DIV/0!</v>
      </c>
      <c r="G246" s="8"/>
      <c r="H246" s="8"/>
      <c r="I246" s="8">
        <f t="shared" si="281"/>
        <v>0</v>
      </c>
      <c r="J246" s="8" t="e">
        <f t="shared" si="282"/>
        <v>#DIV/0!</v>
      </c>
      <c r="K246" s="8">
        <f t="shared" si="284"/>
        <v>0</v>
      </c>
      <c r="L246" s="11">
        <f t="shared" si="283"/>
        <v>0</v>
      </c>
      <c r="M246" s="11"/>
      <c r="N246" s="8">
        <f>E246+G246</f>
        <v>0</v>
      </c>
      <c r="O246" s="153"/>
      <c r="P246" s="9"/>
      <c r="Q246" s="9"/>
    </row>
    <row r="247" spans="1:17" ht="15.75" customHeight="1" x14ac:dyDescent="0.2">
      <c r="A247" s="152"/>
      <c r="B247" s="152"/>
      <c r="C247" s="153"/>
      <c r="D247" s="11"/>
      <c r="E247" s="8">
        <v>0</v>
      </c>
      <c r="F247" s="8" t="e">
        <f t="shared" si="280"/>
        <v>#DIV/0!</v>
      </c>
      <c r="G247" s="8"/>
      <c r="H247" s="8"/>
      <c r="I247" s="8">
        <f t="shared" si="281"/>
        <v>0</v>
      </c>
      <c r="J247" s="8" t="e">
        <f t="shared" si="282"/>
        <v>#DIV/0!</v>
      </c>
      <c r="K247" s="8">
        <f t="shared" si="284"/>
        <v>0</v>
      </c>
      <c r="L247" s="11">
        <f t="shared" si="283"/>
        <v>0</v>
      </c>
      <c r="M247" s="11"/>
      <c r="N247" s="8">
        <f>E247+G247</f>
        <v>0</v>
      </c>
      <c r="O247" s="153"/>
      <c r="P247" s="9"/>
      <c r="Q247" s="9"/>
    </row>
    <row r="248" spans="1:17" ht="15.75" customHeight="1" x14ac:dyDescent="0.2">
      <c r="A248" s="152"/>
      <c r="B248" s="152"/>
      <c r="C248" s="153"/>
      <c r="D248" s="22"/>
      <c r="E248" s="8">
        <v>0</v>
      </c>
      <c r="F248" s="8" t="e">
        <f t="shared" si="280"/>
        <v>#DIV/0!</v>
      </c>
      <c r="G248" s="8"/>
      <c r="H248" s="8"/>
      <c r="I248" s="8">
        <f t="shared" si="281"/>
        <v>0</v>
      </c>
      <c r="J248" s="8" t="e">
        <f t="shared" si="282"/>
        <v>#DIV/0!</v>
      </c>
      <c r="K248" s="8">
        <f t="shared" si="284"/>
        <v>0</v>
      </c>
      <c r="L248" s="11">
        <f t="shared" si="283"/>
        <v>0</v>
      </c>
      <c r="M248" s="11"/>
      <c r="N248" s="8">
        <f>E248+G248</f>
        <v>0</v>
      </c>
      <c r="O248" s="153"/>
      <c r="P248" s="9"/>
      <c r="Q248" s="9"/>
    </row>
    <row r="249" spans="1:17" ht="15.75" customHeight="1" x14ac:dyDescent="0.2">
      <c r="A249" s="152"/>
      <c r="B249" s="152"/>
      <c r="C249" s="153"/>
      <c r="D249" s="11"/>
      <c r="E249" s="8">
        <v>0</v>
      </c>
      <c r="F249" s="8"/>
      <c r="G249" s="8"/>
      <c r="H249" s="8"/>
      <c r="I249" s="8">
        <f t="shared" si="281"/>
        <v>0</v>
      </c>
      <c r="J249" s="8"/>
      <c r="K249" s="8">
        <f t="shared" si="284"/>
        <v>0</v>
      </c>
      <c r="L249" s="11">
        <f t="shared" si="283"/>
        <v>0</v>
      </c>
      <c r="M249" s="11"/>
      <c r="N249" s="8">
        <f>E249+G249</f>
        <v>0</v>
      </c>
      <c r="O249" s="153"/>
      <c r="P249" s="9"/>
      <c r="Q249" s="9"/>
    </row>
    <row r="250" spans="1:17" s="19" customFormat="1" ht="15.75" customHeight="1" x14ac:dyDescent="0.25">
      <c r="A250" s="152"/>
      <c r="B250" s="152"/>
      <c r="C250" s="16" t="s">
        <v>742</v>
      </c>
      <c r="D250" s="23">
        <f>SUM(D239:D249)</f>
        <v>1494000</v>
      </c>
      <c r="E250" s="23">
        <f>SUM(E239:E249)</f>
        <v>500</v>
      </c>
      <c r="F250" s="17">
        <f>E250/D250*100</f>
        <v>3.3467202141900937E-2</v>
      </c>
      <c r="G250" s="17">
        <f>SUM(G239:G249)</f>
        <v>1504939.77</v>
      </c>
      <c r="H250" s="17">
        <f>SUM(H239:H249)</f>
        <v>0</v>
      </c>
      <c r="I250" s="17">
        <f>SUM(I239:I249)</f>
        <v>1505439.77</v>
      </c>
      <c r="J250" s="17">
        <f>I250/D250*100</f>
        <v>100.7657141900937</v>
      </c>
      <c r="K250" s="17">
        <f>SUM(K239:K249)</f>
        <v>-11439.77</v>
      </c>
      <c r="L250" s="17">
        <f>SUM(L239:L249)</f>
        <v>1504939.77</v>
      </c>
      <c r="M250" s="17">
        <f>SUM(M239:M249)</f>
        <v>0</v>
      </c>
      <c r="N250" s="17">
        <f>SUM(N239:N249)</f>
        <v>1505439.77</v>
      </c>
      <c r="O250" s="153"/>
      <c r="P250" s="18"/>
      <c r="Q250" s="18"/>
    </row>
    <row r="251" spans="1:17" s="19" customFormat="1" ht="15.75" customHeight="1" x14ac:dyDescent="0.25">
      <c r="A251" s="152"/>
      <c r="B251" s="152"/>
      <c r="C251" s="16" t="s">
        <v>507</v>
      </c>
      <c r="D251" s="17">
        <f>D198+D236+D250</f>
        <v>20091073</v>
      </c>
      <c r="E251" s="17">
        <f>E198+E236+E250</f>
        <v>17266179.710000008</v>
      </c>
      <c r="F251" s="17">
        <f>E251/D251*100</f>
        <v>85.939559873183526</v>
      </c>
      <c r="G251" s="17">
        <f>G198+G236+G250</f>
        <v>2857110.8300000005</v>
      </c>
      <c r="H251" s="17">
        <f>H198+H236+H250</f>
        <v>1524.2</v>
      </c>
      <c r="I251" s="17">
        <f>I198+I236+I250</f>
        <v>20124814.739999998</v>
      </c>
      <c r="J251" s="17">
        <f>I251/D251*100</f>
        <v>100.16794394206818</v>
      </c>
      <c r="K251" s="17">
        <f>K198+K236+K250</f>
        <v>-33741.739999999918</v>
      </c>
      <c r="L251" s="17">
        <f>L198+L236+L250</f>
        <v>2858635.0300000003</v>
      </c>
      <c r="M251" s="17"/>
      <c r="N251" s="17">
        <f>N198+N236+N250</f>
        <v>20123290.539999995</v>
      </c>
      <c r="O251" s="153"/>
      <c r="P251" s="18"/>
      <c r="Q251" s="18"/>
    </row>
    <row r="252" spans="1:17" ht="15.75" customHeight="1" x14ac:dyDescent="0.2">
      <c r="D252" s="26">
        <f>16514274+142000+1795027+1600+1494000+145132</f>
        <v>20092033</v>
      </c>
    </row>
    <row r="253" spans="1:17" ht="15.75" customHeight="1" x14ac:dyDescent="0.2">
      <c r="D253" s="26">
        <f>D251-D252</f>
        <v>-960</v>
      </c>
    </row>
    <row r="254" spans="1:17" ht="15.75" customHeight="1" x14ac:dyDescent="0.25">
      <c r="D254" s="27"/>
    </row>
  </sheetData>
  <phoneticPr fontId="0" type="noConversion"/>
  <pageMargins left="0.39370078740157483" right="0.75" top="0.78740157480314965" bottom="0.78740157480314965" header="0" footer="0"/>
  <pageSetup paperSize="9" orientation="portrait" horizontalDpi="150" verticalDpi="15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eht3"/>
  <dimension ref="A1:Y950"/>
  <sheetViews>
    <sheetView showZeros="0" workbookViewId="0">
      <pane xSplit="7" ySplit="1" topLeftCell="H914" activePane="bottomRight" state="frozen"/>
      <selection pane="topRight"/>
      <selection pane="bottomLeft"/>
      <selection pane="bottomRight" activeCell="L948" sqref="L948"/>
    </sheetView>
  </sheetViews>
  <sheetFormatPr defaultRowHeight="14.25" customHeight="1" x14ac:dyDescent="0.2"/>
  <cols>
    <col min="1" max="1" width="7.7109375" style="25" bestFit="1" customWidth="1"/>
    <col min="2" max="2" width="11.42578125" style="75" bestFit="1" customWidth="1"/>
    <col min="3" max="3" width="10.28515625" style="64" bestFit="1" customWidth="1"/>
    <col min="4" max="4" width="4.5703125" style="24" customWidth="1"/>
    <col min="5" max="5" width="8.28515625" style="24" bestFit="1" customWidth="1"/>
    <col min="6" max="6" width="40.140625" style="42" customWidth="1"/>
    <col min="7" max="7" width="18.42578125" style="65" bestFit="1" customWidth="1"/>
    <col min="8" max="8" width="17.28515625" style="26" customWidth="1"/>
    <col min="9" max="9" width="10" style="26" customWidth="1"/>
    <col min="10" max="10" width="16" style="26" bestFit="1" customWidth="1"/>
    <col min="11" max="11" width="16.140625" style="26" customWidth="1"/>
    <col min="12" max="12" width="16.85546875" style="26" customWidth="1"/>
    <col min="13" max="13" width="8.85546875" style="26" customWidth="1"/>
    <col min="14" max="14" width="15.5703125" style="26" customWidth="1"/>
    <col min="15" max="15" width="4.5703125" style="26" customWidth="1"/>
    <col min="16" max="17" width="14.7109375" style="26" bestFit="1" customWidth="1"/>
    <col min="18" max="18" width="14.7109375" style="26" customWidth="1"/>
    <col min="19" max="19" width="17.28515625" style="10" customWidth="1"/>
    <col min="20" max="20" width="10.85546875" style="26" customWidth="1"/>
    <col min="21" max="21" width="17.28515625" style="10" customWidth="1"/>
    <col min="22" max="22" width="17.28515625" style="26" customWidth="1"/>
    <col min="23" max="23" width="16" style="10" customWidth="1"/>
    <col min="24" max="24" width="9" style="66" customWidth="1"/>
    <col min="25" max="16384" width="9.140625" style="10"/>
  </cols>
  <sheetData>
    <row r="1" spans="1:25" ht="31.5" x14ac:dyDescent="0.2">
      <c r="A1" s="164" t="s">
        <v>508</v>
      </c>
      <c r="B1" s="165" t="s">
        <v>660</v>
      </c>
      <c r="C1" s="166" t="s">
        <v>661</v>
      </c>
      <c r="D1" s="166" t="s">
        <v>1082</v>
      </c>
      <c r="E1" s="150" t="s">
        <v>1853</v>
      </c>
      <c r="F1" s="151" t="s">
        <v>1028</v>
      </c>
      <c r="G1" s="173" t="s">
        <v>211</v>
      </c>
      <c r="H1" s="1" t="s">
        <v>2113</v>
      </c>
      <c r="I1" s="3" t="s">
        <v>1834</v>
      </c>
      <c r="J1" s="3" t="s">
        <v>1685</v>
      </c>
      <c r="K1" s="3" t="s">
        <v>2114</v>
      </c>
      <c r="L1" s="3" t="s">
        <v>663</v>
      </c>
      <c r="M1" s="3" t="s">
        <v>709</v>
      </c>
      <c r="N1" s="3" t="s">
        <v>710</v>
      </c>
      <c r="O1" s="3" t="s">
        <v>990</v>
      </c>
      <c r="P1" s="3" t="s">
        <v>711</v>
      </c>
      <c r="Q1" s="3" t="s">
        <v>712</v>
      </c>
      <c r="R1" s="3" t="s">
        <v>713</v>
      </c>
      <c r="S1" s="3" t="s">
        <v>714</v>
      </c>
      <c r="T1" s="3" t="s">
        <v>498</v>
      </c>
      <c r="U1" s="3" t="s">
        <v>715</v>
      </c>
      <c r="V1" s="4" t="s">
        <v>992</v>
      </c>
      <c r="W1" s="28" t="s">
        <v>716</v>
      </c>
      <c r="X1" s="2" t="s">
        <v>717</v>
      </c>
    </row>
    <row r="2" spans="1:25" ht="14.25" customHeight="1" x14ac:dyDescent="0.2">
      <c r="A2" s="7" t="s">
        <v>718</v>
      </c>
      <c r="B2" s="21" t="s">
        <v>719</v>
      </c>
      <c r="C2" s="29">
        <v>50001</v>
      </c>
      <c r="D2" s="6" t="s">
        <v>720</v>
      </c>
      <c r="E2" s="6" t="s">
        <v>212</v>
      </c>
      <c r="F2" s="20" t="s">
        <v>721</v>
      </c>
      <c r="G2" s="22">
        <v>14580</v>
      </c>
      <c r="H2" s="8">
        <v>11617.32</v>
      </c>
      <c r="I2" s="8">
        <f t="shared" ref="I2:I33" si="0">H2/G2*100</f>
        <v>79.679835390946494</v>
      </c>
      <c r="J2" s="8">
        <v>1111.29</v>
      </c>
      <c r="K2" s="8"/>
      <c r="L2" s="8">
        <f t="shared" ref="L2:L33" si="1">H2+J2+K2</f>
        <v>12728.61</v>
      </c>
      <c r="M2" s="8">
        <f t="shared" ref="M2:M34" si="2">L2/G2*100</f>
        <v>87.30185185185185</v>
      </c>
      <c r="N2" s="8">
        <f t="shared" ref="N2:N33" si="3">G2-L2</f>
        <v>1851.3899999999994</v>
      </c>
      <c r="O2" s="8">
        <f t="shared" ref="O2:O33" si="4">J2+K2</f>
        <v>1111.29</v>
      </c>
      <c r="P2" s="8"/>
      <c r="Q2" s="8"/>
      <c r="R2" s="8"/>
      <c r="S2" s="8">
        <f t="shared" ref="S2:S33" si="5">L2+P2+Q2+R2</f>
        <v>12728.61</v>
      </c>
      <c r="T2" s="8">
        <f t="shared" ref="T2:T33" si="6">S2/G2*100</f>
        <v>87.30185185185185</v>
      </c>
      <c r="U2" s="8">
        <f t="shared" ref="U2:U33" si="7">G2-S2</f>
        <v>1851.3899999999994</v>
      </c>
      <c r="V2" s="8">
        <f t="shared" ref="V2:V33" si="8">H2+J2</f>
        <v>12728.61</v>
      </c>
      <c r="W2" s="26">
        <f t="shared" ref="W2:W33" si="9">K2+P2</f>
        <v>0</v>
      </c>
      <c r="X2" s="30">
        <v>50001</v>
      </c>
      <c r="Y2" s="26"/>
    </row>
    <row r="3" spans="1:25" ht="14.25" customHeight="1" x14ac:dyDescent="0.2">
      <c r="A3" s="7" t="s">
        <v>718</v>
      </c>
      <c r="B3" s="21" t="s">
        <v>604</v>
      </c>
      <c r="C3" s="6" t="s">
        <v>605</v>
      </c>
      <c r="D3" s="6" t="s">
        <v>720</v>
      </c>
      <c r="E3" s="6" t="s">
        <v>213</v>
      </c>
      <c r="F3" s="20" t="s">
        <v>1214</v>
      </c>
      <c r="G3" s="22">
        <v>7800</v>
      </c>
      <c r="H3" s="8">
        <v>7150.01</v>
      </c>
      <c r="I3" s="8">
        <f t="shared" si="0"/>
        <v>91.666794871794878</v>
      </c>
      <c r="J3" s="8">
        <v>800.42</v>
      </c>
      <c r="K3" s="8"/>
      <c r="L3" s="8">
        <f t="shared" si="1"/>
        <v>7950.43</v>
      </c>
      <c r="M3" s="8">
        <f t="shared" si="2"/>
        <v>101.92858974358974</v>
      </c>
      <c r="N3" s="8">
        <f t="shared" si="3"/>
        <v>-150.43000000000029</v>
      </c>
      <c r="O3" s="8">
        <f t="shared" si="4"/>
        <v>800.42</v>
      </c>
      <c r="P3" s="8"/>
      <c r="Q3" s="8"/>
      <c r="R3" s="8"/>
      <c r="S3" s="8">
        <f t="shared" si="5"/>
        <v>7950.43</v>
      </c>
      <c r="T3" s="8">
        <f t="shared" si="6"/>
        <v>101.92858974358974</v>
      </c>
      <c r="U3" s="8">
        <f t="shared" si="7"/>
        <v>-150.43000000000029</v>
      </c>
      <c r="V3" s="8">
        <f t="shared" si="8"/>
        <v>7950.43</v>
      </c>
      <c r="W3" s="26">
        <f t="shared" si="9"/>
        <v>0</v>
      </c>
      <c r="X3" s="6" t="s">
        <v>730</v>
      </c>
      <c r="Y3" s="26"/>
    </row>
    <row r="4" spans="1:25" ht="14.25" customHeight="1" x14ac:dyDescent="0.2">
      <c r="A4" s="7" t="s">
        <v>718</v>
      </c>
      <c r="B4" s="21" t="s">
        <v>604</v>
      </c>
      <c r="C4" s="6" t="s">
        <v>329</v>
      </c>
      <c r="D4" s="6" t="s">
        <v>720</v>
      </c>
      <c r="E4" s="6" t="s">
        <v>214</v>
      </c>
      <c r="F4" s="20" t="s">
        <v>1451</v>
      </c>
      <c r="G4" s="22">
        <v>0</v>
      </c>
      <c r="H4" s="8">
        <v>0</v>
      </c>
      <c r="I4" s="8" t="e">
        <f t="shared" si="0"/>
        <v>#DIV/0!</v>
      </c>
      <c r="J4" s="8">
        <v>0</v>
      </c>
      <c r="K4" s="8"/>
      <c r="L4" s="8">
        <f t="shared" si="1"/>
        <v>0</v>
      </c>
      <c r="M4" s="8" t="e">
        <f t="shared" si="2"/>
        <v>#DIV/0!</v>
      </c>
      <c r="N4" s="8">
        <f t="shared" si="3"/>
        <v>0</v>
      </c>
      <c r="O4" s="8">
        <f t="shared" si="4"/>
        <v>0</v>
      </c>
      <c r="P4" s="8"/>
      <c r="Q4" s="8"/>
      <c r="R4" s="8"/>
      <c r="S4" s="8">
        <f t="shared" si="5"/>
        <v>0</v>
      </c>
      <c r="T4" s="8" t="e">
        <f t="shared" si="6"/>
        <v>#DIV/0!</v>
      </c>
      <c r="U4" s="8">
        <f t="shared" si="7"/>
        <v>0</v>
      </c>
      <c r="V4" s="8">
        <f t="shared" si="8"/>
        <v>0</v>
      </c>
      <c r="W4" s="26">
        <f t="shared" si="9"/>
        <v>0</v>
      </c>
      <c r="X4" s="6" t="s">
        <v>730</v>
      </c>
      <c r="Y4" s="26"/>
    </row>
    <row r="5" spans="1:25" ht="14.25" customHeight="1" x14ac:dyDescent="0.2">
      <c r="A5" s="7" t="s">
        <v>718</v>
      </c>
      <c r="B5" s="21">
        <v>5052</v>
      </c>
      <c r="C5" s="6">
        <v>5052</v>
      </c>
      <c r="D5" s="6" t="s">
        <v>720</v>
      </c>
      <c r="E5" s="6" t="s">
        <v>217</v>
      </c>
      <c r="F5" s="6" t="s">
        <v>723</v>
      </c>
      <c r="G5" s="22">
        <v>210</v>
      </c>
      <c r="H5" s="8">
        <v>0</v>
      </c>
      <c r="I5" s="8">
        <f t="shared" si="0"/>
        <v>0</v>
      </c>
      <c r="J5" s="8">
        <v>0</v>
      </c>
      <c r="K5" s="8"/>
      <c r="L5" s="8">
        <f t="shared" si="1"/>
        <v>0</v>
      </c>
      <c r="M5" s="8">
        <f t="shared" si="2"/>
        <v>0</v>
      </c>
      <c r="N5" s="8">
        <f t="shared" si="3"/>
        <v>210</v>
      </c>
      <c r="O5" s="8">
        <f t="shared" si="4"/>
        <v>0</v>
      </c>
      <c r="P5" s="8"/>
      <c r="Q5" s="8"/>
      <c r="R5" s="8"/>
      <c r="S5" s="8">
        <f t="shared" si="5"/>
        <v>0</v>
      </c>
      <c r="T5" s="8">
        <f t="shared" si="6"/>
        <v>0</v>
      </c>
      <c r="U5" s="8">
        <f t="shared" si="7"/>
        <v>210</v>
      </c>
      <c r="V5" s="8">
        <f t="shared" si="8"/>
        <v>0</v>
      </c>
      <c r="W5" s="26">
        <f t="shared" si="9"/>
        <v>0</v>
      </c>
      <c r="X5" s="6">
        <v>5063</v>
      </c>
      <c r="Y5" s="26"/>
    </row>
    <row r="6" spans="1:25" ht="14.25" customHeight="1" x14ac:dyDescent="0.2">
      <c r="A6" s="7" t="s">
        <v>718</v>
      </c>
      <c r="B6" s="21" t="s">
        <v>725</v>
      </c>
      <c r="C6" s="6" t="s">
        <v>725</v>
      </c>
      <c r="D6" s="6" t="s">
        <v>720</v>
      </c>
      <c r="E6" s="6" t="s">
        <v>218</v>
      </c>
      <c r="F6" s="20" t="s">
        <v>726</v>
      </c>
      <c r="G6" s="22">
        <v>55</v>
      </c>
      <c r="H6" s="8">
        <v>0</v>
      </c>
      <c r="I6" s="8">
        <f t="shared" si="0"/>
        <v>0</v>
      </c>
      <c r="J6" s="8">
        <v>0</v>
      </c>
      <c r="K6" s="8"/>
      <c r="L6" s="8">
        <f t="shared" si="1"/>
        <v>0</v>
      </c>
      <c r="M6" s="8">
        <f t="shared" si="2"/>
        <v>0</v>
      </c>
      <c r="N6" s="8">
        <f t="shared" si="3"/>
        <v>55</v>
      </c>
      <c r="O6" s="8">
        <f t="shared" si="4"/>
        <v>0</v>
      </c>
      <c r="P6" s="8"/>
      <c r="Q6" s="8"/>
      <c r="R6" s="8"/>
      <c r="S6" s="8">
        <f t="shared" si="5"/>
        <v>0</v>
      </c>
      <c r="T6" s="8">
        <f t="shared" si="6"/>
        <v>0</v>
      </c>
      <c r="U6" s="8">
        <f t="shared" si="7"/>
        <v>55</v>
      </c>
      <c r="V6" s="8">
        <f t="shared" si="8"/>
        <v>0</v>
      </c>
      <c r="W6" s="26">
        <f t="shared" si="9"/>
        <v>0</v>
      </c>
      <c r="X6" s="6">
        <v>5052</v>
      </c>
      <c r="Y6" s="26"/>
    </row>
    <row r="7" spans="1:25" ht="14.25" customHeight="1" x14ac:dyDescent="0.2">
      <c r="A7" s="7" t="s">
        <v>718</v>
      </c>
      <c r="B7" s="21">
        <v>5062</v>
      </c>
      <c r="C7" s="6">
        <v>5062</v>
      </c>
      <c r="D7" s="6" t="s">
        <v>720</v>
      </c>
      <c r="E7" s="6" t="s">
        <v>219</v>
      </c>
      <c r="F7" s="20" t="s">
        <v>724</v>
      </c>
      <c r="G7" s="22">
        <v>90</v>
      </c>
      <c r="H7" s="8">
        <v>0</v>
      </c>
      <c r="I7" s="8">
        <f t="shared" si="0"/>
        <v>0</v>
      </c>
      <c r="J7" s="8">
        <v>0</v>
      </c>
      <c r="K7" s="8"/>
      <c r="L7" s="8">
        <f t="shared" si="1"/>
        <v>0</v>
      </c>
      <c r="M7" s="8">
        <f t="shared" si="2"/>
        <v>0</v>
      </c>
      <c r="N7" s="8">
        <f t="shared" si="3"/>
        <v>90</v>
      </c>
      <c r="O7" s="8">
        <f t="shared" si="4"/>
        <v>0</v>
      </c>
      <c r="P7" s="8"/>
      <c r="Q7" s="8"/>
      <c r="R7" s="8"/>
      <c r="S7" s="8">
        <f t="shared" si="5"/>
        <v>0</v>
      </c>
      <c r="T7" s="8">
        <f t="shared" si="6"/>
        <v>0</v>
      </c>
      <c r="U7" s="8">
        <f t="shared" si="7"/>
        <v>90</v>
      </c>
      <c r="V7" s="8">
        <f t="shared" si="8"/>
        <v>0</v>
      </c>
      <c r="W7" s="26">
        <f t="shared" si="9"/>
        <v>0</v>
      </c>
      <c r="X7" s="6">
        <v>5052</v>
      </c>
      <c r="Y7" s="26"/>
    </row>
    <row r="8" spans="1:25" ht="14.25" customHeight="1" x14ac:dyDescent="0.2">
      <c r="A8" s="7" t="s">
        <v>718</v>
      </c>
      <c r="B8" s="21">
        <v>5063</v>
      </c>
      <c r="C8" s="6">
        <v>5063</v>
      </c>
      <c r="D8" s="6" t="s">
        <v>720</v>
      </c>
      <c r="E8" s="6" t="s">
        <v>215</v>
      </c>
      <c r="F8" s="6" t="s">
        <v>722</v>
      </c>
      <c r="G8" s="22">
        <v>6984</v>
      </c>
      <c r="H8" s="8">
        <v>6071.5700000000006</v>
      </c>
      <c r="I8" s="8">
        <f t="shared" si="0"/>
        <v>86.935423825887753</v>
      </c>
      <c r="J8" s="8">
        <v>573.04999999999995</v>
      </c>
      <c r="K8" s="8"/>
      <c r="L8" s="8">
        <f t="shared" si="1"/>
        <v>6644.6200000000008</v>
      </c>
      <c r="M8" s="8">
        <f t="shared" si="2"/>
        <v>95.14060710194731</v>
      </c>
      <c r="N8" s="8">
        <f t="shared" si="3"/>
        <v>339.3799999999992</v>
      </c>
      <c r="O8" s="8">
        <f t="shared" si="4"/>
        <v>573.04999999999995</v>
      </c>
      <c r="P8" s="8"/>
      <c r="Q8" s="8"/>
      <c r="R8" s="8"/>
      <c r="S8" s="8">
        <f t="shared" si="5"/>
        <v>6644.6200000000008</v>
      </c>
      <c r="T8" s="8">
        <f t="shared" si="6"/>
        <v>95.14060710194731</v>
      </c>
      <c r="U8" s="8">
        <f t="shared" si="7"/>
        <v>339.3799999999992</v>
      </c>
      <c r="V8" s="8">
        <f t="shared" si="8"/>
        <v>6644.6200000000008</v>
      </c>
      <c r="W8" s="26">
        <f t="shared" si="9"/>
        <v>0</v>
      </c>
      <c r="X8" s="6">
        <v>5062</v>
      </c>
      <c r="Y8" s="26"/>
    </row>
    <row r="9" spans="1:25" ht="14.25" customHeight="1" x14ac:dyDescent="0.2">
      <c r="A9" s="7" t="s">
        <v>718</v>
      </c>
      <c r="B9" s="21" t="s">
        <v>597</v>
      </c>
      <c r="C9" s="6" t="s">
        <v>597</v>
      </c>
      <c r="D9" s="6" t="s">
        <v>720</v>
      </c>
      <c r="E9" s="6" t="s">
        <v>216</v>
      </c>
      <c r="F9" s="6" t="s">
        <v>451</v>
      </c>
      <c r="G9" s="22">
        <v>110</v>
      </c>
      <c r="H9" s="8">
        <v>100.08999999999997</v>
      </c>
      <c r="I9" s="8">
        <f t="shared" si="0"/>
        <v>90.990909090909071</v>
      </c>
      <c r="J9" s="8">
        <v>9.1</v>
      </c>
      <c r="K9" s="8"/>
      <c r="L9" s="8">
        <f t="shared" si="1"/>
        <v>109.18999999999997</v>
      </c>
      <c r="M9" s="8">
        <f t="shared" si="2"/>
        <v>99.263636363636337</v>
      </c>
      <c r="N9" s="8">
        <f t="shared" si="3"/>
        <v>0.8100000000000307</v>
      </c>
      <c r="O9" s="8">
        <f t="shared" si="4"/>
        <v>9.1</v>
      </c>
      <c r="P9" s="8"/>
      <c r="Q9" s="8"/>
      <c r="R9" s="8"/>
      <c r="S9" s="8">
        <f t="shared" si="5"/>
        <v>109.18999999999997</v>
      </c>
      <c r="T9" s="8">
        <f t="shared" si="6"/>
        <v>99.263636363636337</v>
      </c>
      <c r="U9" s="8">
        <f t="shared" si="7"/>
        <v>0.8100000000000307</v>
      </c>
      <c r="V9" s="8">
        <f t="shared" si="8"/>
        <v>109.18999999999997</v>
      </c>
      <c r="W9" s="26">
        <f t="shared" si="9"/>
        <v>0</v>
      </c>
      <c r="X9" s="6">
        <v>5062</v>
      </c>
      <c r="Y9" s="26"/>
    </row>
    <row r="10" spans="1:25" ht="14.25" customHeight="1" x14ac:dyDescent="0.2">
      <c r="A10" s="7" t="s">
        <v>718</v>
      </c>
      <c r="B10" s="21" t="s">
        <v>727</v>
      </c>
      <c r="C10" s="6" t="s">
        <v>728</v>
      </c>
      <c r="D10" s="6" t="s">
        <v>720</v>
      </c>
      <c r="E10" s="6" t="s">
        <v>220</v>
      </c>
      <c r="F10" s="20" t="s">
        <v>729</v>
      </c>
      <c r="G10" s="22">
        <v>1278</v>
      </c>
      <c r="H10" s="8">
        <v>536.5</v>
      </c>
      <c r="I10" s="8">
        <f t="shared" si="0"/>
        <v>41.979655712050082</v>
      </c>
      <c r="J10" s="8">
        <v>736.95</v>
      </c>
      <c r="K10" s="8"/>
      <c r="L10" s="8">
        <f t="shared" si="1"/>
        <v>1273.45</v>
      </c>
      <c r="M10" s="8">
        <f t="shared" si="2"/>
        <v>99.643974960876363</v>
      </c>
      <c r="N10" s="8">
        <f t="shared" si="3"/>
        <v>4.5499999999999545</v>
      </c>
      <c r="O10" s="8">
        <f t="shared" si="4"/>
        <v>736.95</v>
      </c>
      <c r="P10" s="8"/>
      <c r="Q10" s="8"/>
      <c r="R10" s="8"/>
      <c r="S10" s="8">
        <f t="shared" si="5"/>
        <v>1273.45</v>
      </c>
      <c r="T10" s="8">
        <f t="shared" si="6"/>
        <v>99.643974960876363</v>
      </c>
      <c r="U10" s="8">
        <f t="shared" si="7"/>
        <v>4.5499999999999545</v>
      </c>
      <c r="V10" s="8">
        <f t="shared" si="8"/>
        <v>1273.45</v>
      </c>
      <c r="W10" s="26">
        <f t="shared" si="9"/>
        <v>0</v>
      </c>
      <c r="X10" s="6" t="s">
        <v>728</v>
      </c>
      <c r="Y10" s="26"/>
    </row>
    <row r="11" spans="1:25" ht="14.25" customHeight="1" x14ac:dyDescent="0.2">
      <c r="A11" s="7" t="s">
        <v>718</v>
      </c>
      <c r="B11" s="21" t="s">
        <v>727</v>
      </c>
      <c r="C11" s="6" t="s">
        <v>730</v>
      </c>
      <c r="D11" s="6" t="s">
        <v>720</v>
      </c>
      <c r="E11" s="6" t="s">
        <v>221</v>
      </c>
      <c r="F11" s="20" t="s">
        <v>731</v>
      </c>
      <c r="G11" s="22">
        <v>256</v>
      </c>
      <c r="H11" s="8">
        <v>0</v>
      </c>
      <c r="I11" s="8">
        <f t="shared" si="0"/>
        <v>0</v>
      </c>
      <c r="J11" s="8">
        <v>0</v>
      </c>
      <c r="K11" s="8"/>
      <c r="L11" s="8">
        <f t="shared" si="1"/>
        <v>0</v>
      </c>
      <c r="M11" s="8">
        <f t="shared" si="2"/>
        <v>0</v>
      </c>
      <c r="N11" s="8">
        <f t="shared" si="3"/>
        <v>256</v>
      </c>
      <c r="O11" s="8">
        <f t="shared" si="4"/>
        <v>0</v>
      </c>
      <c r="P11" s="8"/>
      <c r="Q11" s="8"/>
      <c r="R11" s="8"/>
      <c r="S11" s="8">
        <f t="shared" si="5"/>
        <v>0</v>
      </c>
      <c r="T11" s="8">
        <f t="shared" si="6"/>
        <v>0</v>
      </c>
      <c r="U11" s="8">
        <f t="shared" si="7"/>
        <v>256</v>
      </c>
      <c r="V11" s="8">
        <f t="shared" si="8"/>
        <v>0</v>
      </c>
      <c r="W11" s="26">
        <f t="shared" si="9"/>
        <v>0</v>
      </c>
      <c r="X11" s="6" t="s">
        <v>730</v>
      </c>
      <c r="Y11" s="26"/>
    </row>
    <row r="12" spans="1:25" ht="14.25" customHeight="1" x14ac:dyDescent="0.2">
      <c r="A12" s="7" t="s">
        <v>718</v>
      </c>
      <c r="B12" s="21" t="s">
        <v>727</v>
      </c>
      <c r="C12" s="6" t="s">
        <v>732</v>
      </c>
      <c r="D12" s="6" t="s">
        <v>720</v>
      </c>
      <c r="E12" s="6" t="s">
        <v>222</v>
      </c>
      <c r="F12" s="20" t="s">
        <v>733</v>
      </c>
      <c r="G12" s="22">
        <v>0</v>
      </c>
      <c r="H12" s="8">
        <v>0</v>
      </c>
      <c r="I12" s="8" t="e">
        <f t="shared" si="0"/>
        <v>#DIV/0!</v>
      </c>
      <c r="J12" s="8">
        <v>0</v>
      </c>
      <c r="K12" s="8"/>
      <c r="L12" s="8">
        <f t="shared" si="1"/>
        <v>0</v>
      </c>
      <c r="M12" s="8" t="e">
        <f t="shared" si="2"/>
        <v>#DIV/0!</v>
      </c>
      <c r="N12" s="8">
        <f t="shared" si="3"/>
        <v>0</v>
      </c>
      <c r="O12" s="8">
        <f t="shared" si="4"/>
        <v>0</v>
      </c>
      <c r="P12" s="8"/>
      <c r="Q12" s="8"/>
      <c r="R12" s="8"/>
      <c r="S12" s="8">
        <f t="shared" si="5"/>
        <v>0</v>
      </c>
      <c r="T12" s="8" t="e">
        <f t="shared" si="6"/>
        <v>#DIV/0!</v>
      </c>
      <c r="U12" s="8">
        <f t="shared" si="7"/>
        <v>0</v>
      </c>
      <c r="V12" s="8">
        <f t="shared" si="8"/>
        <v>0</v>
      </c>
      <c r="W12" s="26">
        <f t="shared" si="9"/>
        <v>0</v>
      </c>
      <c r="X12" s="6" t="s">
        <v>732</v>
      </c>
      <c r="Y12" s="26"/>
    </row>
    <row r="13" spans="1:25" ht="14.25" customHeight="1" x14ac:dyDescent="0.2">
      <c r="A13" s="7" t="s">
        <v>718</v>
      </c>
      <c r="B13" s="21" t="s">
        <v>727</v>
      </c>
      <c r="C13" s="6" t="s">
        <v>734</v>
      </c>
      <c r="D13" s="6" t="s">
        <v>720</v>
      </c>
      <c r="E13" s="6" t="s">
        <v>223</v>
      </c>
      <c r="F13" s="20" t="s">
        <v>407</v>
      </c>
      <c r="G13" s="22">
        <v>703</v>
      </c>
      <c r="H13" s="8">
        <v>668.75000000000011</v>
      </c>
      <c r="I13" s="8">
        <f t="shared" si="0"/>
        <v>95.12802275960172</v>
      </c>
      <c r="J13" s="8">
        <v>0</v>
      </c>
      <c r="K13" s="8"/>
      <c r="L13" s="8">
        <f t="shared" si="1"/>
        <v>668.75000000000011</v>
      </c>
      <c r="M13" s="8">
        <f t="shared" si="2"/>
        <v>95.12802275960172</v>
      </c>
      <c r="N13" s="8">
        <f t="shared" si="3"/>
        <v>34.249999999999886</v>
      </c>
      <c r="O13" s="8">
        <f t="shared" si="4"/>
        <v>0</v>
      </c>
      <c r="P13" s="8"/>
      <c r="Q13" s="8"/>
      <c r="R13" s="8"/>
      <c r="S13" s="8">
        <f t="shared" si="5"/>
        <v>668.75000000000011</v>
      </c>
      <c r="T13" s="8">
        <f t="shared" si="6"/>
        <v>95.12802275960172</v>
      </c>
      <c r="U13" s="8">
        <f t="shared" si="7"/>
        <v>34.249999999999886</v>
      </c>
      <c r="V13" s="8">
        <f t="shared" si="8"/>
        <v>668.75000000000011</v>
      </c>
      <c r="W13" s="26">
        <f t="shared" si="9"/>
        <v>0</v>
      </c>
      <c r="X13" s="6" t="s">
        <v>734</v>
      </c>
      <c r="Y13" s="26"/>
    </row>
    <row r="14" spans="1:25" ht="14.25" customHeight="1" x14ac:dyDescent="0.2">
      <c r="A14" s="7" t="s">
        <v>718</v>
      </c>
      <c r="B14" s="21" t="s">
        <v>727</v>
      </c>
      <c r="C14" s="6" t="s">
        <v>735</v>
      </c>
      <c r="D14" s="6" t="s">
        <v>720</v>
      </c>
      <c r="E14" s="6" t="s">
        <v>224</v>
      </c>
      <c r="F14" s="20" t="s">
        <v>976</v>
      </c>
      <c r="G14" s="22">
        <v>10600</v>
      </c>
      <c r="H14" s="8">
        <v>8489.93</v>
      </c>
      <c r="I14" s="8">
        <f t="shared" si="0"/>
        <v>80.093679245283028</v>
      </c>
      <c r="J14" s="8">
        <v>320</v>
      </c>
      <c r="K14" s="8"/>
      <c r="L14" s="8">
        <f t="shared" si="1"/>
        <v>8809.93</v>
      </c>
      <c r="M14" s="8">
        <f t="shared" si="2"/>
        <v>83.112547169811322</v>
      </c>
      <c r="N14" s="8">
        <f t="shared" si="3"/>
        <v>1790.0699999999997</v>
      </c>
      <c r="O14" s="8">
        <f t="shared" si="4"/>
        <v>320</v>
      </c>
      <c r="P14" s="8"/>
      <c r="Q14" s="8"/>
      <c r="R14" s="76">
        <f>0*320</f>
        <v>0</v>
      </c>
      <c r="S14" s="8">
        <f t="shared" si="5"/>
        <v>8809.93</v>
      </c>
      <c r="T14" s="8">
        <f t="shared" si="6"/>
        <v>83.112547169811322</v>
      </c>
      <c r="U14" s="8">
        <f t="shared" si="7"/>
        <v>1790.0699999999997</v>
      </c>
      <c r="V14" s="8">
        <f t="shared" si="8"/>
        <v>8809.93</v>
      </c>
      <c r="W14" s="26">
        <f t="shared" si="9"/>
        <v>0</v>
      </c>
      <c r="X14" s="6" t="s">
        <v>735</v>
      </c>
      <c r="Y14" s="26"/>
    </row>
    <row r="15" spans="1:25" ht="14.25" customHeight="1" x14ac:dyDescent="0.2">
      <c r="A15" s="7" t="s">
        <v>718</v>
      </c>
      <c r="B15" s="21" t="s">
        <v>727</v>
      </c>
      <c r="C15" s="6" t="s">
        <v>977</v>
      </c>
      <c r="D15" s="6" t="s">
        <v>720</v>
      </c>
      <c r="E15" s="6" t="s">
        <v>225</v>
      </c>
      <c r="F15" s="185" t="s">
        <v>333</v>
      </c>
      <c r="G15" s="188">
        <v>1500</v>
      </c>
      <c r="H15" s="8">
        <v>1420.8000000000002</v>
      </c>
      <c r="I15" s="8">
        <f t="shared" si="0"/>
        <v>94.720000000000013</v>
      </c>
      <c r="J15" s="8">
        <v>142.08000000000001</v>
      </c>
      <c r="K15" s="8"/>
      <c r="L15" s="8">
        <f t="shared" si="1"/>
        <v>1562.88</v>
      </c>
      <c r="M15" s="8">
        <f t="shared" si="2"/>
        <v>104.19200000000002</v>
      </c>
      <c r="N15" s="8">
        <f t="shared" si="3"/>
        <v>-62.880000000000109</v>
      </c>
      <c r="O15" s="8">
        <f t="shared" si="4"/>
        <v>142.08000000000001</v>
      </c>
      <c r="P15" s="8"/>
      <c r="Q15" s="8"/>
      <c r="R15" s="8"/>
      <c r="S15" s="8">
        <f t="shared" si="5"/>
        <v>1562.88</v>
      </c>
      <c r="T15" s="8">
        <f t="shared" si="6"/>
        <v>104.19200000000002</v>
      </c>
      <c r="U15" s="8">
        <f t="shared" si="7"/>
        <v>-62.880000000000109</v>
      </c>
      <c r="V15" s="8">
        <f t="shared" si="8"/>
        <v>1562.88</v>
      </c>
      <c r="W15" s="26">
        <f t="shared" si="9"/>
        <v>0</v>
      </c>
      <c r="X15" s="6" t="s">
        <v>977</v>
      </c>
      <c r="Y15" s="26"/>
    </row>
    <row r="16" spans="1:25" ht="14.25" customHeight="1" x14ac:dyDescent="0.2">
      <c r="A16" s="7" t="s">
        <v>718</v>
      </c>
      <c r="B16" s="21" t="s">
        <v>727</v>
      </c>
      <c r="C16" s="6">
        <v>55009</v>
      </c>
      <c r="D16" s="6" t="s">
        <v>720</v>
      </c>
      <c r="E16" s="6" t="s">
        <v>334</v>
      </c>
      <c r="F16" s="20" t="s">
        <v>335</v>
      </c>
      <c r="G16" s="22">
        <v>8267</v>
      </c>
      <c r="H16" s="8">
        <v>3079.9700000000003</v>
      </c>
      <c r="I16" s="8">
        <f t="shared" si="0"/>
        <v>37.256199346800535</v>
      </c>
      <c r="J16" s="8">
        <v>0</v>
      </c>
      <c r="K16" s="8"/>
      <c r="L16" s="8">
        <f t="shared" si="1"/>
        <v>3079.9700000000003</v>
      </c>
      <c r="M16" s="8">
        <f t="shared" si="2"/>
        <v>37.256199346800535</v>
      </c>
      <c r="N16" s="8">
        <f t="shared" si="3"/>
        <v>5187.03</v>
      </c>
      <c r="O16" s="8">
        <f t="shared" si="4"/>
        <v>0</v>
      </c>
      <c r="P16" s="8"/>
      <c r="Q16" s="8"/>
      <c r="R16" s="8"/>
      <c r="S16" s="8">
        <f t="shared" si="5"/>
        <v>3079.9700000000003</v>
      </c>
      <c r="T16" s="8">
        <f t="shared" si="6"/>
        <v>37.256199346800535</v>
      </c>
      <c r="U16" s="8">
        <f t="shared" si="7"/>
        <v>5187.03</v>
      </c>
      <c r="V16" s="8">
        <f t="shared" si="8"/>
        <v>3079.9700000000003</v>
      </c>
      <c r="W16" s="26">
        <f t="shared" si="9"/>
        <v>0</v>
      </c>
      <c r="X16" s="6">
        <v>55009</v>
      </c>
      <c r="Y16" s="26"/>
    </row>
    <row r="17" spans="1:25" ht="14.25" customHeight="1" x14ac:dyDescent="0.2">
      <c r="A17" s="7" t="s">
        <v>718</v>
      </c>
      <c r="B17" s="21" t="s">
        <v>727</v>
      </c>
      <c r="C17" s="6">
        <v>55009</v>
      </c>
      <c r="D17" s="6" t="s">
        <v>720</v>
      </c>
      <c r="E17" s="6" t="s">
        <v>169</v>
      </c>
      <c r="F17" s="20" t="s">
        <v>2042</v>
      </c>
      <c r="G17" s="22">
        <v>639</v>
      </c>
      <c r="H17" s="8">
        <v>89.97999999999999</v>
      </c>
      <c r="I17" s="8">
        <f t="shared" si="0"/>
        <v>14.081377151799684</v>
      </c>
      <c r="J17" s="8">
        <v>547</v>
      </c>
      <c r="K17" s="8"/>
      <c r="L17" s="8">
        <f t="shared" si="1"/>
        <v>636.98</v>
      </c>
      <c r="M17" s="8">
        <f t="shared" si="2"/>
        <v>99.683881064162762</v>
      </c>
      <c r="N17" s="8">
        <f t="shared" si="3"/>
        <v>2.0199999999999818</v>
      </c>
      <c r="O17" s="8">
        <f t="shared" si="4"/>
        <v>547</v>
      </c>
      <c r="P17" s="8"/>
      <c r="Q17" s="8"/>
      <c r="R17" s="8"/>
      <c r="S17" s="8">
        <f t="shared" si="5"/>
        <v>636.98</v>
      </c>
      <c r="T17" s="8">
        <f t="shared" si="6"/>
        <v>99.683881064162762</v>
      </c>
      <c r="U17" s="8">
        <f t="shared" si="7"/>
        <v>2.0199999999999818</v>
      </c>
      <c r="V17" s="8">
        <f t="shared" si="8"/>
        <v>636.98</v>
      </c>
      <c r="W17" s="26">
        <f t="shared" si="9"/>
        <v>0</v>
      </c>
      <c r="X17" s="6">
        <v>55009</v>
      </c>
      <c r="Y17" s="26"/>
    </row>
    <row r="18" spans="1:25" ht="14.25" customHeight="1" x14ac:dyDescent="0.2">
      <c r="A18" s="7" t="s">
        <v>718</v>
      </c>
      <c r="B18" s="21" t="s">
        <v>727</v>
      </c>
      <c r="C18" s="6">
        <v>55009</v>
      </c>
      <c r="D18" s="6" t="s">
        <v>720</v>
      </c>
      <c r="E18" s="6" t="s">
        <v>170</v>
      </c>
      <c r="F18" s="20" t="s">
        <v>171</v>
      </c>
      <c r="G18" s="22">
        <v>1406</v>
      </c>
      <c r="H18" s="8">
        <v>0</v>
      </c>
      <c r="I18" s="8">
        <f t="shared" si="0"/>
        <v>0</v>
      </c>
      <c r="J18" s="8">
        <v>1390</v>
      </c>
      <c r="K18" s="8"/>
      <c r="L18" s="8">
        <f t="shared" si="1"/>
        <v>1390</v>
      </c>
      <c r="M18" s="8">
        <f t="shared" si="2"/>
        <v>98.862019914651484</v>
      </c>
      <c r="N18" s="8">
        <f t="shared" si="3"/>
        <v>16</v>
      </c>
      <c r="O18" s="8">
        <f t="shared" si="4"/>
        <v>1390</v>
      </c>
      <c r="P18" s="8"/>
      <c r="Q18" s="8"/>
      <c r="R18" s="8"/>
      <c r="S18" s="8">
        <f t="shared" si="5"/>
        <v>1390</v>
      </c>
      <c r="T18" s="8">
        <f t="shared" si="6"/>
        <v>98.862019914651484</v>
      </c>
      <c r="U18" s="8">
        <f t="shared" si="7"/>
        <v>16</v>
      </c>
      <c r="V18" s="8">
        <f t="shared" si="8"/>
        <v>1390</v>
      </c>
      <c r="W18" s="26">
        <f t="shared" si="9"/>
        <v>0</v>
      </c>
      <c r="X18" s="6">
        <v>55009</v>
      </c>
      <c r="Y18" s="26"/>
    </row>
    <row r="19" spans="1:25" ht="14.25" customHeight="1" x14ac:dyDescent="0.2">
      <c r="A19" s="7" t="s">
        <v>718</v>
      </c>
      <c r="B19" s="21" t="s">
        <v>727</v>
      </c>
      <c r="C19" s="6">
        <v>55009</v>
      </c>
      <c r="D19" s="6" t="s">
        <v>720</v>
      </c>
      <c r="E19" s="6" t="s">
        <v>172</v>
      </c>
      <c r="F19" s="20" t="s">
        <v>901</v>
      </c>
      <c r="G19" s="22">
        <v>0</v>
      </c>
      <c r="H19" s="8">
        <v>0</v>
      </c>
      <c r="I19" s="8" t="e">
        <f t="shared" si="0"/>
        <v>#DIV/0!</v>
      </c>
      <c r="J19" s="8">
        <v>0</v>
      </c>
      <c r="K19" s="8"/>
      <c r="L19" s="8">
        <f t="shared" si="1"/>
        <v>0</v>
      </c>
      <c r="M19" s="8" t="e">
        <f t="shared" si="2"/>
        <v>#DIV/0!</v>
      </c>
      <c r="N19" s="8">
        <f t="shared" si="3"/>
        <v>0</v>
      </c>
      <c r="O19" s="8">
        <f t="shared" si="4"/>
        <v>0</v>
      </c>
      <c r="P19" s="8"/>
      <c r="Q19" s="8"/>
      <c r="R19" s="8"/>
      <c r="S19" s="8">
        <f t="shared" si="5"/>
        <v>0</v>
      </c>
      <c r="T19" s="8" t="e">
        <f t="shared" si="6"/>
        <v>#DIV/0!</v>
      </c>
      <c r="U19" s="8">
        <f t="shared" si="7"/>
        <v>0</v>
      </c>
      <c r="V19" s="8">
        <f t="shared" si="8"/>
        <v>0</v>
      </c>
      <c r="W19" s="26">
        <f t="shared" si="9"/>
        <v>0</v>
      </c>
      <c r="X19" s="6">
        <v>55009</v>
      </c>
      <c r="Y19" s="26"/>
    </row>
    <row r="20" spans="1:25" ht="14.25" customHeight="1" x14ac:dyDescent="0.2">
      <c r="A20" s="7" t="s">
        <v>718</v>
      </c>
      <c r="B20" s="21" t="s">
        <v>727</v>
      </c>
      <c r="C20" s="6">
        <v>55009</v>
      </c>
      <c r="D20" s="6" t="s">
        <v>720</v>
      </c>
      <c r="E20" s="6" t="s">
        <v>902</v>
      </c>
      <c r="F20" s="20" t="s">
        <v>903</v>
      </c>
      <c r="G20" s="22">
        <v>895</v>
      </c>
      <c r="H20" s="8">
        <v>234.64</v>
      </c>
      <c r="I20" s="8">
        <f t="shared" si="0"/>
        <v>26.216759776536314</v>
      </c>
      <c r="J20" s="8">
        <v>584.4</v>
      </c>
      <c r="K20" s="8"/>
      <c r="L20" s="8">
        <f t="shared" si="1"/>
        <v>819.04</v>
      </c>
      <c r="M20" s="8">
        <f t="shared" si="2"/>
        <v>91.512849162011165</v>
      </c>
      <c r="N20" s="8">
        <f t="shared" si="3"/>
        <v>75.960000000000036</v>
      </c>
      <c r="O20" s="8">
        <f t="shared" si="4"/>
        <v>584.4</v>
      </c>
      <c r="P20" s="8"/>
      <c r="Q20" s="8"/>
      <c r="R20" s="8"/>
      <c r="S20" s="8">
        <f t="shared" si="5"/>
        <v>819.04</v>
      </c>
      <c r="T20" s="8">
        <f t="shared" si="6"/>
        <v>91.512849162011165</v>
      </c>
      <c r="U20" s="8">
        <f t="shared" si="7"/>
        <v>75.960000000000036</v>
      </c>
      <c r="V20" s="8">
        <f t="shared" si="8"/>
        <v>819.04</v>
      </c>
      <c r="W20" s="26">
        <f t="shared" si="9"/>
        <v>0</v>
      </c>
      <c r="X20" s="6">
        <v>55009</v>
      </c>
      <c r="Y20" s="26"/>
    </row>
    <row r="21" spans="1:25" ht="14.25" customHeight="1" x14ac:dyDescent="0.2">
      <c r="A21" s="7" t="s">
        <v>718</v>
      </c>
      <c r="B21" s="21" t="s">
        <v>727</v>
      </c>
      <c r="C21" s="6">
        <v>55009</v>
      </c>
      <c r="D21" s="6" t="s">
        <v>720</v>
      </c>
      <c r="E21" s="6" t="s">
        <v>904</v>
      </c>
      <c r="F21" s="20" t="s">
        <v>905</v>
      </c>
      <c r="G21" s="22">
        <v>511</v>
      </c>
      <c r="H21" s="8">
        <v>507.87</v>
      </c>
      <c r="I21" s="8">
        <f t="shared" si="0"/>
        <v>99.387475538160473</v>
      </c>
      <c r="J21" s="8">
        <v>0</v>
      </c>
      <c r="K21" s="8"/>
      <c r="L21" s="8">
        <f t="shared" si="1"/>
        <v>507.87</v>
      </c>
      <c r="M21" s="8">
        <f t="shared" si="2"/>
        <v>99.387475538160473</v>
      </c>
      <c r="N21" s="8">
        <f t="shared" si="3"/>
        <v>3.1299999999999955</v>
      </c>
      <c r="O21" s="8">
        <f t="shared" si="4"/>
        <v>0</v>
      </c>
      <c r="P21" s="8"/>
      <c r="Q21" s="8"/>
      <c r="R21" s="8"/>
      <c r="S21" s="8">
        <f t="shared" si="5"/>
        <v>507.87</v>
      </c>
      <c r="T21" s="8">
        <f t="shared" si="6"/>
        <v>99.387475538160473</v>
      </c>
      <c r="U21" s="8">
        <f t="shared" si="7"/>
        <v>3.1299999999999955</v>
      </c>
      <c r="V21" s="8">
        <f t="shared" si="8"/>
        <v>507.87</v>
      </c>
      <c r="W21" s="26">
        <f t="shared" si="9"/>
        <v>0</v>
      </c>
      <c r="X21" s="6">
        <v>55009</v>
      </c>
      <c r="Y21" s="26"/>
    </row>
    <row r="22" spans="1:25" ht="14.25" customHeight="1" x14ac:dyDescent="0.2">
      <c r="A22" s="7" t="s">
        <v>718</v>
      </c>
      <c r="B22" s="21" t="s">
        <v>727</v>
      </c>
      <c r="C22" s="6">
        <v>55009</v>
      </c>
      <c r="D22" s="6" t="s">
        <v>720</v>
      </c>
      <c r="E22" s="6" t="s">
        <v>906</v>
      </c>
      <c r="F22" s="20" t="s">
        <v>907</v>
      </c>
      <c r="G22" s="22">
        <v>1726</v>
      </c>
      <c r="H22" s="8">
        <v>0</v>
      </c>
      <c r="I22" s="8">
        <f t="shared" si="0"/>
        <v>0</v>
      </c>
      <c r="J22" s="8">
        <v>836.5</v>
      </c>
      <c r="K22" s="8"/>
      <c r="L22" s="8">
        <f t="shared" si="1"/>
        <v>836.5</v>
      </c>
      <c r="M22" s="8">
        <f t="shared" si="2"/>
        <v>48.464658169177291</v>
      </c>
      <c r="N22" s="8">
        <f t="shared" si="3"/>
        <v>889.5</v>
      </c>
      <c r="O22" s="8">
        <f t="shared" si="4"/>
        <v>836.5</v>
      </c>
      <c r="P22" s="8"/>
      <c r="Q22" s="8"/>
      <c r="R22" s="8"/>
      <c r="S22" s="8">
        <f t="shared" si="5"/>
        <v>836.5</v>
      </c>
      <c r="T22" s="8">
        <f t="shared" si="6"/>
        <v>48.464658169177291</v>
      </c>
      <c r="U22" s="8">
        <f t="shared" si="7"/>
        <v>889.5</v>
      </c>
      <c r="V22" s="8">
        <f t="shared" si="8"/>
        <v>836.5</v>
      </c>
      <c r="W22" s="26">
        <f t="shared" si="9"/>
        <v>0</v>
      </c>
      <c r="X22" s="6">
        <v>55009</v>
      </c>
      <c r="Y22" s="26"/>
    </row>
    <row r="23" spans="1:25" ht="14.25" customHeight="1" x14ac:dyDescent="0.2">
      <c r="A23" s="7" t="s">
        <v>718</v>
      </c>
      <c r="B23" s="21" t="s">
        <v>908</v>
      </c>
      <c r="C23" s="29">
        <v>550301</v>
      </c>
      <c r="D23" s="6" t="s">
        <v>720</v>
      </c>
      <c r="E23" s="6" t="s">
        <v>226</v>
      </c>
      <c r="F23" s="31" t="s">
        <v>909</v>
      </c>
      <c r="G23" s="22">
        <v>45</v>
      </c>
      <c r="H23" s="8">
        <v>45</v>
      </c>
      <c r="I23" s="8">
        <f t="shared" si="0"/>
        <v>100</v>
      </c>
      <c r="J23" s="8">
        <v>0</v>
      </c>
      <c r="K23" s="8"/>
      <c r="L23" s="8">
        <f t="shared" si="1"/>
        <v>45</v>
      </c>
      <c r="M23" s="8">
        <f t="shared" si="2"/>
        <v>100</v>
      </c>
      <c r="N23" s="8">
        <f t="shared" si="3"/>
        <v>0</v>
      </c>
      <c r="O23" s="8">
        <f t="shared" si="4"/>
        <v>0</v>
      </c>
      <c r="P23" s="8"/>
      <c r="Q23" s="8"/>
      <c r="R23" s="8"/>
      <c r="S23" s="8">
        <f t="shared" si="5"/>
        <v>45</v>
      </c>
      <c r="T23" s="8">
        <f t="shared" si="6"/>
        <v>100</v>
      </c>
      <c r="U23" s="8">
        <f t="shared" si="7"/>
        <v>0</v>
      </c>
      <c r="V23" s="8">
        <f t="shared" si="8"/>
        <v>45</v>
      </c>
      <c r="W23" s="26">
        <f t="shared" si="9"/>
        <v>0</v>
      </c>
      <c r="X23" s="30">
        <v>550301</v>
      </c>
      <c r="Y23" s="26"/>
    </row>
    <row r="24" spans="1:25" ht="14.25" customHeight="1" x14ac:dyDescent="0.2">
      <c r="A24" s="7" t="s">
        <v>718</v>
      </c>
      <c r="B24" s="21" t="s">
        <v>908</v>
      </c>
      <c r="C24" s="29">
        <v>550302</v>
      </c>
      <c r="D24" s="6" t="s">
        <v>720</v>
      </c>
      <c r="E24" s="6" t="s">
        <v>227</v>
      </c>
      <c r="F24" s="31" t="s">
        <v>910</v>
      </c>
      <c r="G24" s="22">
        <v>125</v>
      </c>
      <c r="H24" s="8">
        <v>0</v>
      </c>
      <c r="I24" s="8">
        <f t="shared" si="0"/>
        <v>0</v>
      </c>
      <c r="J24" s="8">
        <v>0</v>
      </c>
      <c r="K24" s="8"/>
      <c r="L24" s="8">
        <f t="shared" si="1"/>
        <v>0</v>
      </c>
      <c r="M24" s="8">
        <f t="shared" si="2"/>
        <v>0</v>
      </c>
      <c r="N24" s="8">
        <f t="shared" si="3"/>
        <v>125</v>
      </c>
      <c r="O24" s="8">
        <f t="shared" si="4"/>
        <v>0</v>
      </c>
      <c r="P24" s="8"/>
      <c r="Q24" s="8"/>
      <c r="R24" s="8"/>
      <c r="S24" s="8">
        <f t="shared" si="5"/>
        <v>0</v>
      </c>
      <c r="T24" s="8">
        <f t="shared" si="6"/>
        <v>0</v>
      </c>
      <c r="U24" s="8">
        <f t="shared" si="7"/>
        <v>125</v>
      </c>
      <c r="V24" s="8">
        <f t="shared" si="8"/>
        <v>0</v>
      </c>
      <c r="W24" s="26">
        <f t="shared" si="9"/>
        <v>0</v>
      </c>
      <c r="X24" s="30">
        <v>550302</v>
      </c>
      <c r="Y24" s="26"/>
    </row>
    <row r="25" spans="1:25" ht="14.25" customHeight="1" x14ac:dyDescent="0.2">
      <c r="A25" s="7" t="s">
        <v>718</v>
      </c>
      <c r="B25" s="21" t="s">
        <v>911</v>
      </c>
      <c r="C25" s="29">
        <v>55041</v>
      </c>
      <c r="D25" s="6" t="s">
        <v>720</v>
      </c>
      <c r="E25" s="6" t="s">
        <v>228</v>
      </c>
      <c r="F25" s="20" t="s">
        <v>912</v>
      </c>
      <c r="G25" s="22">
        <v>214</v>
      </c>
      <c r="H25" s="8">
        <v>214</v>
      </c>
      <c r="I25" s="8">
        <f t="shared" si="0"/>
        <v>100</v>
      </c>
      <c r="J25" s="8">
        <v>0</v>
      </c>
      <c r="K25" s="8"/>
      <c r="L25" s="8">
        <f t="shared" si="1"/>
        <v>214</v>
      </c>
      <c r="M25" s="8">
        <f t="shared" si="2"/>
        <v>100</v>
      </c>
      <c r="N25" s="8">
        <f t="shared" si="3"/>
        <v>0</v>
      </c>
      <c r="O25" s="8">
        <f t="shared" si="4"/>
        <v>0</v>
      </c>
      <c r="P25" s="8"/>
      <c r="Q25" s="8"/>
      <c r="R25" s="8"/>
      <c r="S25" s="8">
        <f t="shared" si="5"/>
        <v>214</v>
      </c>
      <c r="T25" s="8">
        <f t="shared" si="6"/>
        <v>100</v>
      </c>
      <c r="U25" s="8">
        <f t="shared" si="7"/>
        <v>0</v>
      </c>
      <c r="V25" s="8">
        <f t="shared" si="8"/>
        <v>214</v>
      </c>
      <c r="W25" s="26">
        <f t="shared" si="9"/>
        <v>0</v>
      </c>
      <c r="X25" s="30">
        <v>55041</v>
      </c>
      <c r="Y25" s="26"/>
    </row>
    <row r="26" spans="1:25" ht="14.25" customHeight="1" x14ac:dyDescent="0.2">
      <c r="A26" s="7" t="s">
        <v>718</v>
      </c>
      <c r="B26" s="21" t="s">
        <v>913</v>
      </c>
      <c r="C26" s="6" t="s">
        <v>914</v>
      </c>
      <c r="D26" s="6" t="s">
        <v>720</v>
      </c>
      <c r="E26" s="6" t="s">
        <v>229</v>
      </c>
      <c r="F26" s="31" t="s">
        <v>915</v>
      </c>
      <c r="G26" s="22">
        <v>19</v>
      </c>
      <c r="H26" s="8">
        <v>0</v>
      </c>
      <c r="I26" s="8">
        <f t="shared" si="0"/>
        <v>0</v>
      </c>
      <c r="J26" s="8">
        <v>0</v>
      </c>
      <c r="K26" s="8"/>
      <c r="L26" s="8">
        <f t="shared" si="1"/>
        <v>0</v>
      </c>
      <c r="M26" s="8">
        <f t="shared" si="2"/>
        <v>0</v>
      </c>
      <c r="N26" s="8">
        <f t="shared" si="3"/>
        <v>19</v>
      </c>
      <c r="O26" s="8">
        <f t="shared" si="4"/>
        <v>0</v>
      </c>
      <c r="P26" s="8"/>
      <c r="Q26" s="8"/>
      <c r="R26" s="8"/>
      <c r="S26" s="8">
        <f t="shared" si="5"/>
        <v>0</v>
      </c>
      <c r="T26" s="8">
        <f t="shared" si="6"/>
        <v>0</v>
      </c>
      <c r="U26" s="8">
        <f t="shared" si="7"/>
        <v>19</v>
      </c>
      <c r="V26" s="8">
        <f t="shared" si="8"/>
        <v>0</v>
      </c>
      <c r="W26" s="26">
        <f t="shared" si="9"/>
        <v>0</v>
      </c>
      <c r="X26" s="6" t="s">
        <v>914</v>
      </c>
      <c r="Y26" s="26"/>
    </row>
    <row r="27" spans="1:25" ht="14.25" customHeight="1" x14ac:dyDescent="0.2">
      <c r="A27" s="7" t="s">
        <v>718</v>
      </c>
      <c r="B27" s="21" t="s">
        <v>916</v>
      </c>
      <c r="C27" s="6" t="s">
        <v>917</v>
      </c>
      <c r="D27" s="6" t="s">
        <v>720</v>
      </c>
      <c r="E27" s="6" t="s">
        <v>1114</v>
      </c>
      <c r="F27" s="31" t="s">
        <v>918</v>
      </c>
      <c r="G27" s="22">
        <v>562</v>
      </c>
      <c r="H27" s="8">
        <v>460.17</v>
      </c>
      <c r="I27" s="8">
        <f t="shared" si="0"/>
        <v>81.880782918149464</v>
      </c>
      <c r="J27" s="8">
        <v>102.26</v>
      </c>
      <c r="K27" s="8"/>
      <c r="L27" s="8">
        <f t="shared" si="1"/>
        <v>562.43000000000006</v>
      </c>
      <c r="M27" s="8">
        <f t="shared" si="2"/>
        <v>100.07651245551602</v>
      </c>
      <c r="N27" s="8">
        <f t="shared" si="3"/>
        <v>-0.43000000000006366</v>
      </c>
      <c r="O27" s="8">
        <f t="shared" si="4"/>
        <v>102.26</v>
      </c>
      <c r="P27" s="8"/>
      <c r="Q27" s="8"/>
      <c r="R27" s="76">
        <f>0*51.13</f>
        <v>0</v>
      </c>
      <c r="S27" s="8">
        <f t="shared" si="5"/>
        <v>562.43000000000006</v>
      </c>
      <c r="T27" s="8">
        <f t="shared" si="6"/>
        <v>100.07651245551602</v>
      </c>
      <c r="U27" s="8">
        <f t="shared" si="7"/>
        <v>-0.43000000000006366</v>
      </c>
      <c r="V27" s="8">
        <f t="shared" si="8"/>
        <v>562.43000000000006</v>
      </c>
      <c r="W27" s="26">
        <f t="shared" si="9"/>
        <v>0</v>
      </c>
      <c r="X27" s="6" t="s">
        <v>917</v>
      </c>
      <c r="Y27" s="26"/>
    </row>
    <row r="28" spans="1:25" ht="14.25" hidden="1" customHeight="1" x14ac:dyDescent="0.2">
      <c r="A28" s="7" t="s">
        <v>718</v>
      </c>
      <c r="B28" s="21" t="s">
        <v>344</v>
      </c>
      <c r="C28" s="6" t="s">
        <v>345</v>
      </c>
      <c r="D28" s="6" t="s">
        <v>720</v>
      </c>
      <c r="E28" s="6" t="s">
        <v>1115</v>
      </c>
      <c r="F28" s="9" t="s">
        <v>346</v>
      </c>
      <c r="G28" s="22">
        <v>0</v>
      </c>
      <c r="H28" s="8">
        <v>0</v>
      </c>
      <c r="I28" s="8" t="e">
        <f t="shared" si="0"/>
        <v>#DIV/0!</v>
      </c>
      <c r="J28" s="8">
        <v>0</v>
      </c>
      <c r="K28" s="8"/>
      <c r="L28" s="8">
        <f t="shared" si="1"/>
        <v>0</v>
      </c>
      <c r="M28" s="8" t="e">
        <f t="shared" si="2"/>
        <v>#DIV/0!</v>
      </c>
      <c r="N28" s="8">
        <f t="shared" si="3"/>
        <v>0</v>
      </c>
      <c r="O28" s="8">
        <f t="shared" si="4"/>
        <v>0</v>
      </c>
      <c r="P28" s="8"/>
      <c r="Q28" s="8"/>
      <c r="R28" s="8"/>
      <c r="S28" s="8">
        <f t="shared" si="5"/>
        <v>0</v>
      </c>
      <c r="T28" s="8" t="e">
        <f t="shared" si="6"/>
        <v>#DIV/0!</v>
      </c>
      <c r="U28" s="8">
        <f t="shared" si="7"/>
        <v>0</v>
      </c>
      <c r="V28" s="8">
        <f t="shared" si="8"/>
        <v>0</v>
      </c>
      <c r="W28" s="26">
        <f t="shared" si="9"/>
        <v>0</v>
      </c>
      <c r="X28" s="6" t="s">
        <v>345</v>
      </c>
      <c r="Y28" s="26"/>
    </row>
    <row r="29" spans="1:25" ht="14.25" hidden="1" customHeight="1" x14ac:dyDescent="0.2">
      <c r="A29" s="7" t="s">
        <v>718</v>
      </c>
      <c r="B29" s="21" t="s">
        <v>347</v>
      </c>
      <c r="C29" s="29" t="s">
        <v>1858</v>
      </c>
      <c r="D29" s="6" t="s">
        <v>720</v>
      </c>
      <c r="E29" s="6" t="s">
        <v>1116</v>
      </c>
      <c r="F29" s="31" t="s">
        <v>1117</v>
      </c>
      <c r="G29" s="22">
        <v>0</v>
      </c>
      <c r="H29" s="8">
        <v>0</v>
      </c>
      <c r="I29" s="8" t="e">
        <f t="shared" si="0"/>
        <v>#DIV/0!</v>
      </c>
      <c r="J29" s="8">
        <v>0</v>
      </c>
      <c r="K29" s="8"/>
      <c r="L29" s="8">
        <f t="shared" si="1"/>
        <v>0</v>
      </c>
      <c r="M29" s="8" t="e">
        <f t="shared" si="2"/>
        <v>#DIV/0!</v>
      </c>
      <c r="N29" s="8">
        <f t="shared" si="3"/>
        <v>0</v>
      </c>
      <c r="O29" s="8">
        <f t="shared" si="4"/>
        <v>0</v>
      </c>
      <c r="P29" s="8"/>
      <c r="Q29" s="8"/>
      <c r="R29" s="8"/>
      <c r="S29" s="8">
        <f t="shared" si="5"/>
        <v>0</v>
      </c>
      <c r="T29" s="8" t="e">
        <f t="shared" si="6"/>
        <v>#DIV/0!</v>
      </c>
      <c r="U29" s="8">
        <f t="shared" si="7"/>
        <v>0</v>
      </c>
      <c r="V29" s="8">
        <f t="shared" si="8"/>
        <v>0</v>
      </c>
      <c r="W29" s="26">
        <f t="shared" si="9"/>
        <v>0</v>
      </c>
      <c r="X29" s="30">
        <v>5522</v>
      </c>
      <c r="Y29" s="26"/>
    </row>
    <row r="30" spans="1:25" ht="14.25" hidden="1" customHeight="1" x14ac:dyDescent="0.2">
      <c r="A30" s="7"/>
      <c r="B30" s="21"/>
      <c r="C30" s="29"/>
      <c r="D30" s="6"/>
      <c r="E30" s="6"/>
      <c r="F30" s="6"/>
      <c r="G30" s="22"/>
      <c r="H30" s="8">
        <v>0</v>
      </c>
      <c r="I30" s="8" t="e">
        <f t="shared" si="0"/>
        <v>#DIV/0!</v>
      </c>
      <c r="J30" s="8">
        <v>0</v>
      </c>
      <c r="K30" s="8"/>
      <c r="L30" s="8">
        <f t="shared" si="1"/>
        <v>0</v>
      </c>
      <c r="M30" s="8" t="e">
        <f t="shared" si="2"/>
        <v>#DIV/0!</v>
      </c>
      <c r="N30" s="8">
        <f t="shared" si="3"/>
        <v>0</v>
      </c>
      <c r="O30" s="8">
        <f t="shared" si="4"/>
        <v>0</v>
      </c>
      <c r="P30" s="8"/>
      <c r="Q30" s="8"/>
      <c r="R30" s="8"/>
      <c r="S30" s="8">
        <f t="shared" si="5"/>
        <v>0</v>
      </c>
      <c r="T30" s="8" t="e">
        <f t="shared" si="6"/>
        <v>#DIV/0!</v>
      </c>
      <c r="U30" s="8">
        <f t="shared" si="7"/>
        <v>0</v>
      </c>
      <c r="V30" s="8">
        <f t="shared" si="8"/>
        <v>0</v>
      </c>
      <c r="W30" s="26">
        <f t="shared" si="9"/>
        <v>0</v>
      </c>
      <c r="X30" s="30"/>
      <c r="Y30" s="26"/>
    </row>
    <row r="31" spans="1:25" ht="14.25" hidden="1" customHeight="1" x14ac:dyDescent="0.2">
      <c r="A31" s="7" t="s">
        <v>1859</v>
      </c>
      <c r="B31" s="21"/>
      <c r="C31" s="29"/>
      <c r="D31" s="6" t="s">
        <v>1860</v>
      </c>
      <c r="E31" s="6" t="s">
        <v>1189</v>
      </c>
      <c r="F31" s="20" t="s">
        <v>1861</v>
      </c>
      <c r="G31" s="22">
        <v>0</v>
      </c>
      <c r="H31" s="8">
        <v>0</v>
      </c>
      <c r="I31" s="8" t="e">
        <f t="shared" si="0"/>
        <v>#DIV/0!</v>
      </c>
      <c r="J31" s="8">
        <v>0</v>
      </c>
      <c r="K31" s="8"/>
      <c r="L31" s="8">
        <f t="shared" si="1"/>
        <v>0</v>
      </c>
      <c r="M31" s="8" t="e">
        <f t="shared" si="2"/>
        <v>#DIV/0!</v>
      </c>
      <c r="N31" s="8">
        <f t="shared" si="3"/>
        <v>0</v>
      </c>
      <c r="O31" s="8">
        <f t="shared" si="4"/>
        <v>0</v>
      </c>
      <c r="P31" s="8"/>
      <c r="Q31" s="8"/>
      <c r="R31" s="8"/>
      <c r="S31" s="8">
        <f t="shared" si="5"/>
        <v>0</v>
      </c>
      <c r="T31" s="8" t="e">
        <f t="shared" si="6"/>
        <v>#DIV/0!</v>
      </c>
      <c r="U31" s="8">
        <f t="shared" si="7"/>
        <v>0</v>
      </c>
      <c r="V31" s="8">
        <f t="shared" si="8"/>
        <v>0</v>
      </c>
      <c r="W31" s="26">
        <f t="shared" si="9"/>
        <v>0</v>
      </c>
      <c r="X31" s="30">
        <v>5005</v>
      </c>
      <c r="Y31" s="26"/>
    </row>
    <row r="32" spans="1:25" ht="14.25" hidden="1" customHeight="1" x14ac:dyDescent="0.2">
      <c r="A32" s="7" t="s">
        <v>1859</v>
      </c>
      <c r="B32" s="21">
        <v>5005</v>
      </c>
      <c r="C32" s="29">
        <v>5005</v>
      </c>
      <c r="D32" s="6" t="s">
        <v>1860</v>
      </c>
      <c r="E32" s="6" t="s">
        <v>1190</v>
      </c>
      <c r="F32" s="20" t="s">
        <v>1861</v>
      </c>
      <c r="G32" s="22">
        <v>0</v>
      </c>
      <c r="H32" s="8">
        <v>0</v>
      </c>
      <c r="I32" s="8" t="e">
        <f t="shared" si="0"/>
        <v>#DIV/0!</v>
      </c>
      <c r="J32" s="8">
        <v>0</v>
      </c>
      <c r="K32" s="8"/>
      <c r="L32" s="8">
        <f t="shared" si="1"/>
        <v>0</v>
      </c>
      <c r="M32" s="8" t="e">
        <f t="shared" si="2"/>
        <v>#DIV/0!</v>
      </c>
      <c r="N32" s="8">
        <f t="shared" si="3"/>
        <v>0</v>
      </c>
      <c r="O32" s="8">
        <f t="shared" si="4"/>
        <v>0</v>
      </c>
      <c r="P32" s="8"/>
      <c r="Q32" s="8"/>
      <c r="R32" s="8"/>
      <c r="S32" s="8">
        <f t="shared" si="5"/>
        <v>0</v>
      </c>
      <c r="T32" s="8" t="e">
        <f t="shared" si="6"/>
        <v>#DIV/0!</v>
      </c>
      <c r="U32" s="8">
        <f t="shared" si="7"/>
        <v>0</v>
      </c>
      <c r="V32" s="8">
        <f t="shared" si="8"/>
        <v>0</v>
      </c>
      <c r="W32" s="26">
        <f t="shared" si="9"/>
        <v>0</v>
      </c>
      <c r="X32" s="30">
        <v>5005</v>
      </c>
      <c r="Y32" s="26"/>
    </row>
    <row r="33" spans="1:25" ht="14.25" hidden="1" customHeight="1" x14ac:dyDescent="0.2">
      <c r="A33" s="7" t="s">
        <v>1859</v>
      </c>
      <c r="B33" s="21">
        <v>5063</v>
      </c>
      <c r="C33" s="32" t="s">
        <v>1862</v>
      </c>
      <c r="D33" s="6" t="s">
        <v>1860</v>
      </c>
      <c r="E33" s="6" t="s">
        <v>1191</v>
      </c>
      <c r="F33" s="6" t="s">
        <v>596</v>
      </c>
      <c r="G33" s="22">
        <v>0</v>
      </c>
      <c r="H33" s="8">
        <v>0</v>
      </c>
      <c r="I33" s="8" t="e">
        <f t="shared" si="0"/>
        <v>#DIV/0!</v>
      </c>
      <c r="J33" s="8">
        <v>0</v>
      </c>
      <c r="K33" s="8"/>
      <c r="L33" s="8">
        <f t="shared" si="1"/>
        <v>0</v>
      </c>
      <c r="M33" s="8" t="e">
        <f t="shared" si="2"/>
        <v>#DIV/0!</v>
      </c>
      <c r="N33" s="8">
        <f t="shared" si="3"/>
        <v>0</v>
      </c>
      <c r="O33" s="8">
        <f t="shared" si="4"/>
        <v>0</v>
      </c>
      <c r="P33" s="8"/>
      <c r="Q33" s="8"/>
      <c r="R33" s="8"/>
      <c r="S33" s="8">
        <f t="shared" si="5"/>
        <v>0</v>
      </c>
      <c r="T33" s="8" t="e">
        <f t="shared" si="6"/>
        <v>#DIV/0!</v>
      </c>
      <c r="U33" s="8">
        <f t="shared" si="7"/>
        <v>0</v>
      </c>
      <c r="V33" s="8">
        <f t="shared" si="8"/>
        <v>0</v>
      </c>
      <c r="W33" s="26">
        <f t="shared" si="9"/>
        <v>0</v>
      </c>
      <c r="X33" s="30">
        <v>506</v>
      </c>
      <c r="Y33" s="26"/>
    </row>
    <row r="34" spans="1:25" ht="14.25" hidden="1" customHeight="1" x14ac:dyDescent="0.2">
      <c r="A34" s="7" t="s">
        <v>1859</v>
      </c>
      <c r="B34" s="21" t="s">
        <v>597</v>
      </c>
      <c r="C34" s="32" t="s">
        <v>597</v>
      </c>
      <c r="D34" s="6" t="s">
        <v>1860</v>
      </c>
      <c r="E34" s="6" t="s">
        <v>1192</v>
      </c>
      <c r="F34" s="20" t="s">
        <v>598</v>
      </c>
      <c r="G34" s="22">
        <v>0</v>
      </c>
      <c r="H34" s="8">
        <v>0</v>
      </c>
      <c r="I34" s="8" t="e">
        <f t="shared" ref="I34:I65" si="10">H34/G34*100</f>
        <v>#DIV/0!</v>
      </c>
      <c r="J34" s="8">
        <v>0</v>
      </c>
      <c r="K34" s="8"/>
      <c r="L34" s="8">
        <f t="shared" ref="L34:L65" si="11">H34+J34+K34</f>
        <v>0</v>
      </c>
      <c r="M34" s="8" t="e">
        <f t="shared" si="2"/>
        <v>#DIV/0!</v>
      </c>
      <c r="N34" s="8">
        <f t="shared" ref="N34:N65" si="12">G34-L34</f>
        <v>0</v>
      </c>
      <c r="O34" s="8">
        <f t="shared" ref="O34:O65" si="13">J34+K34</f>
        <v>0</v>
      </c>
      <c r="P34" s="8"/>
      <c r="Q34" s="8"/>
      <c r="R34" s="8"/>
      <c r="S34" s="8">
        <f t="shared" ref="S34:S65" si="14">L34+P34+Q34+R34</f>
        <v>0</v>
      </c>
      <c r="T34" s="8" t="e">
        <f t="shared" ref="T34:T65" si="15">S34/G34*100</f>
        <v>#DIV/0!</v>
      </c>
      <c r="U34" s="8">
        <f t="shared" ref="U34:U65" si="16">G34-S34</f>
        <v>0</v>
      </c>
      <c r="V34" s="8">
        <f t="shared" ref="V34:V65" si="17">H34+J34</f>
        <v>0</v>
      </c>
      <c r="W34" s="26">
        <f t="shared" ref="W34:W65" si="18">K34+P34</f>
        <v>0</v>
      </c>
      <c r="X34" s="30">
        <v>5500</v>
      </c>
      <c r="Y34" s="26"/>
    </row>
    <row r="35" spans="1:25" ht="14.25" hidden="1" customHeight="1" x14ac:dyDescent="0.2">
      <c r="A35" s="7" t="s">
        <v>1859</v>
      </c>
      <c r="B35" s="21">
        <v>5500</v>
      </c>
      <c r="C35" s="29" t="s">
        <v>728</v>
      </c>
      <c r="D35" s="6" t="s">
        <v>1860</v>
      </c>
      <c r="E35" s="6" t="s">
        <v>1193</v>
      </c>
      <c r="F35" s="20" t="s">
        <v>599</v>
      </c>
      <c r="G35" s="22">
        <v>0</v>
      </c>
      <c r="H35" s="22">
        <v>0</v>
      </c>
      <c r="I35" s="22" t="e">
        <f t="shared" si="10"/>
        <v>#DIV/0!</v>
      </c>
      <c r="J35" s="8">
        <v>0</v>
      </c>
      <c r="K35" s="8"/>
      <c r="L35" s="8">
        <f t="shared" si="11"/>
        <v>0</v>
      </c>
      <c r="M35" s="22"/>
      <c r="N35" s="8">
        <f t="shared" si="12"/>
        <v>0</v>
      </c>
      <c r="O35" s="8">
        <f t="shared" si="13"/>
        <v>0</v>
      </c>
      <c r="P35" s="8"/>
      <c r="Q35" s="8"/>
      <c r="R35" s="8"/>
      <c r="S35" s="8">
        <f t="shared" si="14"/>
        <v>0</v>
      </c>
      <c r="T35" s="8" t="e">
        <f t="shared" si="15"/>
        <v>#DIV/0!</v>
      </c>
      <c r="U35" s="8">
        <f t="shared" si="16"/>
        <v>0</v>
      </c>
      <c r="V35" s="8">
        <f t="shared" si="17"/>
        <v>0</v>
      </c>
      <c r="W35" s="26">
        <f t="shared" si="18"/>
        <v>0</v>
      </c>
      <c r="X35" s="30">
        <v>5500</v>
      </c>
      <c r="Y35" s="26"/>
    </row>
    <row r="36" spans="1:25" ht="14.25" hidden="1" customHeight="1" x14ac:dyDescent="0.2">
      <c r="A36" s="7" t="s">
        <v>1859</v>
      </c>
      <c r="B36" s="21">
        <v>5511</v>
      </c>
      <c r="C36" s="29" t="s">
        <v>600</v>
      </c>
      <c r="D36" s="6" t="s">
        <v>1860</v>
      </c>
      <c r="E36" s="6" t="s">
        <v>1194</v>
      </c>
      <c r="F36" s="6" t="s">
        <v>601</v>
      </c>
      <c r="G36" s="22">
        <v>0</v>
      </c>
      <c r="H36" s="22">
        <v>0</v>
      </c>
      <c r="I36" s="22" t="e">
        <f t="shared" si="10"/>
        <v>#DIV/0!</v>
      </c>
      <c r="J36" s="8">
        <v>0</v>
      </c>
      <c r="K36" s="8"/>
      <c r="L36" s="8">
        <f t="shared" si="11"/>
        <v>0</v>
      </c>
      <c r="M36" s="22"/>
      <c r="N36" s="8">
        <f t="shared" si="12"/>
        <v>0</v>
      </c>
      <c r="O36" s="8">
        <f t="shared" si="13"/>
        <v>0</v>
      </c>
      <c r="P36" s="8"/>
      <c r="Q36" s="8"/>
      <c r="R36" s="8"/>
      <c r="S36" s="8">
        <f t="shared" si="14"/>
        <v>0</v>
      </c>
      <c r="T36" s="8" t="e">
        <f t="shared" si="15"/>
        <v>#DIV/0!</v>
      </c>
      <c r="U36" s="8">
        <f t="shared" si="16"/>
        <v>0</v>
      </c>
      <c r="V36" s="8">
        <f t="shared" si="17"/>
        <v>0</v>
      </c>
      <c r="W36" s="26">
        <f t="shared" si="18"/>
        <v>0</v>
      </c>
      <c r="X36" s="30"/>
      <c r="Y36" s="26"/>
    </row>
    <row r="37" spans="1:25" ht="14.25" hidden="1" customHeight="1" x14ac:dyDescent="0.2">
      <c r="A37" s="7" t="s">
        <v>1859</v>
      </c>
      <c r="B37" s="21">
        <v>5513</v>
      </c>
      <c r="C37" s="29" t="s">
        <v>917</v>
      </c>
      <c r="D37" s="6" t="s">
        <v>1860</v>
      </c>
      <c r="E37" s="6" t="s">
        <v>1195</v>
      </c>
      <c r="F37" s="6" t="s">
        <v>602</v>
      </c>
      <c r="G37" s="22">
        <v>0</v>
      </c>
      <c r="H37" s="8">
        <v>0</v>
      </c>
      <c r="I37" s="8" t="e">
        <f t="shared" si="10"/>
        <v>#DIV/0!</v>
      </c>
      <c r="J37" s="8">
        <v>0</v>
      </c>
      <c r="K37" s="8"/>
      <c r="L37" s="8">
        <f t="shared" si="11"/>
        <v>0</v>
      </c>
      <c r="M37" s="8" t="e">
        <f t="shared" ref="M37:M68" si="19">L37/G37*100</f>
        <v>#DIV/0!</v>
      </c>
      <c r="N37" s="8">
        <f t="shared" si="12"/>
        <v>0</v>
      </c>
      <c r="O37" s="8">
        <f t="shared" si="13"/>
        <v>0</v>
      </c>
      <c r="P37" s="8"/>
      <c r="Q37" s="8"/>
      <c r="R37" s="8"/>
      <c r="S37" s="8">
        <f t="shared" si="14"/>
        <v>0</v>
      </c>
      <c r="T37" s="8" t="e">
        <f t="shared" si="15"/>
        <v>#DIV/0!</v>
      </c>
      <c r="U37" s="8">
        <f t="shared" si="16"/>
        <v>0</v>
      </c>
      <c r="V37" s="8">
        <f t="shared" si="17"/>
        <v>0</v>
      </c>
      <c r="W37" s="26">
        <f t="shared" si="18"/>
        <v>0</v>
      </c>
      <c r="X37" s="30">
        <v>5513</v>
      </c>
      <c r="Y37" s="26"/>
    </row>
    <row r="38" spans="1:25" ht="14.25" customHeight="1" x14ac:dyDescent="0.2">
      <c r="A38" s="7" t="s">
        <v>1859</v>
      </c>
      <c r="B38" s="21"/>
      <c r="C38" s="29"/>
      <c r="D38" s="6"/>
      <c r="E38" s="6"/>
      <c r="F38" s="6"/>
      <c r="G38" s="22"/>
      <c r="H38" s="8">
        <v>0</v>
      </c>
      <c r="I38" s="8" t="e">
        <f t="shared" si="10"/>
        <v>#DIV/0!</v>
      </c>
      <c r="J38" s="8">
        <v>0</v>
      </c>
      <c r="K38" s="8"/>
      <c r="L38" s="8">
        <f t="shared" si="11"/>
        <v>0</v>
      </c>
      <c r="M38" s="8" t="e">
        <f t="shared" si="19"/>
        <v>#DIV/0!</v>
      </c>
      <c r="N38" s="8">
        <f t="shared" si="12"/>
        <v>0</v>
      </c>
      <c r="O38" s="8">
        <f t="shared" si="13"/>
        <v>0</v>
      </c>
      <c r="P38" s="8"/>
      <c r="Q38" s="8"/>
      <c r="R38" s="8"/>
      <c r="S38" s="8">
        <f t="shared" si="14"/>
        <v>0</v>
      </c>
      <c r="T38" s="8" t="e">
        <f t="shared" si="15"/>
        <v>#DIV/0!</v>
      </c>
      <c r="U38" s="8">
        <f t="shared" si="16"/>
        <v>0</v>
      </c>
      <c r="V38" s="8">
        <f t="shared" si="17"/>
        <v>0</v>
      </c>
      <c r="W38" s="26">
        <f t="shared" si="18"/>
        <v>0</v>
      </c>
      <c r="X38" s="30"/>
      <c r="Y38" s="26"/>
    </row>
    <row r="39" spans="1:25" ht="14.25" customHeight="1" x14ac:dyDescent="0.2">
      <c r="A39" s="7" t="s">
        <v>603</v>
      </c>
      <c r="B39" s="21"/>
      <c r="C39" s="29"/>
      <c r="D39" s="6"/>
      <c r="E39" s="6"/>
      <c r="F39" s="20"/>
      <c r="G39" s="22"/>
      <c r="H39" s="8">
        <v>0</v>
      </c>
      <c r="I39" s="8" t="e">
        <f t="shared" si="10"/>
        <v>#DIV/0!</v>
      </c>
      <c r="J39" s="8">
        <v>0</v>
      </c>
      <c r="K39" s="8"/>
      <c r="L39" s="8">
        <f t="shared" si="11"/>
        <v>0</v>
      </c>
      <c r="M39" s="8" t="e">
        <f t="shared" si="19"/>
        <v>#DIV/0!</v>
      </c>
      <c r="N39" s="8">
        <f t="shared" si="12"/>
        <v>0</v>
      </c>
      <c r="O39" s="8">
        <f t="shared" si="13"/>
        <v>0</v>
      </c>
      <c r="P39" s="8"/>
      <c r="Q39" s="8"/>
      <c r="R39" s="8"/>
      <c r="S39" s="8">
        <f t="shared" si="14"/>
        <v>0</v>
      </c>
      <c r="T39" s="8" t="e">
        <f t="shared" si="15"/>
        <v>#DIV/0!</v>
      </c>
      <c r="U39" s="8">
        <f t="shared" si="16"/>
        <v>0</v>
      </c>
      <c r="V39" s="8">
        <f t="shared" si="17"/>
        <v>0</v>
      </c>
      <c r="W39" s="26">
        <f t="shared" si="18"/>
        <v>0</v>
      </c>
      <c r="X39" s="30">
        <v>4138</v>
      </c>
      <c r="Y39" s="26"/>
    </row>
    <row r="40" spans="1:25" ht="14.25" customHeight="1" x14ac:dyDescent="0.2">
      <c r="A40" s="7" t="s">
        <v>603</v>
      </c>
      <c r="B40" s="21" t="s">
        <v>604</v>
      </c>
      <c r="C40" s="29" t="s">
        <v>605</v>
      </c>
      <c r="D40" s="6" t="s">
        <v>606</v>
      </c>
      <c r="E40" s="6" t="s">
        <v>607</v>
      </c>
      <c r="F40" s="31" t="s">
        <v>328</v>
      </c>
      <c r="G40" s="22">
        <v>618545</v>
      </c>
      <c r="H40" s="8">
        <v>539577.99</v>
      </c>
      <c r="I40" s="8">
        <f t="shared" si="10"/>
        <v>87.233425215626994</v>
      </c>
      <c r="J40" s="8">
        <v>51249.74</v>
      </c>
      <c r="K40" s="8"/>
      <c r="L40" s="8">
        <f t="shared" si="11"/>
        <v>590827.73</v>
      </c>
      <c r="M40" s="8">
        <f t="shared" si="19"/>
        <v>95.518956583595369</v>
      </c>
      <c r="N40" s="8">
        <f t="shared" si="12"/>
        <v>27717.270000000019</v>
      </c>
      <c r="O40" s="8">
        <f t="shared" si="13"/>
        <v>51249.74</v>
      </c>
      <c r="P40" s="8"/>
      <c r="Q40" s="8"/>
      <c r="R40" s="8"/>
      <c r="S40" s="8">
        <f t="shared" si="14"/>
        <v>590827.73</v>
      </c>
      <c r="T40" s="8">
        <f t="shared" si="15"/>
        <v>95.518956583595369</v>
      </c>
      <c r="U40" s="8">
        <f t="shared" si="16"/>
        <v>27717.270000000019</v>
      </c>
      <c r="V40" s="8">
        <f t="shared" si="17"/>
        <v>590827.73</v>
      </c>
      <c r="W40" s="26">
        <f t="shared" si="18"/>
        <v>0</v>
      </c>
      <c r="X40" s="30">
        <v>5001</v>
      </c>
      <c r="Y40" s="26"/>
    </row>
    <row r="41" spans="1:25" ht="14.25" customHeight="1" x14ac:dyDescent="0.2">
      <c r="A41" s="7" t="s">
        <v>603</v>
      </c>
      <c r="B41" s="21" t="s">
        <v>604</v>
      </c>
      <c r="C41" s="29" t="s">
        <v>329</v>
      </c>
      <c r="D41" s="6" t="s">
        <v>606</v>
      </c>
      <c r="E41" s="6" t="s">
        <v>330</v>
      </c>
      <c r="F41" s="31" t="s">
        <v>1523</v>
      </c>
      <c r="G41" s="22">
        <v>260</v>
      </c>
      <c r="H41" s="8">
        <v>260</v>
      </c>
      <c r="I41" s="8">
        <f t="shared" si="10"/>
        <v>100</v>
      </c>
      <c r="J41" s="8">
        <v>63.18</v>
      </c>
      <c r="K41" s="8"/>
      <c r="L41" s="8">
        <f t="shared" si="11"/>
        <v>323.18</v>
      </c>
      <c r="M41" s="8">
        <f t="shared" si="19"/>
        <v>124.30000000000001</v>
      </c>
      <c r="N41" s="8">
        <f t="shared" si="12"/>
        <v>-63.180000000000007</v>
      </c>
      <c r="O41" s="8">
        <f t="shared" si="13"/>
        <v>63.18</v>
      </c>
      <c r="P41" s="8"/>
      <c r="Q41" s="8"/>
      <c r="R41" s="8"/>
      <c r="S41" s="8">
        <f t="shared" si="14"/>
        <v>323.18</v>
      </c>
      <c r="T41" s="8">
        <f t="shared" si="15"/>
        <v>124.30000000000001</v>
      </c>
      <c r="U41" s="8">
        <f t="shared" si="16"/>
        <v>-63.180000000000007</v>
      </c>
      <c r="V41" s="8">
        <f t="shared" si="17"/>
        <v>323.18</v>
      </c>
      <c r="W41" s="26">
        <f t="shared" si="18"/>
        <v>0</v>
      </c>
      <c r="X41" s="30">
        <v>5001</v>
      </c>
      <c r="Y41" s="26"/>
    </row>
    <row r="42" spans="1:25" ht="14.25" customHeight="1" x14ac:dyDescent="0.2">
      <c r="A42" s="7" t="s">
        <v>603</v>
      </c>
      <c r="B42" s="21" t="s">
        <v>1524</v>
      </c>
      <c r="C42" s="29" t="s">
        <v>1525</v>
      </c>
      <c r="D42" s="6" t="s">
        <v>606</v>
      </c>
      <c r="E42" s="6" t="s">
        <v>1526</v>
      </c>
      <c r="F42" s="31" t="s">
        <v>185</v>
      </c>
      <c r="G42" s="22">
        <v>25290</v>
      </c>
      <c r="H42" s="8">
        <v>23465.530000000002</v>
      </c>
      <c r="I42" s="8">
        <f t="shared" si="10"/>
        <v>92.785804665875844</v>
      </c>
      <c r="J42" s="8">
        <v>2189.0099999999998</v>
      </c>
      <c r="K42" s="8"/>
      <c r="L42" s="8">
        <f t="shared" si="11"/>
        <v>25654.54</v>
      </c>
      <c r="M42" s="8">
        <f t="shared" si="19"/>
        <v>101.44143930407277</v>
      </c>
      <c r="N42" s="8">
        <f t="shared" si="12"/>
        <v>-364.54000000000087</v>
      </c>
      <c r="O42" s="8">
        <f t="shared" si="13"/>
        <v>2189.0099999999998</v>
      </c>
      <c r="P42" s="8"/>
      <c r="Q42" s="8"/>
      <c r="R42" s="8"/>
      <c r="S42" s="8">
        <f t="shared" si="14"/>
        <v>25654.54</v>
      </c>
      <c r="T42" s="8">
        <f t="shared" si="15"/>
        <v>101.44143930407277</v>
      </c>
      <c r="U42" s="8">
        <f t="shared" si="16"/>
        <v>-364.54000000000087</v>
      </c>
      <c r="V42" s="8">
        <f t="shared" si="17"/>
        <v>25654.54</v>
      </c>
      <c r="W42" s="26">
        <f t="shared" si="18"/>
        <v>0</v>
      </c>
      <c r="X42" s="30">
        <v>5002</v>
      </c>
      <c r="Y42" s="26"/>
    </row>
    <row r="43" spans="1:25" ht="14.25" customHeight="1" x14ac:dyDescent="0.2">
      <c r="A43" s="7" t="s">
        <v>603</v>
      </c>
      <c r="B43" s="21" t="s">
        <v>1524</v>
      </c>
      <c r="C43" s="29" t="s">
        <v>186</v>
      </c>
      <c r="D43" s="6" t="s">
        <v>606</v>
      </c>
      <c r="E43" s="6" t="s">
        <v>187</v>
      </c>
      <c r="F43" s="31" t="s">
        <v>269</v>
      </c>
      <c r="G43" s="22">
        <v>0</v>
      </c>
      <c r="H43" s="8">
        <v>0</v>
      </c>
      <c r="I43" s="8" t="e">
        <f t="shared" si="10"/>
        <v>#DIV/0!</v>
      </c>
      <c r="J43" s="8">
        <v>0</v>
      </c>
      <c r="K43" s="8"/>
      <c r="L43" s="8">
        <f t="shared" si="11"/>
        <v>0</v>
      </c>
      <c r="M43" s="8" t="e">
        <f t="shared" si="19"/>
        <v>#DIV/0!</v>
      </c>
      <c r="N43" s="8">
        <f t="shared" si="12"/>
        <v>0</v>
      </c>
      <c r="O43" s="8">
        <f t="shared" si="13"/>
        <v>0</v>
      </c>
      <c r="P43" s="8"/>
      <c r="Q43" s="8"/>
      <c r="R43" s="8"/>
      <c r="S43" s="8">
        <f t="shared" si="14"/>
        <v>0</v>
      </c>
      <c r="T43" s="8" t="e">
        <f t="shared" si="15"/>
        <v>#DIV/0!</v>
      </c>
      <c r="U43" s="8">
        <f t="shared" si="16"/>
        <v>0</v>
      </c>
      <c r="V43" s="8">
        <f t="shared" si="17"/>
        <v>0</v>
      </c>
      <c r="W43" s="26">
        <f t="shared" si="18"/>
        <v>0</v>
      </c>
      <c r="X43" s="30">
        <v>5002</v>
      </c>
      <c r="Y43" s="26"/>
    </row>
    <row r="44" spans="1:25" ht="14.25" customHeight="1" x14ac:dyDescent="0.2">
      <c r="A44" s="7" t="s">
        <v>603</v>
      </c>
      <c r="B44" s="21" t="s">
        <v>270</v>
      </c>
      <c r="C44" s="29"/>
      <c r="D44" s="6" t="s">
        <v>606</v>
      </c>
      <c r="E44" s="6" t="s">
        <v>271</v>
      </c>
      <c r="F44" s="31" t="s">
        <v>1641</v>
      </c>
      <c r="G44" s="22">
        <v>5115</v>
      </c>
      <c r="H44" s="8">
        <v>3593.5299999999997</v>
      </c>
      <c r="I44" s="8">
        <f t="shared" si="10"/>
        <v>70.25474095796676</v>
      </c>
      <c r="J44" s="8">
        <v>255.65</v>
      </c>
      <c r="K44" s="8"/>
      <c r="L44" s="8">
        <f t="shared" si="11"/>
        <v>3849.18</v>
      </c>
      <c r="M44" s="8">
        <f t="shared" si="19"/>
        <v>75.252785923753663</v>
      </c>
      <c r="N44" s="8">
        <f t="shared" si="12"/>
        <v>1265.8200000000002</v>
      </c>
      <c r="O44" s="8">
        <f t="shared" si="13"/>
        <v>255.65</v>
      </c>
      <c r="P44" s="8"/>
      <c r="Q44" s="8"/>
      <c r="R44" s="8"/>
      <c r="S44" s="8">
        <f t="shared" si="14"/>
        <v>3849.18</v>
      </c>
      <c r="T44" s="8">
        <f t="shared" si="15"/>
        <v>75.252785923753663</v>
      </c>
      <c r="U44" s="8">
        <f t="shared" si="16"/>
        <v>1265.8200000000002</v>
      </c>
      <c r="V44" s="8">
        <f t="shared" si="17"/>
        <v>3849.18</v>
      </c>
      <c r="W44" s="26">
        <f t="shared" si="18"/>
        <v>0</v>
      </c>
      <c r="X44" s="30">
        <v>5005</v>
      </c>
      <c r="Y44" s="26"/>
    </row>
    <row r="45" spans="1:25" ht="14.25" customHeight="1" x14ac:dyDescent="0.2">
      <c r="A45" s="7" t="s">
        <v>603</v>
      </c>
      <c r="B45" s="21" t="s">
        <v>719</v>
      </c>
      <c r="C45" s="29" t="s">
        <v>1642</v>
      </c>
      <c r="D45" s="6" t="s">
        <v>606</v>
      </c>
      <c r="E45" s="6" t="s">
        <v>1643</v>
      </c>
      <c r="F45" s="31" t="s">
        <v>751</v>
      </c>
      <c r="G45" s="22">
        <v>37455</v>
      </c>
      <c r="H45" s="8">
        <v>34328.370000000003</v>
      </c>
      <c r="I45" s="8">
        <f t="shared" si="10"/>
        <v>91.652302763315987</v>
      </c>
      <c r="J45" s="8">
        <v>3121.03</v>
      </c>
      <c r="K45" s="8"/>
      <c r="L45" s="8">
        <f t="shared" si="11"/>
        <v>37449.4</v>
      </c>
      <c r="M45" s="8">
        <f t="shared" si="19"/>
        <v>99.985048725136835</v>
      </c>
      <c r="N45" s="8">
        <f t="shared" si="12"/>
        <v>5.5999999999985448</v>
      </c>
      <c r="O45" s="8">
        <f t="shared" si="13"/>
        <v>3121.03</v>
      </c>
      <c r="P45" s="8"/>
      <c r="Q45" s="8"/>
      <c r="R45" s="8"/>
      <c r="S45" s="8">
        <f t="shared" si="14"/>
        <v>37449.4</v>
      </c>
      <c r="T45" s="8">
        <f t="shared" si="15"/>
        <v>99.985048725136835</v>
      </c>
      <c r="U45" s="8">
        <f t="shared" si="16"/>
        <v>5.5999999999985448</v>
      </c>
      <c r="V45" s="8">
        <f t="shared" si="17"/>
        <v>37449.4</v>
      </c>
      <c r="W45" s="26">
        <f t="shared" si="18"/>
        <v>0</v>
      </c>
      <c r="X45" s="30">
        <v>5000</v>
      </c>
      <c r="Y45" s="26"/>
    </row>
    <row r="46" spans="1:25" ht="14.25" customHeight="1" x14ac:dyDescent="0.2">
      <c r="A46" s="7" t="s">
        <v>603</v>
      </c>
      <c r="B46" s="21" t="s">
        <v>719</v>
      </c>
      <c r="C46" s="29"/>
      <c r="D46" s="6" t="s">
        <v>606</v>
      </c>
      <c r="E46" s="6" t="s">
        <v>752</v>
      </c>
      <c r="F46" s="31" t="s">
        <v>1405</v>
      </c>
      <c r="G46" s="22">
        <v>0</v>
      </c>
      <c r="H46" s="8">
        <v>0</v>
      </c>
      <c r="I46" s="8" t="e">
        <f t="shared" si="10"/>
        <v>#DIV/0!</v>
      </c>
      <c r="J46" s="8">
        <v>0</v>
      </c>
      <c r="K46" s="8"/>
      <c r="L46" s="8">
        <f t="shared" si="11"/>
        <v>0</v>
      </c>
      <c r="M46" s="8" t="e">
        <f t="shared" si="19"/>
        <v>#DIV/0!</v>
      </c>
      <c r="N46" s="8">
        <f t="shared" si="12"/>
        <v>0</v>
      </c>
      <c r="O46" s="8">
        <f t="shared" si="13"/>
        <v>0</v>
      </c>
      <c r="P46" s="8"/>
      <c r="Q46" s="8"/>
      <c r="R46" s="8"/>
      <c r="S46" s="8">
        <f t="shared" si="14"/>
        <v>0</v>
      </c>
      <c r="T46" s="8" t="e">
        <f t="shared" si="15"/>
        <v>#DIV/0!</v>
      </c>
      <c r="U46" s="8">
        <f t="shared" si="16"/>
        <v>0</v>
      </c>
      <c r="V46" s="8">
        <f t="shared" si="17"/>
        <v>0</v>
      </c>
      <c r="W46" s="26">
        <f t="shared" si="18"/>
        <v>0</v>
      </c>
      <c r="X46" s="30">
        <v>5000</v>
      </c>
      <c r="Y46" s="26"/>
    </row>
    <row r="47" spans="1:25" ht="14.25" customHeight="1" x14ac:dyDescent="0.2">
      <c r="A47" s="7" t="s">
        <v>603</v>
      </c>
      <c r="B47" s="33" t="s">
        <v>1320</v>
      </c>
      <c r="C47" s="34"/>
      <c r="D47" s="6" t="s">
        <v>606</v>
      </c>
      <c r="E47" s="6" t="s">
        <v>1196</v>
      </c>
      <c r="F47" s="35" t="s">
        <v>652</v>
      </c>
      <c r="G47" s="22">
        <v>2815</v>
      </c>
      <c r="H47" s="8">
        <v>1860</v>
      </c>
      <c r="I47" s="8">
        <f t="shared" si="10"/>
        <v>66.074600355239781</v>
      </c>
      <c r="J47" s="8">
        <v>186</v>
      </c>
      <c r="K47" s="8"/>
      <c r="L47" s="8">
        <f t="shared" si="11"/>
        <v>2046</v>
      </c>
      <c r="M47" s="8">
        <f t="shared" si="19"/>
        <v>72.682060390763766</v>
      </c>
      <c r="N47" s="8">
        <f t="shared" si="12"/>
        <v>769</v>
      </c>
      <c r="O47" s="8">
        <f t="shared" si="13"/>
        <v>186</v>
      </c>
      <c r="P47" s="8"/>
      <c r="Q47" s="8"/>
      <c r="R47" s="76">
        <f>0*192</f>
        <v>0</v>
      </c>
      <c r="S47" s="8">
        <f t="shared" si="14"/>
        <v>2046</v>
      </c>
      <c r="T47" s="8">
        <f t="shared" si="15"/>
        <v>72.682060390763766</v>
      </c>
      <c r="U47" s="8">
        <f t="shared" si="16"/>
        <v>769</v>
      </c>
      <c r="V47" s="8">
        <f t="shared" si="17"/>
        <v>2046</v>
      </c>
      <c r="W47" s="26">
        <f t="shared" si="18"/>
        <v>0</v>
      </c>
      <c r="X47" s="21"/>
      <c r="Y47" s="26"/>
    </row>
    <row r="48" spans="1:25" ht="14.25" customHeight="1" x14ac:dyDescent="0.2">
      <c r="A48" s="7" t="s">
        <v>603</v>
      </c>
      <c r="B48" s="21">
        <v>5052</v>
      </c>
      <c r="C48" s="29"/>
      <c r="D48" s="6" t="s">
        <v>606</v>
      </c>
      <c r="E48" s="6" t="s">
        <v>1197</v>
      </c>
      <c r="F48" s="31" t="s">
        <v>2079</v>
      </c>
      <c r="G48" s="209">
        <v>1200</v>
      </c>
      <c r="H48" s="8">
        <v>945.22</v>
      </c>
      <c r="I48" s="8">
        <f t="shared" ref="I48" si="20">H48/G48*100</f>
        <v>78.768333333333345</v>
      </c>
      <c r="J48" s="8">
        <v>6.6</v>
      </c>
      <c r="K48" s="8"/>
      <c r="L48" s="8">
        <f t="shared" ref="L48" si="21">H48+J48+K48</f>
        <v>951.82</v>
      </c>
      <c r="M48" s="8">
        <f t="shared" ref="M48" si="22">L48/G48*100</f>
        <v>79.318333333333328</v>
      </c>
      <c r="N48" s="8">
        <f t="shared" ref="N48" si="23">G48-L48</f>
        <v>248.17999999999995</v>
      </c>
      <c r="O48" s="8">
        <f t="shared" ref="O48" si="24">J48+K48</f>
        <v>6.6</v>
      </c>
      <c r="P48" s="8"/>
      <c r="Q48" s="8"/>
      <c r="R48" s="8"/>
      <c r="S48" s="8">
        <f t="shared" ref="S48" si="25">L48+P48+Q48+R48</f>
        <v>951.82</v>
      </c>
      <c r="T48" s="8">
        <f t="shared" ref="T48" si="26">S48/G48*100</f>
        <v>79.318333333333328</v>
      </c>
      <c r="U48" s="8">
        <f t="shared" ref="U48" si="27">G48-S48</f>
        <v>248.17999999999995</v>
      </c>
      <c r="V48" s="8">
        <f t="shared" ref="V48" si="28">H48+J48</f>
        <v>951.82</v>
      </c>
      <c r="W48" s="26">
        <f t="shared" ref="W48" si="29">K48+P48</f>
        <v>0</v>
      </c>
      <c r="X48" s="30">
        <v>505091</v>
      </c>
      <c r="Y48" s="26"/>
    </row>
    <row r="49" spans="1:25" ht="14.25" customHeight="1" x14ac:dyDescent="0.2">
      <c r="A49" s="7" t="s">
        <v>603</v>
      </c>
      <c r="B49" s="21">
        <v>5059</v>
      </c>
      <c r="C49" s="29"/>
      <c r="D49" s="6" t="s">
        <v>606</v>
      </c>
      <c r="E49" s="6" t="s">
        <v>1321</v>
      </c>
      <c r="F49" s="31" t="s">
        <v>2080</v>
      </c>
      <c r="G49" s="209"/>
      <c r="H49" s="8">
        <v>340.5</v>
      </c>
      <c r="I49" s="8" t="e">
        <f t="shared" si="10"/>
        <v>#DIV/0!</v>
      </c>
      <c r="J49" s="8">
        <v>99.6</v>
      </c>
      <c r="K49" s="8"/>
      <c r="L49" s="8">
        <f t="shared" si="11"/>
        <v>440.1</v>
      </c>
      <c r="M49" s="8" t="e">
        <f t="shared" si="19"/>
        <v>#DIV/0!</v>
      </c>
      <c r="N49" s="8">
        <f t="shared" si="12"/>
        <v>-440.1</v>
      </c>
      <c r="O49" s="8">
        <f t="shared" si="13"/>
        <v>99.6</v>
      </c>
      <c r="P49" s="8"/>
      <c r="Q49" s="8"/>
      <c r="R49" s="8"/>
      <c r="S49" s="8">
        <f t="shared" si="14"/>
        <v>440.1</v>
      </c>
      <c r="T49" s="8" t="e">
        <f t="shared" si="15"/>
        <v>#DIV/0!</v>
      </c>
      <c r="U49" s="8">
        <f t="shared" si="16"/>
        <v>-440.1</v>
      </c>
      <c r="V49" s="8">
        <f t="shared" si="17"/>
        <v>440.1</v>
      </c>
      <c r="W49" s="26">
        <f t="shared" si="18"/>
        <v>0</v>
      </c>
      <c r="X49" s="30">
        <v>505091</v>
      </c>
      <c r="Y49" s="26"/>
    </row>
    <row r="50" spans="1:25" ht="14.25" customHeight="1" x14ac:dyDescent="0.2">
      <c r="A50" s="7" t="s">
        <v>603</v>
      </c>
      <c r="B50" s="21">
        <v>5056</v>
      </c>
      <c r="C50" s="29"/>
      <c r="D50" s="6" t="s">
        <v>606</v>
      </c>
      <c r="E50" s="6" t="s">
        <v>653</v>
      </c>
      <c r="F50" s="20" t="s">
        <v>654</v>
      </c>
      <c r="G50" s="22">
        <v>0</v>
      </c>
      <c r="H50" s="8">
        <v>0</v>
      </c>
      <c r="I50" s="8" t="e">
        <f t="shared" si="10"/>
        <v>#DIV/0!</v>
      </c>
      <c r="J50" s="8">
        <v>0</v>
      </c>
      <c r="K50" s="8"/>
      <c r="L50" s="8">
        <f t="shared" si="11"/>
        <v>0</v>
      </c>
      <c r="M50" s="8" t="e">
        <f t="shared" si="19"/>
        <v>#DIV/0!</v>
      </c>
      <c r="N50" s="8">
        <f t="shared" si="12"/>
        <v>0</v>
      </c>
      <c r="O50" s="8">
        <f t="shared" si="13"/>
        <v>0</v>
      </c>
      <c r="P50" s="8"/>
      <c r="Q50" s="8"/>
      <c r="R50" s="8"/>
      <c r="S50" s="8">
        <f t="shared" si="14"/>
        <v>0</v>
      </c>
      <c r="T50" s="8" t="e">
        <f t="shared" si="15"/>
        <v>#DIV/0!</v>
      </c>
      <c r="U50" s="8">
        <f t="shared" si="16"/>
        <v>0</v>
      </c>
      <c r="V50" s="8">
        <f t="shared" si="17"/>
        <v>0</v>
      </c>
      <c r="W50" s="26">
        <f t="shared" si="18"/>
        <v>0</v>
      </c>
      <c r="X50" s="30">
        <v>505</v>
      </c>
      <c r="Y50" s="26"/>
    </row>
    <row r="51" spans="1:25" ht="14.25" customHeight="1" x14ac:dyDescent="0.2">
      <c r="A51" s="7" t="s">
        <v>603</v>
      </c>
      <c r="B51" s="21" t="s">
        <v>655</v>
      </c>
      <c r="C51" s="29"/>
      <c r="D51" s="6" t="s">
        <v>606</v>
      </c>
      <c r="E51" s="6" t="s">
        <v>656</v>
      </c>
      <c r="F51" s="20" t="s">
        <v>409</v>
      </c>
      <c r="G51" s="22">
        <v>1830</v>
      </c>
      <c r="H51" s="8">
        <v>1657.4</v>
      </c>
      <c r="I51" s="8">
        <f t="shared" si="10"/>
        <v>90.568306010928964</v>
      </c>
      <c r="J51" s="8">
        <v>170.87</v>
      </c>
      <c r="K51" s="8"/>
      <c r="L51" s="8">
        <f t="shared" si="11"/>
        <v>1828.27</v>
      </c>
      <c r="M51" s="8">
        <f t="shared" si="19"/>
        <v>99.905464480874315</v>
      </c>
      <c r="N51" s="8">
        <f t="shared" si="12"/>
        <v>1.7300000000000182</v>
      </c>
      <c r="O51" s="8">
        <f t="shared" si="13"/>
        <v>170.87</v>
      </c>
      <c r="P51" s="8"/>
      <c r="Q51" s="8"/>
      <c r="R51" s="8"/>
      <c r="S51" s="8">
        <f t="shared" si="14"/>
        <v>1828.27</v>
      </c>
      <c r="T51" s="8">
        <f t="shared" si="15"/>
        <v>99.905464480874315</v>
      </c>
      <c r="U51" s="8">
        <f t="shared" si="16"/>
        <v>1.7300000000000182</v>
      </c>
      <c r="V51" s="8">
        <f t="shared" si="17"/>
        <v>1828.27</v>
      </c>
      <c r="W51" s="26">
        <f t="shared" si="18"/>
        <v>0</v>
      </c>
      <c r="X51" s="30">
        <v>505040</v>
      </c>
      <c r="Y51" s="26"/>
    </row>
    <row r="52" spans="1:25" ht="14.25" customHeight="1" x14ac:dyDescent="0.2">
      <c r="A52" s="7" t="s">
        <v>603</v>
      </c>
      <c r="B52" s="21">
        <v>5061</v>
      </c>
      <c r="C52" s="32">
        <v>5061</v>
      </c>
      <c r="D52" s="6" t="s">
        <v>606</v>
      </c>
      <c r="E52" s="6" t="s">
        <v>1672</v>
      </c>
      <c r="F52" s="6" t="s">
        <v>400</v>
      </c>
      <c r="G52" s="174">
        <v>770</v>
      </c>
      <c r="H52" s="8">
        <v>718.07999999999993</v>
      </c>
      <c r="I52" s="8">
        <f t="shared" si="10"/>
        <v>93.257142857142853</v>
      </c>
      <c r="J52" s="8">
        <v>48.16</v>
      </c>
      <c r="K52" s="8"/>
      <c r="L52" s="8">
        <f t="shared" si="11"/>
        <v>766.2399999999999</v>
      </c>
      <c r="M52" s="8">
        <f t="shared" si="19"/>
        <v>99.511688311688289</v>
      </c>
      <c r="N52" s="8">
        <f t="shared" si="12"/>
        <v>3.7600000000001046</v>
      </c>
      <c r="O52" s="8">
        <f t="shared" si="13"/>
        <v>48.16</v>
      </c>
      <c r="P52" s="8"/>
      <c r="Q52" s="8"/>
      <c r="R52" s="8"/>
      <c r="S52" s="8">
        <f t="shared" si="14"/>
        <v>766.2399999999999</v>
      </c>
      <c r="T52" s="8">
        <f t="shared" si="15"/>
        <v>99.511688311688289</v>
      </c>
      <c r="U52" s="8">
        <f t="shared" si="16"/>
        <v>3.7600000000001046</v>
      </c>
      <c r="V52" s="8">
        <f t="shared" si="17"/>
        <v>766.2399999999999</v>
      </c>
      <c r="W52" s="26">
        <f t="shared" si="18"/>
        <v>0</v>
      </c>
      <c r="X52" s="30">
        <v>4138</v>
      </c>
      <c r="Y52" s="26"/>
    </row>
    <row r="53" spans="1:25" ht="14.25" customHeight="1" x14ac:dyDescent="0.2">
      <c r="A53" s="7" t="s">
        <v>603</v>
      </c>
      <c r="B53" s="21">
        <v>5062</v>
      </c>
      <c r="C53" s="29"/>
      <c r="D53" s="6" t="s">
        <v>606</v>
      </c>
      <c r="E53" s="6" t="s">
        <v>1672</v>
      </c>
      <c r="F53" s="6" t="s">
        <v>401</v>
      </c>
      <c r="G53" s="174">
        <v>490</v>
      </c>
      <c r="H53" s="8">
        <v>456.95</v>
      </c>
      <c r="I53" s="8">
        <f t="shared" si="10"/>
        <v>93.255102040816325</v>
      </c>
      <c r="J53" s="8">
        <v>30.65</v>
      </c>
      <c r="K53" s="8"/>
      <c r="L53" s="8">
        <f t="shared" si="11"/>
        <v>487.59999999999997</v>
      </c>
      <c r="M53" s="8">
        <f t="shared" si="19"/>
        <v>99.510204081632651</v>
      </c>
      <c r="N53" s="8">
        <f t="shared" si="12"/>
        <v>2.4000000000000341</v>
      </c>
      <c r="O53" s="8">
        <f t="shared" si="13"/>
        <v>30.65</v>
      </c>
      <c r="P53" s="8"/>
      <c r="Q53" s="8"/>
      <c r="R53" s="8"/>
      <c r="S53" s="8">
        <f t="shared" si="14"/>
        <v>487.59999999999997</v>
      </c>
      <c r="T53" s="8">
        <f t="shared" si="15"/>
        <v>99.510204081632651</v>
      </c>
      <c r="U53" s="8">
        <f t="shared" si="16"/>
        <v>2.4000000000000341</v>
      </c>
      <c r="V53" s="8">
        <f t="shared" si="17"/>
        <v>487.59999999999997</v>
      </c>
      <c r="W53" s="26">
        <f t="shared" si="18"/>
        <v>0</v>
      </c>
      <c r="X53" s="30">
        <v>4138</v>
      </c>
      <c r="Y53" s="26"/>
    </row>
    <row r="54" spans="1:25" ht="14.25" customHeight="1" x14ac:dyDescent="0.2">
      <c r="A54" s="7" t="s">
        <v>603</v>
      </c>
      <c r="B54" s="21">
        <v>5061</v>
      </c>
      <c r="C54" s="32">
        <v>5061</v>
      </c>
      <c r="D54" s="6" t="s">
        <v>606</v>
      </c>
      <c r="E54" s="6" t="s">
        <v>410</v>
      </c>
      <c r="F54" s="6" t="s">
        <v>726</v>
      </c>
      <c r="G54" s="12">
        <v>2118</v>
      </c>
      <c r="H54" s="8">
        <v>1837.9200000000003</v>
      </c>
      <c r="I54" s="8">
        <f t="shared" si="10"/>
        <v>86.776203966005681</v>
      </c>
      <c r="J54" s="8">
        <v>265.39</v>
      </c>
      <c r="K54" s="8"/>
      <c r="L54" s="8">
        <f t="shared" si="11"/>
        <v>2103.3100000000004</v>
      </c>
      <c r="M54" s="8">
        <f t="shared" si="19"/>
        <v>99.306421152030239</v>
      </c>
      <c r="N54" s="8">
        <f t="shared" si="12"/>
        <v>14.6899999999996</v>
      </c>
      <c r="O54" s="8">
        <f t="shared" si="13"/>
        <v>265.39</v>
      </c>
      <c r="P54" s="8"/>
      <c r="Q54" s="8"/>
      <c r="R54" s="8"/>
      <c r="S54" s="8">
        <f t="shared" si="14"/>
        <v>2103.3100000000004</v>
      </c>
      <c r="T54" s="8">
        <f t="shared" si="15"/>
        <v>99.306421152030239</v>
      </c>
      <c r="U54" s="8">
        <f t="shared" si="16"/>
        <v>14.6899999999996</v>
      </c>
      <c r="V54" s="8">
        <f t="shared" si="17"/>
        <v>2103.3100000000004</v>
      </c>
      <c r="W54" s="26">
        <f t="shared" si="18"/>
        <v>0</v>
      </c>
      <c r="X54" s="30">
        <v>506</v>
      </c>
      <c r="Y54" s="26"/>
    </row>
    <row r="55" spans="1:25" ht="14.25" customHeight="1" x14ac:dyDescent="0.2">
      <c r="A55" s="7" t="s">
        <v>603</v>
      </c>
      <c r="B55" s="21">
        <v>5062</v>
      </c>
      <c r="C55" s="29"/>
      <c r="D55" s="6" t="s">
        <v>606</v>
      </c>
      <c r="E55" s="6" t="s">
        <v>410</v>
      </c>
      <c r="F55" s="6" t="s">
        <v>724</v>
      </c>
      <c r="G55" s="12">
        <v>1381</v>
      </c>
      <c r="H55" s="8">
        <v>1169.5999999999999</v>
      </c>
      <c r="I55" s="8">
        <f t="shared" si="10"/>
        <v>84.692251991310641</v>
      </c>
      <c r="J55" s="8">
        <v>168.87</v>
      </c>
      <c r="K55" s="8"/>
      <c r="L55" s="8">
        <f t="shared" si="11"/>
        <v>1338.4699999999998</v>
      </c>
      <c r="M55" s="8">
        <f t="shared" si="19"/>
        <v>96.920347574221566</v>
      </c>
      <c r="N55" s="8">
        <f t="shared" si="12"/>
        <v>42.5300000000002</v>
      </c>
      <c r="O55" s="8">
        <f t="shared" si="13"/>
        <v>168.87</v>
      </c>
      <c r="P55" s="8"/>
      <c r="Q55" s="8"/>
      <c r="R55" s="8"/>
      <c r="S55" s="8">
        <f t="shared" si="14"/>
        <v>1338.4699999999998</v>
      </c>
      <c r="T55" s="8">
        <f t="shared" si="15"/>
        <v>96.920347574221566</v>
      </c>
      <c r="U55" s="8">
        <f t="shared" si="16"/>
        <v>42.5300000000002</v>
      </c>
      <c r="V55" s="8">
        <f t="shared" si="17"/>
        <v>1338.4699999999998</v>
      </c>
      <c r="W55" s="26">
        <f t="shared" si="18"/>
        <v>0</v>
      </c>
      <c r="X55" s="30">
        <v>506</v>
      </c>
      <c r="Y55" s="26"/>
    </row>
    <row r="56" spans="1:25" ht="14.25" customHeight="1" x14ac:dyDescent="0.2">
      <c r="A56" s="7" t="s">
        <v>603</v>
      </c>
      <c r="B56" s="21">
        <v>5063</v>
      </c>
      <c r="C56" s="32" t="s">
        <v>1862</v>
      </c>
      <c r="D56" s="6" t="s">
        <v>606</v>
      </c>
      <c r="E56" s="6" t="s">
        <v>411</v>
      </c>
      <c r="F56" s="6" t="s">
        <v>722</v>
      </c>
      <c r="G56" s="8">
        <v>219950</v>
      </c>
      <c r="H56" s="8">
        <v>197477.87999999998</v>
      </c>
      <c r="I56" s="8">
        <f t="shared" si="10"/>
        <v>89.783077972266412</v>
      </c>
      <c r="J56" s="8">
        <v>18711.63</v>
      </c>
      <c r="K56" s="8"/>
      <c r="L56" s="8">
        <f t="shared" si="11"/>
        <v>216189.50999999998</v>
      </c>
      <c r="M56" s="8">
        <f t="shared" si="19"/>
        <v>98.290297794953389</v>
      </c>
      <c r="N56" s="8">
        <f t="shared" si="12"/>
        <v>3760.4900000000198</v>
      </c>
      <c r="O56" s="8">
        <f t="shared" si="13"/>
        <v>18711.63</v>
      </c>
      <c r="P56" s="8"/>
      <c r="Q56" s="8"/>
      <c r="R56" s="8"/>
      <c r="S56" s="8">
        <f t="shared" si="14"/>
        <v>216189.50999999998</v>
      </c>
      <c r="T56" s="8">
        <f t="shared" si="15"/>
        <v>98.290297794953389</v>
      </c>
      <c r="U56" s="8">
        <f t="shared" si="16"/>
        <v>3760.4900000000198</v>
      </c>
      <c r="V56" s="8">
        <f t="shared" si="17"/>
        <v>216189.50999999998</v>
      </c>
      <c r="W56" s="26">
        <f t="shared" si="18"/>
        <v>0</v>
      </c>
      <c r="X56" s="30">
        <v>506</v>
      </c>
      <c r="Y56" s="26"/>
    </row>
    <row r="57" spans="1:25" ht="14.25" customHeight="1" x14ac:dyDescent="0.2">
      <c r="A57" s="7" t="s">
        <v>603</v>
      </c>
      <c r="B57" s="21" t="s">
        <v>597</v>
      </c>
      <c r="C57" s="32" t="s">
        <v>597</v>
      </c>
      <c r="D57" s="6" t="s">
        <v>606</v>
      </c>
      <c r="E57" s="6" t="s">
        <v>412</v>
      </c>
      <c r="F57" s="6" t="s">
        <v>451</v>
      </c>
      <c r="G57" s="8">
        <v>9700</v>
      </c>
      <c r="H57" s="8">
        <v>8250.82</v>
      </c>
      <c r="I57" s="8">
        <f t="shared" si="10"/>
        <v>85.06</v>
      </c>
      <c r="J57" s="8">
        <v>782.27</v>
      </c>
      <c r="K57" s="8"/>
      <c r="L57" s="8">
        <f t="shared" si="11"/>
        <v>9033.09</v>
      </c>
      <c r="M57" s="8">
        <f t="shared" si="19"/>
        <v>93.124639175257727</v>
      </c>
      <c r="N57" s="8">
        <f t="shared" si="12"/>
        <v>666.90999999999985</v>
      </c>
      <c r="O57" s="8">
        <f t="shared" si="13"/>
        <v>782.27</v>
      </c>
      <c r="P57" s="8"/>
      <c r="Q57" s="8"/>
      <c r="R57" s="8"/>
      <c r="S57" s="8">
        <f t="shared" si="14"/>
        <v>9033.09</v>
      </c>
      <c r="T57" s="8">
        <f t="shared" si="15"/>
        <v>93.124639175257727</v>
      </c>
      <c r="U57" s="8">
        <f t="shared" si="16"/>
        <v>666.90999999999985</v>
      </c>
      <c r="V57" s="8">
        <f t="shared" si="17"/>
        <v>9033.09</v>
      </c>
      <c r="W57" s="26">
        <f t="shared" si="18"/>
        <v>0</v>
      </c>
      <c r="X57" s="30">
        <v>506</v>
      </c>
      <c r="Y57" s="26"/>
    </row>
    <row r="58" spans="1:25" ht="14.25" customHeight="1" x14ac:dyDescent="0.2">
      <c r="A58" s="7" t="s">
        <v>603</v>
      </c>
      <c r="B58" s="21" t="s">
        <v>727</v>
      </c>
      <c r="C58" s="29" t="s">
        <v>728</v>
      </c>
      <c r="D58" s="6" t="s">
        <v>606</v>
      </c>
      <c r="E58" s="22" t="s">
        <v>1198</v>
      </c>
      <c r="F58" s="20" t="s">
        <v>729</v>
      </c>
      <c r="G58" s="22">
        <v>4474</v>
      </c>
      <c r="H58" s="8">
        <v>2856.04</v>
      </c>
      <c r="I58" s="8">
        <f t="shared" si="10"/>
        <v>63.836388019669201</v>
      </c>
      <c r="J58" s="8">
        <v>407.42000000000007</v>
      </c>
      <c r="K58" s="8"/>
      <c r="L58" s="8">
        <f t="shared" si="11"/>
        <v>3263.46</v>
      </c>
      <c r="M58" s="8">
        <f t="shared" si="19"/>
        <v>72.942780509611083</v>
      </c>
      <c r="N58" s="8">
        <f t="shared" si="12"/>
        <v>1210.54</v>
      </c>
      <c r="O58" s="8">
        <f t="shared" si="13"/>
        <v>407.42000000000007</v>
      </c>
      <c r="P58" s="8"/>
      <c r="Q58" s="8"/>
      <c r="R58" s="8"/>
      <c r="S58" s="8">
        <f t="shared" si="14"/>
        <v>3263.46</v>
      </c>
      <c r="T58" s="8">
        <f t="shared" si="15"/>
        <v>72.942780509611083</v>
      </c>
      <c r="U58" s="8">
        <f t="shared" si="16"/>
        <v>1210.54</v>
      </c>
      <c r="V58" s="8">
        <f t="shared" si="17"/>
        <v>3263.46</v>
      </c>
      <c r="W58" s="26">
        <f t="shared" si="18"/>
        <v>0</v>
      </c>
      <c r="X58" s="30">
        <v>5500</v>
      </c>
      <c r="Y58" s="26"/>
    </row>
    <row r="59" spans="1:25" ht="14.25" customHeight="1" x14ac:dyDescent="0.2">
      <c r="A59" s="7" t="s">
        <v>603</v>
      </c>
      <c r="B59" s="21" t="s">
        <v>727</v>
      </c>
      <c r="C59" s="29" t="s">
        <v>452</v>
      </c>
      <c r="D59" s="6" t="s">
        <v>606</v>
      </c>
      <c r="E59" s="22" t="s">
        <v>1199</v>
      </c>
      <c r="F59" s="20" t="s">
        <v>453</v>
      </c>
      <c r="G59" s="22">
        <v>2150</v>
      </c>
      <c r="H59" s="8">
        <v>1811.47</v>
      </c>
      <c r="I59" s="8">
        <f t="shared" si="10"/>
        <v>84.254418604651164</v>
      </c>
      <c r="J59" s="8">
        <v>286.49</v>
      </c>
      <c r="K59" s="8"/>
      <c r="L59" s="8">
        <f t="shared" si="11"/>
        <v>2097.96</v>
      </c>
      <c r="M59" s="8">
        <f t="shared" si="19"/>
        <v>97.579534883720925</v>
      </c>
      <c r="N59" s="8">
        <f t="shared" si="12"/>
        <v>52.039999999999964</v>
      </c>
      <c r="O59" s="8">
        <f t="shared" si="13"/>
        <v>286.49</v>
      </c>
      <c r="P59" s="8"/>
      <c r="Q59" s="8"/>
      <c r="R59" s="8"/>
      <c r="S59" s="8">
        <f t="shared" si="14"/>
        <v>2097.96</v>
      </c>
      <c r="T59" s="8">
        <f t="shared" si="15"/>
        <v>97.579534883720925</v>
      </c>
      <c r="U59" s="8">
        <f t="shared" si="16"/>
        <v>52.039999999999964</v>
      </c>
      <c r="V59" s="8">
        <f t="shared" si="17"/>
        <v>2097.96</v>
      </c>
      <c r="W59" s="26">
        <f t="shared" si="18"/>
        <v>0</v>
      </c>
      <c r="X59" s="30">
        <v>5500</v>
      </c>
      <c r="Y59" s="26"/>
    </row>
    <row r="60" spans="1:25" ht="14.25" customHeight="1" x14ac:dyDescent="0.2">
      <c r="A60" s="7" t="s">
        <v>603</v>
      </c>
      <c r="B60" s="21" t="s">
        <v>727</v>
      </c>
      <c r="C60" s="29" t="s">
        <v>452</v>
      </c>
      <c r="D60" s="6" t="s">
        <v>606</v>
      </c>
      <c r="E60" s="22" t="s">
        <v>1200</v>
      </c>
      <c r="F60" s="20" t="s">
        <v>192</v>
      </c>
      <c r="G60" s="22">
        <v>1150</v>
      </c>
      <c r="H60" s="8">
        <v>738.2</v>
      </c>
      <c r="I60" s="8">
        <f t="shared" si="10"/>
        <v>64.19130434782609</v>
      </c>
      <c r="J60" s="8">
        <v>7.32</v>
      </c>
      <c r="K60" s="8"/>
      <c r="L60" s="8">
        <f t="shared" si="11"/>
        <v>745.5200000000001</v>
      </c>
      <c r="M60" s="8">
        <f t="shared" si="19"/>
        <v>64.827826086956534</v>
      </c>
      <c r="N60" s="8">
        <f t="shared" si="12"/>
        <v>404.4799999999999</v>
      </c>
      <c r="O60" s="8">
        <f t="shared" si="13"/>
        <v>7.32</v>
      </c>
      <c r="P60" s="8"/>
      <c r="Q60" s="8"/>
      <c r="R60" s="8"/>
      <c r="S60" s="8">
        <f t="shared" si="14"/>
        <v>745.5200000000001</v>
      </c>
      <c r="T60" s="8">
        <f t="shared" si="15"/>
        <v>64.827826086956534</v>
      </c>
      <c r="U60" s="8">
        <f t="shared" si="16"/>
        <v>404.4799999999999</v>
      </c>
      <c r="V60" s="8">
        <f t="shared" si="17"/>
        <v>745.5200000000001</v>
      </c>
      <c r="W60" s="26">
        <f t="shared" si="18"/>
        <v>0</v>
      </c>
      <c r="X60" s="30">
        <v>5500</v>
      </c>
      <c r="Y60" s="26"/>
    </row>
    <row r="61" spans="1:25" ht="14.25" customHeight="1" x14ac:dyDescent="0.2">
      <c r="A61" s="7" t="s">
        <v>603</v>
      </c>
      <c r="B61" s="21" t="s">
        <v>727</v>
      </c>
      <c r="C61" s="29" t="s">
        <v>452</v>
      </c>
      <c r="D61" s="6" t="s">
        <v>606</v>
      </c>
      <c r="E61" s="22" t="s">
        <v>1201</v>
      </c>
      <c r="F61" s="20" t="s">
        <v>454</v>
      </c>
      <c r="G61" s="22">
        <v>160</v>
      </c>
      <c r="H61" s="8">
        <v>0</v>
      </c>
      <c r="I61" s="8">
        <f t="shared" si="10"/>
        <v>0</v>
      </c>
      <c r="J61" s="8">
        <v>0</v>
      </c>
      <c r="K61" s="8"/>
      <c r="L61" s="8">
        <f t="shared" si="11"/>
        <v>0</v>
      </c>
      <c r="M61" s="8">
        <f t="shared" si="19"/>
        <v>0</v>
      </c>
      <c r="N61" s="8">
        <f t="shared" si="12"/>
        <v>160</v>
      </c>
      <c r="O61" s="8">
        <f t="shared" si="13"/>
        <v>0</v>
      </c>
      <c r="P61" s="8"/>
      <c r="Q61" s="8"/>
      <c r="R61" s="8"/>
      <c r="S61" s="8">
        <f t="shared" si="14"/>
        <v>0</v>
      </c>
      <c r="T61" s="8">
        <f t="shared" si="15"/>
        <v>0</v>
      </c>
      <c r="U61" s="8">
        <f t="shared" si="16"/>
        <v>160</v>
      </c>
      <c r="V61" s="8">
        <f t="shared" si="17"/>
        <v>0</v>
      </c>
      <c r="W61" s="26">
        <f t="shared" si="18"/>
        <v>0</v>
      </c>
      <c r="X61" s="30">
        <v>5500</v>
      </c>
      <c r="Y61" s="26"/>
    </row>
    <row r="62" spans="1:25" ht="14.25" customHeight="1" x14ac:dyDescent="0.2">
      <c r="A62" s="7" t="s">
        <v>603</v>
      </c>
      <c r="B62" s="21" t="s">
        <v>727</v>
      </c>
      <c r="C62" s="29" t="s">
        <v>730</v>
      </c>
      <c r="D62" s="6" t="s">
        <v>606</v>
      </c>
      <c r="E62" s="22" t="s">
        <v>1202</v>
      </c>
      <c r="F62" s="20" t="s">
        <v>455</v>
      </c>
      <c r="G62" s="22">
        <v>1278</v>
      </c>
      <c r="H62" s="8">
        <v>805.42000000000007</v>
      </c>
      <c r="I62" s="8">
        <f t="shared" si="10"/>
        <v>63.021909233176842</v>
      </c>
      <c r="J62" s="8">
        <v>62.7</v>
      </c>
      <c r="K62" s="8"/>
      <c r="L62" s="8">
        <f t="shared" si="11"/>
        <v>868.12000000000012</v>
      </c>
      <c r="M62" s="8">
        <f t="shared" si="19"/>
        <v>67.928012519561818</v>
      </c>
      <c r="N62" s="8">
        <f t="shared" si="12"/>
        <v>409.87999999999988</v>
      </c>
      <c r="O62" s="8">
        <f t="shared" si="13"/>
        <v>62.7</v>
      </c>
      <c r="P62" s="8"/>
      <c r="Q62" s="8"/>
      <c r="R62" s="8"/>
      <c r="S62" s="8">
        <f t="shared" si="14"/>
        <v>868.12000000000012</v>
      </c>
      <c r="T62" s="8">
        <f t="shared" si="15"/>
        <v>67.928012519561818</v>
      </c>
      <c r="U62" s="8">
        <f t="shared" si="16"/>
        <v>409.87999999999988</v>
      </c>
      <c r="V62" s="8">
        <f t="shared" si="17"/>
        <v>868.12000000000012</v>
      </c>
      <c r="W62" s="26">
        <f t="shared" si="18"/>
        <v>0</v>
      </c>
      <c r="X62" s="30"/>
      <c r="Y62" s="26"/>
    </row>
    <row r="63" spans="1:25" ht="14.25" customHeight="1" x14ac:dyDescent="0.2">
      <c r="A63" s="7" t="s">
        <v>603</v>
      </c>
      <c r="B63" s="21" t="s">
        <v>727</v>
      </c>
      <c r="C63" s="29" t="s">
        <v>456</v>
      </c>
      <c r="D63" s="6" t="s">
        <v>606</v>
      </c>
      <c r="E63" s="22" t="s">
        <v>1203</v>
      </c>
      <c r="F63" s="20" t="s">
        <v>457</v>
      </c>
      <c r="G63" s="22">
        <v>9643</v>
      </c>
      <c r="H63" s="8">
        <v>8131.4999999999991</v>
      </c>
      <c r="I63" s="8">
        <f t="shared" si="10"/>
        <v>84.325417401223675</v>
      </c>
      <c r="J63" s="8">
        <v>652.61</v>
      </c>
      <c r="K63" s="8"/>
      <c r="L63" s="8">
        <f t="shared" si="11"/>
        <v>8784.1099999999988</v>
      </c>
      <c r="M63" s="8">
        <f t="shared" si="19"/>
        <v>91.093124546303002</v>
      </c>
      <c r="N63" s="8">
        <f t="shared" si="12"/>
        <v>858.89000000000124</v>
      </c>
      <c r="O63" s="8">
        <f t="shared" si="13"/>
        <v>652.61</v>
      </c>
      <c r="P63" s="8"/>
      <c r="Q63" s="8"/>
      <c r="R63" s="8"/>
      <c r="S63" s="8">
        <f t="shared" si="14"/>
        <v>8784.1099999999988</v>
      </c>
      <c r="T63" s="8">
        <f t="shared" si="15"/>
        <v>91.093124546303002</v>
      </c>
      <c r="U63" s="8">
        <f t="shared" si="16"/>
        <v>858.89000000000124</v>
      </c>
      <c r="V63" s="8">
        <f t="shared" si="17"/>
        <v>8784.1099999999988</v>
      </c>
      <c r="W63" s="26">
        <f t="shared" si="18"/>
        <v>0</v>
      </c>
      <c r="X63" s="30">
        <v>550010</v>
      </c>
      <c r="Y63" s="26"/>
    </row>
    <row r="64" spans="1:25" ht="14.25" customHeight="1" x14ac:dyDescent="0.2">
      <c r="A64" s="7" t="s">
        <v>603</v>
      </c>
      <c r="B64" s="21" t="s">
        <v>727</v>
      </c>
      <c r="C64" s="29" t="s">
        <v>732</v>
      </c>
      <c r="D64" s="6" t="s">
        <v>606</v>
      </c>
      <c r="E64" s="22" t="s">
        <v>1204</v>
      </c>
      <c r="F64" s="20" t="s">
        <v>733</v>
      </c>
      <c r="G64" s="22">
        <v>4698</v>
      </c>
      <c r="H64" s="8">
        <v>4366.2100000000009</v>
      </c>
      <c r="I64" s="8">
        <f t="shared" si="10"/>
        <v>92.937633035334201</v>
      </c>
      <c r="J64" s="8">
        <v>382.7</v>
      </c>
      <c r="K64" s="8"/>
      <c r="L64" s="8">
        <f t="shared" si="11"/>
        <v>4748.9100000000008</v>
      </c>
      <c r="M64" s="8">
        <f t="shared" si="19"/>
        <v>101.08365261813539</v>
      </c>
      <c r="N64" s="8">
        <f t="shared" si="12"/>
        <v>-50.910000000000764</v>
      </c>
      <c r="O64" s="8">
        <f t="shared" si="13"/>
        <v>382.7</v>
      </c>
      <c r="P64" s="8"/>
      <c r="Q64" s="8"/>
      <c r="R64" s="8"/>
      <c r="S64" s="8">
        <f t="shared" si="14"/>
        <v>4748.9100000000008</v>
      </c>
      <c r="T64" s="8">
        <f t="shared" si="15"/>
        <v>101.08365261813539</v>
      </c>
      <c r="U64" s="8">
        <f t="shared" si="16"/>
        <v>-50.910000000000764</v>
      </c>
      <c r="V64" s="8">
        <f t="shared" si="17"/>
        <v>4748.9100000000008</v>
      </c>
      <c r="W64" s="26">
        <f t="shared" si="18"/>
        <v>0</v>
      </c>
      <c r="X64" s="30">
        <v>550011</v>
      </c>
      <c r="Y64" s="26"/>
    </row>
    <row r="65" spans="1:25" ht="14.25" customHeight="1" x14ac:dyDescent="0.2">
      <c r="A65" s="7" t="s">
        <v>603</v>
      </c>
      <c r="B65" s="21" t="s">
        <v>727</v>
      </c>
      <c r="C65" s="29" t="s">
        <v>734</v>
      </c>
      <c r="D65" s="6" t="s">
        <v>606</v>
      </c>
      <c r="E65" s="22" t="s">
        <v>1205</v>
      </c>
      <c r="F65" s="20" t="s">
        <v>458</v>
      </c>
      <c r="G65" s="22">
        <v>4624</v>
      </c>
      <c r="H65" s="8">
        <v>3393.9200000000005</v>
      </c>
      <c r="I65" s="8">
        <f t="shared" si="10"/>
        <v>73.397923875432539</v>
      </c>
      <c r="J65" s="8">
        <v>1224.98</v>
      </c>
      <c r="K65" s="8"/>
      <c r="L65" s="8">
        <f t="shared" si="11"/>
        <v>4618.9000000000005</v>
      </c>
      <c r="M65" s="8">
        <f t="shared" si="19"/>
        <v>99.889705882352956</v>
      </c>
      <c r="N65" s="8">
        <f t="shared" si="12"/>
        <v>5.0999999999994543</v>
      </c>
      <c r="O65" s="8">
        <f t="shared" si="13"/>
        <v>1224.98</v>
      </c>
      <c r="P65" s="8"/>
      <c r="Q65" s="8"/>
      <c r="R65" s="8">
        <v>-168.37</v>
      </c>
      <c r="S65" s="8">
        <f t="shared" si="14"/>
        <v>4450.5300000000007</v>
      </c>
      <c r="T65" s="8">
        <f t="shared" si="15"/>
        <v>96.248486159169573</v>
      </c>
      <c r="U65" s="8">
        <f t="shared" si="16"/>
        <v>173.46999999999935</v>
      </c>
      <c r="V65" s="8">
        <f t="shared" si="17"/>
        <v>4618.9000000000005</v>
      </c>
      <c r="W65" s="26">
        <f t="shared" si="18"/>
        <v>0</v>
      </c>
      <c r="X65" s="30">
        <v>5500</v>
      </c>
      <c r="Y65" s="26"/>
    </row>
    <row r="66" spans="1:25" ht="14.25" customHeight="1" x14ac:dyDescent="0.2">
      <c r="A66" s="7" t="s">
        <v>603</v>
      </c>
      <c r="B66" s="21" t="s">
        <v>727</v>
      </c>
      <c r="C66" s="29" t="s">
        <v>735</v>
      </c>
      <c r="D66" s="6" t="s">
        <v>606</v>
      </c>
      <c r="E66" s="22" t="s">
        <v>1206</v>
      </c>
      <c r="F66" s="20" t="s">
        <v>459</v>
      </c>
      <c r="G66" s="22">
        <v>2117</v>
      </c>
      <c r="H66" s="8">
        <v>1656.21</v>
      </c>
      <c r="I66" s="8">
        <f t="shared" ref="I66:I99" si="30">H66/G66*100</f>
        <v>78.233821445441663</v>
      </c>
      <c r="J66" s="8">
        <v>42</v>
      </c>
      <c r="K66" s="8"/>
      <c r="L66" s="8">
        <f t="shared" ref="L66:L99" si="31">H66+J66+K66</f>
        <v>1698.21</v>
      </c>
      <c r="M66" s="8">
        <f t="shared" si="19"/>
        <v>80.217760982522435</v>
      </c>
      <c r="N66" s="8">
        <f t="shared" ref="N66:N99" si="32">G66-L66</f>
        <v>418.78999999999996</v>
      </c>
      <c r="O66" s="8">
        <f t="shared" ref="O66:O99" si="33">J66+K66</f>
        <v>42</v>
      </c>
      <c r="P66" s="8"/>
      <c r="Q66" s="8"/>
      <c r="R66" s="8"/>
      <c r="S66" s="8">
        <f t="shared" ref="S66:S98" si="34">L66+P66+Q66+R66</f>
        <v>1698.21</v>
      </c>
      <c r="T66" s="8">
        <f t="shared" ref="T66:T98" si="35">S66/G66*100</f>
        <v>80.217760982522435</v>
      </c>
      <c r="U66" s="8">
        <f t="shared" ref="U66:U98" si="36">G66-S66</f>
        <v>418.78999999999996</v>
      </c>
      <c r="V66" s="8">
        <f t="shared" ref="V66:V98" si="37">H66+J66</f>
        <v>1698.21</v>
      </c>
      <c r="W66" s="26">
        <f t="shared" ref="W66:W98" si="38">K66+P66</f>
        <v>0</v>
      </c>
      <c r="X66" s="30">
        <v>5500</v>
      </c>
      <c r="Y66" s="26"/>
    </row>
    <row r="67" spans="1:25" ht="14.25" customHeight="1" x14ac:dyDescent="0.2">
      <c r="A67" s="7" t="s">
        <v>603</v>
      </c>
      <c r="B67" s="21">
        <v>6014</v>
      </c>
      <c r="C67" s="29" t="s">
        <v>888</v>
      </c>
      <c r="D67" s="6" t="s">
        <v>606</v>
      </c>
      <c r="E67" s="22" t="s">
        <v>1069</v>
      </c>
      <c r="F67" s="20" t="s">
        <v>1086</v>
      </c>
      <c r="G67" s="22">
        <v>320</v>
      </c>
      <c r="H67" s="8">
        <v>121.22</v>
      </c>
      <c r="I67" s="8">
        <f t="shared" si="30"/>
        <v>37.881250000000001</v>
      </c>
      <c r="J67" s="8">
        <v>0</v>
      </c>
      <c r="K67" s="8"/>
      <c r="L67" s="8">
        <f t="shared" si="31"/>
        <v>121.22</v>
      </c>
      <c r="M67" s="8">
        <f t="shared" si="19"/>
        <v>37.881250000000001</v>
      </c>
      <c r="N67" s="8">
        <f t="shared" si="32"/>
        <v>198.78</v>
      </c>
      <c r="O67" s="8">
        <f t="shared" si="33"/>
        <v>0</v>
      </c>
      <c r="P67" s="8"/>
      <c r="Q67" s="8"/>
      <c r="R67" s="8"/>
      <c r="S67" s="8">
        <f t="shared" si="34"/>
        <v>121.22</v>
      </c>
      <c r="T67" s="8">
        <f t="shared" si="35"/>
        <v>37.881250000000001</v>
      </c>
      <c r="U67" s="8">
        <f t="shared" si="36"/>
        <v>198.78</v>
      </c>
      <c r="V67" s="8">
        <f t="shared" si="37"/>
        <v>121.22</v>
      </c>
      <c r="W67" s="26">
        <f t="shared" si="38"/>
        <v>0</v>
      </c>
      <c r="X67" s="30">
        <v>5500</v>
      </c>
      <c r="Y67" s="26"/>
    </row>
    <row r="68" spans="1:25" ht="14.25" customHeight="1" x14ac:dyDescent="0.2">
      <c r="A68" s="7" t="s">
        <v>603</v>
      </c>
      <c r="B68" s="21" t="s">
        <v>727</v>
      </c>
      <c r="C68" s="29" t="s">
        <v>977</v>
      </c>
      <c r="D68" s="6" t="s">
        <v>606</v>
      </c>
      <c r="E68" s="22" t="s">
        <v>1070</v>
      </c>
      <c r="F68" s="20" t="s">
        <v>333</v>
      </c>
      <c r="G68" s="22">
        <v>1200</v>
      </c>
      <c r="H68" s="8">
        <v>1061.92</v>
      </c>
      <c r="I68" s="8">
        <f t="shared" si="30"/>
        <v>88.493333333333339</v>
      </c>
      <c r="J68" s="8">
        <v>40</v>
      </c>
      <c r="K68" s="8"/>
      <c r="L68" s="8">
        <f t="shared" si="31"/>
        <v>1101.92</v>
      </c>
      <c r="M68" s="8">
        <f t="shared" si="19"/>
        <v>91.826666666666668</v>
      </c>
      <c r="N68" s="8">
        <f t="shared" si="32"/>
        <v>98.079999999999927</v>
      </c>
      <c r="O68" s="8">
        <f t="shared" si="33"/>
        <v>40</v>
      </c>
      <c r="P68" s="8"/>
      <c r="Q68" s="8"/>
      <c r="R68" s="8"/>
      <c r="S68" s="8">
        <f t="shared" si="34"/>
        <v>1101.92</v>
      </c>
      <c r="T68" s="8">
        <f t="shared" si="35"/>
        <v>91.826666666666668</v>
      </c>
      <c r="U68" s="8">
        <f t="shared" si="36"/>
        <v>98.079999999999927</v>
      </c>
      <c r="V68" s="8">
        <f t="shared" si="37"/>
        <v>1101.92</v>
      </c>
      <c r="W68" s="26">
        <f t="shared" si="38"/>
        <v>0</v>
      </c>
      <c r="X68" s="30">
        <v>5500</v>
      </c>
      <c r="Y68" s="26"/>
    </row>
    <row r="69" spans="1:25" ht="14.25" customHeight="1" x14ac:dyDescent="0.2">
      <c r="A69" s="7" t="s">
        <v>603</v>
      </c>
      <c r="B69" s="21" t="s">
        <v>727</v>
      </c>
      <c r="C69" s="29" t="s">
        <v>460</v>
      </c>
      <c r="D69" s="6" t="s">
        <v>606</v>
      </c>
      <c r="E69" s="22" t="s">
        <v>637</v>
      </c>
      <c r="F69" s="20" t="s">
        <v>461</v>
      </c>
      <c r="G69" s="22">
        <v>4535</v>
      </c>
      <c r="H69" s="8">
        <v>4159.3300000000008</v>
      </c>
      <c r="I69" s="8">
        <f t="shared" si="30"/>
        <v>91.716207276736512</v>
      </c>
      <c r="J69" s="8">
        <v>553.30999999999995</v>
      </c>
      <c r="K69" s="8"/>
      <c r="L69" s="8">
        <f t="shared" si="31"/>
        <v>4712.6400000000012</v>
      </c>
      <c r="M69" s="8">
        <f t="shared" ref="M69:M102" si="39">L69/G69*100</f>
        <v>103.91708930540244</v>
      </c>
      <c r="N69" s="8">
        <f t="shared" si="32"/>
        <v>-177.64000000000124</v>
      </c>
      <c r="O69" s="8">
        <f t="shared" si="33"/>
        <v>553.30999999999995</v>
      </c>
      <c r="P69" s="8"/>
      <c r="Q69" s="8"/>
      <c r="R69" s="8">
        <f>1*5.75+1*360</f>
        <v>365.75</v>
      </c>
      <c r="S69" s="8">
        <f t="shared" si="34"/>
        <v>5078.3900000000012</v>
      </c>
      <c r="T69" s="8">
        <f t="shared" si="35"/>
        <v>111.98213891951492</v>
      </c>
      <c r="U69" s="8">
        <f t="shared" si="36"/>
        <v>-543.39000000000124</v>
      </c>
      <c r="V69" s="8">
        <f t="shared" si="37"/>
        <v>4712.6400000000012</v>
      </c>
      <c r="W69" s="26">
        <f t="shared" si="38"/>
        <v>0</v>
      </c>
      <c r="X69" s="30">
        <v>550012</v>
      </c>
      <c r="Y69" s="26"/>
    </row>
    <row r="70" spans="1:25" ht="14.25" customHeight="1" x14ac:dyDescent="0.2">
      <c r="A70" s="7" t="s">
        <v>603</v>
      </c>
      <c r="B70" s="21" t="s">
        <v>727</v>
      </c>
      <c r="C70" s="29" t="s">
        <v>460</v>
      </c>
      <c r="D70" s="6" t="s">
        <v>606</v>
      </c>
      <c r="E70" s="22" t="s">
        <v>1071</v>
      </c>
      <c r="F70" s="20" t="s">
        <v>1766</v>
      </c>
      <c r="G70" s="22">
        <v>383</v>
      </c>
      <c r="H70" s="8">
        <v>383</v>
      </c>
      <c r="I70" s="8">
        <f t="shared" si="30"/>
        <v>100</v>
      </c>
      <c r="J70" s="8">
        <v>0</v>
      </c>
      <c r="K70" s="8"/>
      <c r="L70" s="8">
        <f t="shared" si="31"/>
        <v>383</v>
      </c>
      <c r="M70" s="8">
        <f t="shared" si="39"/>
        <v>100</v>
      </c>
      <c r="N70" s="8">
        <f t="shared" si="32"/>
        <v>0</v>
      </c>
      <c r="O70" s="8">
        <f t="shared" si="33"/>
        <v>0</v>
      </c>
      <c r="P70" s="8"/>
      <c r="Q70" s="8"/>
      <c r="R70" s="8"/>
      <c r="S70" s="8">
        <f t="shared" si="34"/>
        <v>383</v>
      </c>
      <c r="T70" s="8">
        <f t="shared" si="35"/>
        <v>100</v>
      </c>
      <c r="U70" s="8">
        <f t="shared" si="36"/>
        <v>0</v>
      </c>
      <c r="V70" s="8">
        <f t="shared" si="37"/>
        <v>383</v>
      </c>
      <c r="W70" s="26">
        <f t="shared" si="38"/>
        <v>0</v>
      </c>
      <c r="X70" s="21"/>
      <c r="Y70" s="26"/>
    </row>
    <row r="71" spans="1:25" ht="14.25" customHeight="1" x14ac:dyDescent="0.2">
      <c r="A71" s="7" t="s">
        <v>603</v>
      </c>
      <c r="B71" s="21" t="s">
        <v>727</v>
      </c>
      <c r="C71" s="29" t="s">
        <v>460</v>
      </c>
      <c r="D71" s="6" t="s">
        <v>606</v>
      </c>
      <c r="E71" s="22" t="s">
        <v>1072</v>
      </c>
      <c r="F71" s="20" t="s">
        <v>616</v>
      </c>
      <c r="G71" s="22">
        <v>15579</v>
      </c>
      <c r="H71" s="8">
        <v>5255.95</v>
      </c>
      <c r="I71" s="8">
        <f t="shared" si="30"/>
        <v>33.737402914179341</v>
      </c>
      <c r="J71" s="8">
        <v>8156.0199999999995</v>
      </c>
      <c r="K71" s="8"/>
      <c r="L71" s="8">
        <f t="shared" si="31"/>
        <v>13411.97</v>
      </c>
      <c r="M71" s="8">
        <f t="shared" si="39"/>
        <v>86.090057128185364</v>
      </c>
      <c r="N71" s="8">
        <f t="shared" si="32"/>
        <v>2167.0300000000007</v>
      </c>
      <c r="O71" s="8">
        <f t="shared" si="33"/>
        <v>8156.0199999999995</v>
      </c>
      <c r="P71" s="8"/>
      <c r="Q71" s="8"/>
      <c r="R71" s="8"/>
      <c r="S71" s="8">
        <f t="shared" si="34"/>
        <v>13411.97</v>
      </c>
      <c r="T71" s="8">
        <f t="shared" si="35"/>
        <v>86.090057128185364</v>
      </c>
      <c r="U71" s="8">
        <f t="shared" si="36"/>
        <v>2167.0300000000007</v>
      </c>
      <c r="V71" s="8">
        <f t="shared" si="37"/>
        <v>13411.97</v>
      </c>
      <c r="W71" s="26">
        <f t="shared" si="38"/>
        <v>0</v>
      </c>
      <c r="X71" s="30">
        <v>5500</v>
      </c>
      <c r="Y71" s="26"/>
    </row>
    <row r="72" spans="1:25" ht="14.25" customHeight="1" x14ac:dyDescent="0.2">
      <c r="A72" s="7" t="s">
        <v>603</v>
      </c>
      <c r="B72" s="21" t="s">
        <v>513</v>
      </c>
      <c r="C72" s="29"/>
      <c r="D72" s="6" t="s">
        <v>606</v>
      </c>
      <c r="E72" s="22" t="s">
        <v>1072</v>
      </c>
      <c r="F72" s="185" t="s">
        <v>616</v>
      </c>
      <c r="G72" s="188">
        <v>0</v>
      </c>
      <c r="H72" s="8">
        <v>138</v>
      </c>
      <c r="I72" s="8" t="e">
        <f t="shared" si="30"/>
        <v>#DIV/0!</v>
      </c>
      <c r="J72" s="8">
        <v>0</v>
      </c>
      <c r="K72" s="8"/>
      <c r="L72" s="8">
        <f t="shared" si="31"/>
        <v>138</v>
      </c>
      <c r="M72" s="8" t="e">
        <f t="shared" si="39"/>
        <v>#DIV/0!</v>
      </c>
      <c r="N72" s="8">
        <f t="shared" si="32"/>
        <v>-138</v>
      </c>
      <c r="O72" s="8">
        <f t="shared" si="33"/>
        <v>0</v>
      </c>
      <c r="P72" s="8"/>
      <c r="Q72" s="8"/>
      <c r="R72" s="8"/>
      <c r="S72" s="8">
        <f t="shared" si="34"/>
        <v>138</v>
      </c>
      <c r="T72" s="8" t="e">
        <f t="shared" si="35"/>
        <v>#DIV/0!</v>
      </c>
      <c r="U72" s="8">
        <f t="shared" si="36"/>
        <v>-138</v>
      </c>
      <c r="V72" s="8">
        <f t="shared" si="37"/>
        <v>138</v>
      </c>
      <c r="W72" s="26">
        <f t="shared" si="38"/>
        <v>0</v>
      </c>
      <c r="X72" s="30">
        <v>0</v>
      </c>
      <c r="Y72" s="26"/>
    </row>
    <row r="73" spans="1:25" ht="13.5" customHeight="1" x14ac:dyDescent="0.2">
      <c r="A73" s="7" t="s">
        <v>603</v>
      </c>
      <c r="B73" s="21" t="s">
        <v>908</v>
      </c>
      <c r="C73" s="29" t="s">
        <v>1856</v>
      </c>
      <c r="D73" s="6" t="s">
        <v>606</v>
      </c>
      <c r="E73" s="22" t="s">
        <v>1073</v>
      </c>
      <c r="F73" s="31" t="s">
        <v>909</v>
      </c>
      <c r="G73" s="22">
        <v>839</v>
      </c>
      <c r="H73" s="8">
        <v>706.69999999999993</v>
      </c>
      <c r="I73" s="8">
        <f t="shared" si="30"/>
        <v>84.23122765196662</v>
      </c>
      <c r="J73" s="8">
        <v>57.94</v>
      </c>
      <c r="K73" s="8"/>
      <c r="L73" s="8">
        <f t="shared" si="31"/>
        <v>764.63999999999987</v>
      </c>
      <c r="M73" s="8">
        <f t="shared" si="39"/>
        <v>91.137067938021445</v>
      </c>
      <c r="N73" s="8">
        <f t="shared" si="32"/>
        <v>74.360000000000127</v>
      </c>
      <c r="O73" s="8">
        <f t="shared" si="33"/>
        <v>57.94</v>
      </c>
      <c r="P73" s="8"/>
      <c r="Q73" s="8"/>
      <c r="R73" s="8"/>
      <c r="S73" s="8">
        <f t="shared" si="34"/>
        <v>764.63999999999987</v>
      </c>
      <c r="T73" s="8">
        <f t="shared" si="35"/>
        <v>91.137067938021445</v>
      </c>
      <c r="U73" s="8">
        <f t="shared" si="36"/>
        <v>74.360000000000127</v>
      </c>
      <c r="V73" s="8">
        <f t="shared" si="37"/>
        <v>764.63999999999987</v>
      </c>
      <c r="W73" s="26">
        <f t="shared" si="38"/>
        <v>0</v>
      </c>
      <c r="X73" s="30">
        <v>5503</v>
      </c>
      <c r="Y73" s="26"/>
    </row>
    <row r="74" spans="1:25" ht="14.25" customHeight="1" x14ac:dyDescent="0.2">
      <c r="A74" s="7" t="s">
        <v>603</v>
      </c>
      <c r="B74" s="21" t="s">
        <v>908</v>
      </c>
      <c r="C74" s="29" t="s">
        <v>570</v>
      </c>
      <c r="D74" s="6" t="s">
        <v>606</v>
      </c>
      <c r="E74" s="22" t="s">
        <v>1118</v>
      </c>
      <c r="F74" s="31" t="s">
        <v>910</v>
      </c>
      <c r="G74" s="22">
        <v>430</v>
      </c>
      <c r="H74" s="8">
        <v>430</v>
      </c>
      <c r="I74" s="8">
        <f t="shared" si="30"/>
        <v>100</v>
      </c>
      <c r="J74" s="8">
        <v>0</v>
      </c>
      <c r="K74" s="8"/>
      <c r="L74" s="8">
        <f t="shared" si="31"/>
        <v>430</v>
      </c>
      <c r="M74" s="8">
        <f t="shared" si="39"/>
        <v>100</v>
      </c>
      <c r="N74" s="8">
        <f t="shared" si="32"/>
        <v>0</v>
      </c>
      <c r="O74" s="8">
        <f t="shared" si="33"/>
        <v>0</v>
      </c>
      <c r="P74" s="8"/>
      <c r="Q74" s="8"/>
      <c r="R74" s="8"/>
      <c r="S74" s="8">
        <f t="shared" si="34"/>
        <v>430</v>
      </c>
      <c r="T74" s="8">
        <f t="shared" si="35"/>
        <v>100</v>
      </c>
      <c r="U74" s="8">
        <f t="shared" si="36"/>
        <v>0</v>
      </c>
      <c r="V74" s="8">
        <f t="shared" si="37"/>
        <v>430</v>
      </c>
      <c r="W74" s="26">
        <f t="shared" si="38"/>
        <v>0</v>
      </c>
      <c r="X74" s="30">
        <v>5503</v>
      </c>
      <c r="Y74" s="26"/>
    </row>
    <row r="75" spans="1:25" ht="14.25" customHeight="1" x14ac:dyDescent="0.2">
      <c r="A75" s="7" t="s">
        <v>603</v>
      </c>
      <c r="B75" s="21" t="s">
        <v>911</v>
      </c>
      <c r="C75" s="29" t="s">
        <v>571</v>
      </c>
      <c r="D75" s="6" t="s">
        <v>606</v>
      </c>
      <c r="E75" s="6" t="s">
        <v>1119</v>
      </c>
      <c r="F75" s="20" t="s">
        <v>912</v>
      </c>
      <c r="G75" s="22">
        <v>9807</v>
      </c>
      <c r="H75" s="8">
        <v>8290.68</v>
      </c>
      <c r="I75" s="8">
        <f t="shared" si="30"/>
        <v>84.538390945243194</v>
      </c>
      <c r="J75" s="8">
        <v>389</v>
      </c>
      <c r="K75" s="8"/>
      <c r="L75" s="8">
        <f t="shared" si="31"/>
        <v>8679.68</v>
      </c>
      <c r="M75" s="8">
        <f t="shared" si="39"/>
        <v>88.5049454471296</v>
      </c>
      <c r="N75" s="8">
        <f t="shared" si="32"/>
        <v>1127.3199999999997</v>
      </c>
      <c r="O75" s="8">
        <f t="shared" si="33"/>
        <v>389</v>
      </c>
      <c r="P75" s="8"/>
      <c r="Q75" s="8"/>
      <c r="R75" s="8"/>
      <c r="S75" s="8">
        <f t="shared" si="34"/>
        <v>8679.68</v>
      </c>
      <c r="T75" s="8">
        <f t="shared" si="35"/>
        <v>88.5049454471296</v>
      </c>
      <c r="U75" s="8">
        <f t="shared" si="36"/>
        <v>1127.3199999999997</v>
      </c>
      <c r="V75" s="8">
        <f t="shared" si="37"/>
        <v>8679.68</v>
      </c>
      <c r="W75" s="26">
        <f t="shared" si="38"/>
        <v>0</v>
      </c>
      <c r="X75" s="30">
        <v>5504</v>
      </c>
      <c r="Y75" s="26"/>
    </row>
    <row r="76" spans="1:25" ht="14.25" customHeight="1" x14ac:dyDescent="0.2">
      <c r="A76" s="7" t="s">
        <v>603</v>
      </c>
      <c r="B76" s="21" t="s">
        <v>911</v>
      </c>
      <c r="C76" s="29" t="s">
        <v>572</v>
      </c>
      <c r="D76" s="6" t="s">
        <v>606</v>
      </c>
      <c r="E76" s="6" t="s">
        <v>1120</v>
      </c>
      <c r="F76" s="185" t="s">
        <v>435</v>
      </c>
      <c r="G76" s="188">
        <v>1400</v>
      </c>
      <c r="H76" s="8">
        <v>1286.33</v>
      </c>
      <c r="I76" s="8">
        <f t="shared" ref="I76" si="40">H76/G76*100</f>
        <v>91.880714285714276</v>
      </c>
      <c r="J76" s="8">
        <v>119.82</v>
      </c>
      <c r="K76" s="8"/>
      <c r="L76" s="8">
        <f t="shared" ref="L76" si="41">H76+J76+K76</f>
        <v>1406.1499999999999</v>
      </c>
      <c r="M76" s="8">
        <f t="shared" ref="M76" si="42">L76/G76*100</f>
        <v>100.4392857142857</v>
      </c>
      <c r="N76" s="8">
        <f t="shared" ref="N76" si="43">G76-L76</f>
        <v>-6.1499999999998636</v>
      </c>
      <c r="O76" s="8">
        <f t="shared" ref="O76" si="44">J76+K76</f>
        <v>119.82</v>
      </c>
      <c r="P76" s="8"/>
      <c r="Q76" s="8"/>
      <c r="R76" s="8"/>
      <c r="S76" s="8">
        <f t="shared" si="34"/>
        <v>1406.1499999999999</v>
      </c>
      <c r="T76" s="8">
        <f t="shared" si="35"/>
        <v>100.4392857142857</v>
      </c>
      <c r="U76" s="8">
        <f t="shared" si="36"/>
        <v>-6.1499999999998636</v>
      </c>
      <c r="V76" s="8">
        <f t="shared" si="37"/>
        <v>1406.1499999999999</v>
      </c>
      <c r="W76" s="26">
        <f t="shared" si="38"/>
        <v>0</v>
      </c>
      <c r="X76" s="30">
        <v>5504</v>
      </c>
      <c r="Y76" s="26"/>
    </row>
    <row r="77" spans="1:25" ht="14.25" customHeight="1" x14ac:dyDescent="0.2">
      <c r="A77" s="7" t="s">
        <v>603</v>
      </c>
      <c r="B77" s="21" t="s">
        <v>911</v>
      </c>
      <c r="C77" s="29" t="s">
        <v>572</v>
      </c>
      <c r="D77" s="6" t="s">
        <v>606</v>
      </c>
      <c r="E77" s="6" t="s">
        <v>1120</v>
      </c>
      <c r="F77" s="20" t="s">
        <v>2011</v>
      </c>
      <c r="G77" s="22">
        <v>175</v>
      </c>
      <c r="H77" s="8">
        <v>175</v>
      </c>
      <c r="I77" s="8">
        <f t="shared" si="30"/>
        <v>100</v>
      </c>
      <c r="J77" s="8">
        <v>0</v>
      </c>
      <c r="K77" s="8"/>
      <c r="L77" s="8">
        <f t="shared" si="31"/>
        <v>175</v>
      </c>
      <c r="M77" s="8">
        <f t="shared" si="39"/>
        <v>100</v>
      </c>
      <c r="N77" s="8">
        <f t="shared" si="32"/>
        <v>0</v>
      </c>
      <c r="O77" s="8">
        <f t="shared" si="33"/>
        <v>0</v>
      </c>
      <c r="P77" s="8"/>
      <c r="Q77" s="8"/>
      <c r="R77" s="8"/>
      <c r="S77" s="8">
        <f t="shared" si="34"/>
        <v>175</v>
      </c>
      <c r="T77" s="8">
        <f t="shared" si="35"/>
        <v>100</v>
      </c>
      <c r="U77" s="8">
        <f t="shared" si="36"/>
        <v>0</v>
      </c>
      <c r="V77" s="8">
        <f t="shared" si="37"/>
        <v>175</v>
      </c>
      <c r="W77" s="26">
        <f t="shared" si="38"/>
        <v>0</v>
      </c>
      <c r="X77" s="30">
        <v>5504</v>
      </c>
      <c r="Y77" s="26"/>
    </row>
    <row r="78" spans="1:25" ht="14.25" customHeight="1" x14ac:dyDescent="0.2">
      <c r="A78" s="7" t="s">
        <v>603</v>
      </c>
      <c r="B78" s="21" t="s">
        <v>913</v>
      </c>
      <c r="C78" s="29" t="s">
        <v>701</v>
      </c>
      <c r="D78" s="6" t="s">
        <v>606</v>
      </c>
      <c r="E78" s="22" t="s">
        <v>1121</v>
      </c>
      <c r="F78" s="31" t="s">
        <v>702</v>
      </c>
      <c r="G78" s="22">
        <v>1000</v>
      </c>
      <c r="H78" s="8">
        <v>0</v>
      </c>
      <c r="I78" s="8">
        <f t="shared" si="30"/>
        <v>0</v>
      </c>
      <c r="J78" s="8">
        <v>118.78</v>
      </c>
      <c r="K78" s="8"/>
      <c r="L78" s="8">
        <f t="shared" si="31"/>
        <v>118.78</v>
      </c>
      <c r="M78" s="8">
        <f t="shared" si="39"/>
        <v>11.878</v>
      </c>
      <c r="N78" s="8">
        <f t="shared" si="32"/>
        <v>881.22</v>
      </c>
      <c r="O78" s="8">
        <f t="shared" si="33"/>
        <v>118.78</v>
      </c>
      <c r="P78" s="8"/>
      <c r="Q78" s="8"/>
      <c r="R78" s="8"/>
      <c r="S78" s="8">
        <f t="shared" si="34"/>
        <v>118.78</v>
      </c>
      <c r="T78" s="8">
        <f t="shared" si="35"/>
        <v>11.878</v>
      </c>
      <c r="U78" s="8">
        <f t="shared" si="36"/>
        <v>881.22</v>
      </c>
      <c r="V78" s="8">
        <f t="shared" si="37"/>
        <v>118.78</v>
      </c>
      <c r="W78" s="26">
        <f t="shared" si="38"/>
        <v>0</v>
      </c>
      <c r="X78" s="30">
        <v>5511</v>
      </c>
      <c r="Y78" s="26"/>
    </row>
    <row r="79" spans="1:25" ht="14.25" customHeight="1" x14ac:dyDescent="0.2">
      <c r="A79" s="7" t="s">
        <v>603</v>
      </c>
      <c r="B79" s="21" t="s">
        <v>913</v>
      </c>
      <c r="C79" s="29" t="s">
        <v>436</v>
      </c>
      <c r="D79" s="6" t="s">
        <v>606</v>
      </c>
      <c r="E79" s="22" t="s">
        <v>1122</v>
      </c>
      <c r="F79" s="31" t="s">
        <v>437</v>
      </c>
      <c r="G79" s="22">
        <v>20058</v>
      </c>
      <c r="H79" s="8">
        <v>17713.849999999999</v>
      </c>
      <c r="I79" s="8">
        <f t="shared" si="30"/>
        <v>88.313141888523276</v>
      </c>
      <c r="J79" s="8">
        <v>2344.8200000000002</v>
      </c>
      <c r="K79" s="8"/>
      <c r="L79" s="8">
        <f t="shared" si="31"/>
        <v>20058.669999999998</v>
      </c>
      <c r="M79" s="8">
        <f t="shared" si="39"/>
        <v>100.00334031309201</v>
      </c>
      <c r="N79" s="8">
        <f t="shared" si="32"/>
        <v>-0.66999999999825377</v>
      </c>
      <c r="O79" s="8">
        <f t="shared" si="33"/>
        <v>2344.8200000000002</v>
      </c>
      <c r="P79" s="8"/>
      <c r="Q79" s="8"/>
      <c r="R79" s="8"/>
      <c r="S79" s="8">
        <f t="shared" si="34"/>
        <v>20058.669999999998</v>
      </c>
      <c r="T79" s="8">
        <f t="shared" si="35"/>
        <v>100.00334031309201</v>
      </c>
      <c r="U79" s="8">
        <f t="shared" si="36"/>
        <v>-0.66999999999825377</v>
      </c>
      <c r="V79" s="8">
        <f t="shared" si="37"/>
        <v>20058.669999999998</v>
      </c>
      <c r="W79" s="26">
        <f t="shared" si="38"/>
        <v>0</v>
      </c>
      <c r="X79" s="30">
        <v>551100</v>
      </c>
      <c r="Y79" s="26"/>
    </row>
    <row r="80" spans="1:25" ht="14.25" customHeight="1" x14ac:dyDescent="0.2">
      <c r="A80" s="7" t="s">
        <v>603</v>
      </c>
      <c r="B80" s="21" t="s">
        <v>913</v>
      </c>
      <c r="C80" s="29" t="s">
        <v>1003</v>
      </c>
      <c r="D80" s="6" t="s">
        <v>606</v>
      </c>
      <c r="E80" s="22" t="s">
        <v>1123</v>
      </c>
      <c r="F80" s="31" t="s">
        <v>1004</v>
      </c>
      <c r="G80" s="22">
        <v>8482</v>
      </c>
      <c r="H80" s="8">
        <v>7724.6000000000013</v>
      </c>
      <c r="I80" s="8">
        <f t="shared" si="30"/>
        <v>91.07050224003774</v>
      </c>
      <c r="J80" s="8">
        <v>756.55</v>
      </c>
      <c r="K80" s="8"/>
      <c r="L80" s="8">
        <f t="shared" si="31"/>
        <v>8481.1500000000015</v>
      </c>
      <c r="M80" s="8">
        <f t="shared" si="39"/>
        <v>99.989978778589972</v>
      </c>
      <c r="N80" s="8">
        <f t="shared" si="32"/>
        <v>0.84999999999854481</v>
      </c>
      <c r="O80" s="8">
        <f t="shared" si="33"/>
        <v>756.55</v>
      </c>
      <c r="P80" s="8"/>
      <c r="Q80" s="8"/>
      <c r="R80" s="8"/>
      <c r="S80" s="8">
        <f t="shared" si="34"/>
        <v>8481.1500000000015</v>
      </c>
      <c r="T80" s="8">
        <f t="shared" si="35"/>
        <v>99.989978778589972</v>
      </c>
      <c r="U80" s="8">
        <f>G80-S80</f>
        <v>0.84999999999854481</v>
      </c>
      <c r="V80" s="8">
        <f t="shared" si="37"/>
        <v>8481.1500000000015</v>
      </c>
      <c r="W80" s="26">
        <f t="shared" si="38"/>
        <v>0</v>
      </c>
      <c r="X80" s="30">
        <v>551101</v>
      </c>
      <c r="Y80" s="26"/>
    </row>
    <row r="81" spans="1:25" ht="14.25" customHeight="1" x14ac:dyDescent="0.2">
      <c r="A81" s="7" t="s">
        <v>603</v>
      </c>
      <c r="B81" s="21" t="s">
        <v>913</v>
      </c>
      <c r="C81" s="29" t="s">
        <v>493</v>
      </c>
      <c r="D81" s="6" t="s">
        <v>606</v>
      </c>
      <c r="E81" s="22" t="s">
        <v>1124</v>
      </c>
      <c r="F81" s="31" t="s">
        <v>494</v>
      </c>
      <c r="G81" s="22">
        <v>837</v>
      </c>
      <c r="H81" s="8">
        <v>723.1</v>
      </c>
      <c r="I81" s="8">
        <f t="shared" si="30"/>
        <v>86.391875746714462</v>
      </c>
      <c r="J81" s="8">
        <v>113.54</v>
      </c>
      <c r="K81" s="8"/>
      <c r="L81" s="8">
        <f t="shared" si="31"/>
        <v>836.64</v>
      </c>
      <c r="M81" s="8">
        <f t="shared" si="39"/>
        <v>99.956989247311824</v>
      </c>
      <c r="N81" s="8">
        <f t="shared" si="32"/>
        <v>0.36000000000001364</v>
      </c>
      <c r="O81" s="8">
        <f t="shared" si="33"/>
        <v>113.54</v>
      </c>
      <c r="P81" s="8"/>
      <c r="Q81" s="8"/>
      <c r="R81" s="8">
        <v>113.54</v>
      </c>
      <c r="S81" s="8">
        <f t="shared" si="34"/>
        <v>950.18</v>
      </c>
      <c r="T81" s="8">
        <f t="shared" si="35"/>
        <v>113.52210274790919</v>
      </c>
      <c r="U81" s="8">
        <f t="shared" si="36"/>
        <v>-113.17999999999995</v>
      </c>
      <c r="V81" s="8">
        <f t="shared" si="37"/>
        <v>836.64</v>
      </c>
      <c r="W81" s="26">
        <f t="shared" si="38"/>
        <v>0</v>
      </c>
      <c r="X81" s="30">
        <v>551102</v>
      </c>
      <c r="Y81" s="26"/>
    </row>
    <row r="82" spans="1:25" ht="14.25" customHeight="1" x14ac:dyDescent="0.2">
      <c r="A82" s="7" t="s">
        <v>603</v>
      </c>
      <c r="B82" s="21" t="s">
        <v>913</v>
      </c>
      <c r="C82" s="29" t="s">
        <v>914</v>
      </c>
      <c r="D82" s="6" t="s">
        <v>606</v>
      </c>
      <c r="E82" s="22" t="s">
        <v>1125</v>
      </c>
      <c r="F82" s="31" t="s">
        <v>915</v>
      </c>
      <c r="G82" s="22">
        <v>2831</v>
      </c>
      <c r="H82" s="8">
        <v>2797.2799999999997</v>
      </c>
      <c r="I82" s="8">
        <f t="shared" si="30"/>
        <v>98.80890144825149</v>
      </c>
      <c r="J82" s="8">
        <v>33.31</v>
      </c>
      <c r="K82" s="8"/>
      <c r="L82" s="8">
        <f t="shared" si="31"/>
        <v>2830.5899999999997</v>
      </c>
      <c r="M82" s="8">
        <f t="shared" si="39"/>
        <v>99.985517484987625</v>
      </c>
      <c r="N82" s="8">
        <f t="shared" si="32"/>
        <v>0.41000000000030923</v>
      </c>
      <c r="O82" s="8">
        <f t="shared" si="33"/>
        <v>33.31</v>
      </c>
      <c r="P82" s="8"/>
      <c r="Q82" s="8"/>
      <c r="R82" s="8"/>
      <c r="S82" s="8">
        <f t="shared" si="34"/>
        <v>2830.5899999999997</v>
      </c>
      <c r="T82" s="8">
        <f t="shared" si="35"/>
        <v>99.985517484987625</v>
      </c>
      <c r="U82" s="8">
        <f t="shared" si="36"/>
        <v>0.41000000000030923</v>
      </c>
      <c r="V82" s="8">
        <f t="shared" si="37"/>
        <v>2830.5899999999997</v>
      </c>
      <c r="W82" s="26">
        <f t="shared" si="38"/>
        <v>0</v>
      </c>
      <c r="X82" s="30">
        <v>5511</v>
      </c>
      <c r="Y82" s="26"/>
    </row>
    <row r="83" spans="1:25" ht="14.25" customHeight="1" x14ac:dyDescent="0.2">
      <c r="A83" s="7" t="s">
        <v>603</v>
      </c>
      <c r="B83" s="21" t="s">
        <v>913</v>
      </c>
      <c r="C83" s="29" t="s">
        <v>495</v>
      </c>
      <c r="D83" s="6" t="s">
        <v>606</v>
      </c>
      <c r="E83" s="22" t="s">
        <v>1126</v>
      </c>
      <c r="F83" s="31" t="s">
        <v>496</v>
      </c>
      <c r="G83" s="22">
        <v>5239</v>
      </c>
      <c r="H83" s="8">
        <v>4549.8500000000004</v>
      </c>
      <c r="I83" s="8">
        <f t="shared" si="30"/>
        <v>86.845772093911052</v>
      </c>
      <c r="J83" s="8">
        <v>539.88</v>
      </c>
      <c r="K83" s="8"/>
      <c r="L83" s="8">
        <f t="shared" si="31"/>
        <v>5089.7300000000005</v>
      </c>
      <c r="M83" s="8">
        <f t="shared" si="39"/>
        <v>97.150792135903814</v>
      </c>
      <c r="N83" s="8">
        <f t="shared" si="32"/>
        <v>149.26999999999953</v>
      </c>
      <c r="O83" s="8">
        <f t="shared" si="33"/>
        <v>539.88</v>
      </c>
      <c r="P83" s="8"/>
      <c r="Q83" s="8"/>
      <c r="R83" s="8"/>
      <c r="S83" s="8">
        <f t="shared" si="34"/>
        <v>5089.7300000000005</v>
      </c>
      <c r="T83" s="8">
        <f t="shared" si="35"/>
        <v>97.150792135903814</v>
      </c>
      <c r="U83" s="8">
        <f t="shared" si="36"/>
        <v>149.26999999999953</v>
      </c>
      <c r="V83" s="8">
        <f t="shared" si="37"/>
        <v>5089.7300000000005</v>
      </c>
      <c r="W83" s="26">
        <f t="shared" si="38"/>
        <v>0</v>
      </c>
      <c r="X83" s="30">
        <v>551105</v>
      </c>
      <c r="Y83" s="26"/>
    </row>
    <row r="84" spans="1:25" ht="14.25" customHeight="1" x14ac:dyDescent="0.2">
      <c r="A84" s="7" t="s">
        <v>603</v>
      </c>
      <c r="B84" s="21" t="s">
        <v>913</v>
      </c>
      <c r="C84" s="29" t="s">
        <v>497</v>
      </c>
      <c r="D84" s="6" t="s">
        <v>606</v>
      </c>
      <c r="E84" s="22" t="s">
        <v>1127</v>
      </c>
      <c r="F84" s="31" t="s">
        <v>1014</v>
      </c>
      <c r="G84" s="22">
        <v>1793</v>
      </c>
      <c r="H84" s="8">
        <v>1659.25</v>
      </c>
      <c r="I84" s="8">
        <f t="shared" si="30"/>
        <v>92.540435025097594</v>
      </c>
      <c r="J84" s="8">
        <v>46.35</v>
      </c>
      <c r="K84" s="8"/>
      <c r="L84" s="8">
        <f t="shared" si="31"/>
        <v>1705.6</v>
      </c>
      <c r="M84" s="8">
        <f t="shared" si="39"/>
        <v>95.125488008923583</v>
      </c>
      <c r="N84" s="8">
        <f t="shared" si="32"/>
        <v>87.400000000000091</v>
      </c>
      <c r="O84" s="8">
        <f t="shared" si="33"/>
        <v>46.35</v>
      </c>
      <c r="P84" s="8"/>
      <c r="Q84" s="8"/>
      <c r="R84" s="76">
        <f>0*40</f>
        <v>0</v>
      </c>
      <c r="S84" s="8">
        <f t="shared" si="34"/>
        <v>1705.6</v>
      </c>
      <c r="T84" s="8">
        <f t="shared" si="35"/>
        <v>95.125488008923583</v>
      </c>
      <c r="U84" s="8">
        <f t="shared" si="36"/>
        <v>87.400000000000091</v>
      </c>
      <c r="V84" s="8">
        <f t="shared" si="37"/>
        <v>1705.6</v>
      </c>
      <c r="W84" s="26">
        <f t="shared" si="38"/>
        <v>0</v>
      </c>
      <c r="X84" s="30">
        <v>5511</v>
      </c>
      <c r="Y84" s="26"/>
    </row>
    <row r="85" spans="1:25" ht="14.25" customHeight="1" x14ac:dyDescent="0.2">
      <c r="A85" s="7" t="s">
        <v>603</v>
      </c>
      <c r="B85" s="21" t="s">
        <v>916</v>
      </c>
      <c r="C85" s="29" t="s">
        <v>1015</v>
      </c>
      <c r="D85" s="6" t="s">
        <v>606</v>
      </c>
      <c r="E85" s="22" t="s">
        <v>1128</v>
      </c>
      <c r="F85" s="20" t="s">
        <v>1016</v>
      </c>
      <c r="G85" s="22">
        <v>6079</v>
      </c>
      <c r="H85" s="8">
        <v>5440.91</v>
      </c>
      <c r="I85" s="8">
        <f t="shared" si="30"/>
        <v>89.503372265175202</v>
      </c>
      <c r="J85" s="8">
        <v>638.32000000000005</v>
      </c>
      <c r="K85" s="8"/>
      <c r="L85" s="8">
        <f t="shared" si="31"/>
        <v>6079.23</v>
      </c>
      <c r="M85" s="8">
        <f t="shared" si="39"/>
        <v>100.00378351702581</v>
      </c>
      <c r="N85" s="8">
        <f t="shared" si="32"/>
        <v>-0.22999999999956344</v>
      </c>
      <c r="O85" s="8">
        <f t="shared" si="33"/>
        <v>638.32000000000005</v>
      </c>
      <c r="P85" s="8"/>
      <c r="Q85" s="8"/>
      <c r="R85" s="8"/>
      <c r="S85" s="8">
        <f t="shared" si="34"/>
        <v>6079.23</v>
      </c>
      <c r="T85" s="8">
        <f t="shared" si="35"/>
        <v>100.00378351702581</v>
      </c>
      <c r="U85" s="8">
        <f t="shared" si="36"/>
        <v>-0.22999999999956344</v>
      </c>
      <c r="V85" s="8">
        <f t="shared" si="37"/>
        <v>6079.23</v>
      </c>
      <c r="W85" s="26">
        <f t="shared" si="38"/>
        <v>0</v>
      </c>
      <c r="X85" s="30">
        <v>5513</v>
      </c>
      <c r="Y85" s="26"/>
    </row>
    <row r="86" spans="1:25" ht="14.25" customHeight="1" x14ac:dyDescent="0.2">
      <c r="A86" s="7" t="s">
        <v>603</v>
      </c>
      <c r="B86" s="21" t="s">
        <v>916</v>
      </c>
      <c r="C86" s="29" t="s">
        <v>1017</v>
      </c>
      <c r="D86" s="6" t="s">
        <v>606</v>
      </c>
      <c r="E86" s="22" t="s">
        <v>1129</v>
      </c>
      <c r="F86" s="31" t="s">
        <v>576</v>
      </c>
      <c r="G86" s="22">
        <v>1563</v>
      </c>
      <c r="H86" s="8">
        <v>1146.6200000000001</v>
      </c>
      <c r="I86" s="8">
        <f t="shared" si="30"/>
        <v>73.360204734484967</v>
      </c>
      <c r="J86" s="8">
        <v>27.15</v>
      </c>
      <c r="K86" s="8"/>
      <c r="L86" s="8">
        <f t="shared" si="31"/>
        <v>1173.7700000000002</v>
      </c>
      <c r="M86" s="8">
        <f t="shared" si="39"/>
        <v>75.097248880358308</v>
      </c>
      <c r="N86" s="8">
        <f t="shared" si="32"/>
        <v>389.22999999999979</v>
      </c>
      <c r="O86" s="8">
        <f t="shared" si="33"/>
        <v>27.15</v>
      </c>
      <c r="P86" s="8"/>
      <c r="Q86" s="8"/>
      <c r="R86" s="8">
        <v>27.15</v>
      </c>
      <c r="S86" s="8">
        <f t="shared" si="34"/>
        <v>1200.9200000000003</v>
      </c>
      <c r="T86" s="8">
        <f t="shared" si="35"/>
        <v>76.83429302623162</v>
      </c>
      <c r="U86" s="8">
        <f t="shared" si="36"/>
        <v>362.0799999999997</v>
      </c>
      <c r="V86" s="8">
        <f t="shared" si="37"/>
        <v>1173.7700000000002</v>
      </c>
      <c r="W86" s="26">
        <f t="shared" si="38"/>
        <v>0</v>
      </c>
      <c r="X86" s="30">
        <v>551306</v>
      </c>
      <c r="Y86" s="26"/>
    </row>
    <row r="87" spans="1:25" ht="14.25" customHeight="1" x14ac:dyDescent="0.2">
      <c r="A87" s="7" t="s">
        <v>603</v>
      </c>
      <c r="B87" s="21" t="s">
        <v>916</v>
      </c>
      <c r="C87" s="29" t="s">
        <v>920</v>
      </c>
      <c r="D87" s="6" t="s">
        <v>606</v>
      </c>
      <c r="E87" s="22" t="s">
        <v>1130</v>
      </c>
      <c r="F87" s="31" t="s">
        <v>841</v>
      </c>
      <c r="G87" s="22">
        <v>1278</v>
      </c>
      <c r="H87" s="8">
        <v>695.21</v>
      </c>
      <c r="I87" s="8">
        <f t="shared" si="30"/>
        <v>54.39827856025039</v>
      </c>
      <c r="J87" s="8">
        <v>0</v>
      </c>
      <c r="K87" s="8"/>
      <c r="L87" s="8">
        <f t="shared" si="31"/>
        <v>695.21</v>
      </c>
      <c r="M87" s="8">
        <f t="shared" si="39"/>
        <v>54.39827856025039</v>
      </c>
      <c r="N87" s="8">
        <f t="shared" si="32"/>
        <v>582.79</v>
      </c>
      <c r="O87" s="8">
        <f t="shared" si="33"/>
        <v>0</v>
      </c>
      <c r="P87" s="8"/>
      <c r="Q87" s="8"/>
      <c r="R87" s="8"/>
      <c r="S87" s="8">
        <f t="shared" si="34"/>
        <v>695.21</v>
      </c>
      <c r="T87" s="8">
        <f t="shared" si="35"/>
        <v>54.39827856025039</v>
      </c>
      <c r="U87" s="8">
        <f t="shared" si="36"/>
        <v>582.79</v>
      </c>
      <c r="V87" s="8">
        <f t="shared" si="37"/>
        <v>695.21</v>
      </c>
      <c r="W87" s="26">
        <f t="shared" si="38"/>
        <v>0</v>
      </c>
      <c r="X87" s="30">
        <v>5513</v>
      </c>
      <c r="Y87" s="26"/>
    </row>
    <row r="88" spans="1:25" ht="14.25" customHeight="1" x14ac:dyDescent="0.2">
      <c r="A88" s="7" t="s">
        <v>603</v>
      </c>
      <c r="B88" s="21" t="s">
        <v>916</v>
      </c>
      <c r="C88" s="29" t="s">
        <v>842</v>
      </c>
      <c r="D88" s="6" t="s">
        <v>606</v>
      </c>
      <c r="E88" s="22" t="s">
        <v>1131</v>
      </c>
      <c r="F88" s="31" t="s">
        <v>843</v>
      </c>
      <c r="G88" s="22">
        <v>6893</v>
      </c>
      <c r="H88" s="8">
        <v>6210.920000000001</v>
      </c>
      <c r="I88" s="8">
        <f t="shared" si="30"/>
        <v>90.104743943130728</v>
      </c>
      <c r="J88" s="8">
        <v>682.46</v>
      </c>
      <c r="K88" s="8"/>
      <c r="L88" s="8">
        <f t="shared" si="31"/>
        <v>6893.380000000001</v>
      </c>
      <c r="M88" s="8">
        <f t="shared" si="39"/>
        <v>100.00551283911217</v>
      </c>
      <c r="N88" s="8">
        <f t="shared" si="32"/>
        <v>-0.38000000000101863</v>
      </c>
      <c r="O88" s="8">
        <f t="shared" si="33"/>
        <v>682.46</v>
      </c>
      <c r="P88" s="8"/>
      <c r="Q88" s="8"/>
      <c r="R88" s="8"/>
      <c r="S88" s="8">
        <f t="shared" si="34"/>
        <v>6893.380000000001</v>
      </c>
      <c r="T88" s="8">
        <f t="shared" si="35"/>
        <v>100.00551283911217</v>
      </c>
      <c r="U88" s="8">
        <f t="shared" si="36"/>
        <v>-0.38000000000101863</v>
      </c>
      <c r="V88" s="8">
        <f t="shared" si="37"/>
        <v>6893.380000000001</v>
      </c>
      <c r="W88" s="26">
        <f t="shared" si="38"/>
        <v>0</v>
      </c>
      <c r="X88" s="30">
        <v>5513</v>
      </c>
      <c r="Y88" s="26"/>
    </row>
    <row r="89" spans="1:25" ht="14.25" customHeight="1" x14ac:dyDescent="0.2">
      <c r="A89" s="7" t="s">
        <v>603</v>
      </c>
      <c r="B89" s="21" t="s">
        <v>916</v>
      </c>
      <c r="C89" s="29" t="s">
        <v>917</v>
      </c>
      <c r="D89" s="6" t="s">
        <v>606</v>
      </c>
      <c r="E89" s="22" t="s">
        <v>1132</v>
      </c>
      <c r="F89" s="31" t="s">
        <v>821</v>
      </c>
      <c r="G89" s="22">
        <v>9800</v>
      </c>
      <c r="H89" s="8">
        <v>8872</v>
      </c>
      <c r="I89" s="8">
        <f t="shared" si="30"/>
        <v>90.530612244897952</v>
      </c>
      <c r="J89" s="8">
        <v>922</v>
      </c>
      <c r="K89" s="8"/>
      <c r="L89" s="8">
        <f t="shared" si="31"/>
        <v>9794</v>
      </c>
      <c r="M89" s="8">
        <f t="shared" si="39"/>
        <v>99.938775510204081</v>
      </c>
      <c r="N89" s="8">
        <f t="shared" si="32"/>
        <v>6</v>
      </c>
      <c r="O89" s="8">
        <f t="shared" si="33"/>
        <v>922</v>
      </c>
      <c r="P89" s="8"/>
      <c r="Q89" s="8"/>
      <c r="R89" s="76">
        <f>0*893</f>
        <v>0</v>
      </c>
      <c r="S89" s="8">
        <f t="shared" si="34"/>
        <v>9794</v>
      </c>
      <c r="T89" s="8">
        <f t="shared" si="35"/>
        <v>99.938775510204081</v>
      </c>
      <c r="U89" s="8">
        <f t="shared" si="36"/>
        <v>6</v>
      </c>
      <c r="V89" s="8">
        <f t="shared" si="37"/>
        <v>9794</v>
      </c>
      <c r="W89" s="26">
        <f t="shared" si="38"/>
        <v>0</v>
      </c>
      <c r="X89" s="30">
        <v>551308</v>
      </c>
      <c r="Y89" s="26"/>
    </row>
    <row r="90" spans="1:25" ht="14.25" customHeight="1" x14ac:dyDescent="0.2">
      <c r="A90" s="7" t="s">
        <v>603</v>
      </c>
      <c r="B90" s="21" t="s">
        <v>916</v>
      </c>
      <c r="C90" s="29" t="s">
        <v>126</v>
      </c>
      <c r="D90" s="6" t="s">
        <v>606</v>
      </c>
      <c r="E90" s="22" t="s">
        <v>1133</v>
      </c>
      <c r="F90" s="31" t="s">
        <v>822</v>
      </c>
      <c r="G90" s="22">
        <v>150</v>
      </c>
      <c r="H90" s="8">
        <v>102.92000000000002</v>
      </c>
      <c r="I90" s="8">
        <f t="shared" si="30"/>
        <v>68.613333333333344</v>
      </c>
      <c r="J90" s="8">
        <v>4.4000000000000004</v>
      </c>
      <c r="K90" s="8"/>
      <c r="L90" s="8">
        <f t="shared" si="31"/>
        <v>107.32000000000002</v>
      </c>
      <c r="M90" s="8">
        <f t="shared" si="39"/>
        <v>71.546666666666681</v>
      </c>
      <c r="N90" s="8">
        <f t="shared" si="32"/>
        <v>42.679999999999978</v>
      </c>
      <c r="O90" s="8">
        <f t="shared" si="33"/>
        <v>4.4000000000000004</v>
      </c>
      <c r="P90" s="8"/>
      <c r="Q90" s="8"/>
      <c r="R90" s="8"/>
      <c r="S90" s="8">
        <f t="shared" si="34"/>
        <v>107.32000000000002</v>
      </c>
      <c r="T90" s="8">
        <f t="shared" si="35"/>
        <v>71.546666666666681</v>
      </c>
      <c r="U90" s="8">
        <f t="shared" si="36"/>
        <v>42.679999999999978</v>
      </c>
      <c r="V90" s="8">
        <f t="shared" si="37"/>
        <v>107.32000000000002</v>
      </c>
      <c r="W90" s="26">
        <f t="shared" si="38"/>
        <v>0</v>
      </c>
      <c r="X90" s="30">
        <v>551308</v>
      </c>
      <c r="Y90" s="26"/>
    </row>
    <row r="91" spans="1:25" ht="14.25" customHeight="1" x14ac:dyDescent="0.2">
      <c r="A91" s="7" t="s">
        <v>603</v>
      </c>
      <c r="B91" s="21" t="s">
        <v>823</v>
      </c>
      <c r="C91" s="29" t="s">
        <v>681</v>
      </c>
      <c r="D91" s="6" t="s">
        <v>606</v>
      </c>
      <c r="E91" s="6" t="s">
        <v>682</v>
      </c>
      <c r="F91" s="31" t="s">
        <v>683</v>
      </c>
      <c r="G91" s="22">
        <v>4725</v>
      </c>
      <c r="H91" s="8">
        <v>3856.0799999999995</v>
      </c>
      <c r="I91" s="8">
        <f t="shared" si="30"/>
        <v>81.610158730158716</v>
      </c>
      <c r="J91" s="8">
        <v>344.47</v>
      </c>
      <c r="K91" s="8"/>
      <c r="L91" s="8">
        <f t="shared" si="31"/>
        <v>4200.5499999999993</v>
      </c>
      <c r="M91" s="8">
        <f t="shared" si="39"/>
        <v>88.900529100529084</v>
      </c>
      <c r="N91" s="8">
        <f t="shared" si="32"/>
        <v>524.45000000000073</v>
      </c>
      <c r="O91" s="8">
        <f t="shared" si="33"/>
        <v>344.47</v>
      </c>
      <c r="P91" s="8"/>
      <c r="Q91" s="8"/>
      <c r="R91" s="8"/>
      <c r="S91" s="8">
        <f t="shared" si="34"/>
        <v>4200.5499999999993</v>
      </c>
      <c r="T91" s="8">
        <f t="shared" si="35"/>
        <v>88.900529100529084</v>
      </c>
      <c r="U91" s="8">
        <f t="shared" si="36"/>
        <v>524.45000000000073</v>
      </c>
      <c r="V91" s="8">
        <f t="shared" si="37"/>
        <v>4200.5499999999993</v>
      </c>
      <c r="W91" s="26">
        <f t="shared" si="38"/>
        <v>0</v>
      </c>
      <c r="X91" s="30">
        <v>5514</v>
      </c>
      <c r="Y91" s="26"/>
    </row>
    <row r="92" spans="1:25" ht="14.25" customHeight="1" x14ac:dyDescent="0.2">
      <c r="A92" s="7" t="s">
        <v>603</v>
      </c>
      <c r="B92" s="21" t="s">
        <v>823</v>
      </c>
      <c r="C92" s="29" t="s">
        <v>684</v>
      </c>
      <c r="D92" s="6" t="s">
        <v>606</v>
      </c>
      <c r="E92" s="6" t="s">
        <v>685</v>
      </c>
      <c r="F92" s="31" t="s">
        <v>686</v>
      </c>
      <c r="G92" s="22">
        <v>3240</v>
      </c>
      <c r="H92" s="8">
        <v>1366.03</v>
      </c>
      <c r="I92" s="8">
        <f t="shared" si="30"/>
        <v>42.16141975308642</v>
      </c>
      <c r="J92" s="8">
        <v>1790.74</v>
      </c>
      <c r="K92" s="8"/>
      <c r="L92" s="8">
        <f t="shared" si="31"/>
        <v>3156.77</v>
      </c>
      <c r="M92" s="8">
        <f t="shared" si="39"/>
        <v>97.431172839506175</v>
      </c>
      <c r="N92" s="8">
        <f t="shared" si="32"/>
        <v>83.230000000000018</v>
      </c>
      <c r="O92" s="8">
        <f t="shared" si="33"/>
        <v>1790.74</v>
      </c>
      <c r="P92" s="8"/>
      <c r="Q92" s="8"/>
      <c r="R92" s="8"/>
      <c r="S92" s="8">
        <f t="shared" si="34"/>
        <v>3156.77</v>
      </c>
      <c r="T92" s="8">
        <f t="shared" si="35"/>
        <v>97.431172839506175</v>
      </c>
      <c r="U92" s="8">
        <f t="shared" si="36"/>
        <v>83.230000000000018</v>
      </c>
      <c r="V92" s="8">
        <f t="shared" si="37"/>
        <v>3156.77</v>
      </c>
      <c r="W92" s="26">
        <f t="shared" si="38"/>
        <v>0</v>
      </c>
      <c r="X92" s="30">
        <v>5514</v>
      </c>
      <c r="Y92" s="26"/>
    </row>
    <row r="93" spans="1:25" ht="14.25" customHeight="1" x14ac:dyDescent="0.2">
      <c r="A93" s="7" t="s">
        <v>603</v>
      </c>
      <c r="B93" s="21" t="s">
        <v>823</v>
      </c>
      <c r="C93" s="29" t="s">
        <v>687</v>
      </c>
      <c r="D93" s="6" t="s">
        <v>606</v>
      </c>
      <c r="E93" s="6" t="s">
        <v>688</v>
      </c>
      <c r="F93" s="31" t="s">
        <v>689</v>
      </c>
      <c r="G93" s="22">
        <v>1598</v>
      </c>
      <c r="H93" s="8">
        <v>752.31</v>
      </c>
      <c r="I93" s="8">
        <f t="shared" si="30"/>
        <v>47.078222778473091</v>
      </c>
      <c r="J93" s="8">
        <v>782.34</v>
      </c>
      <c r="K93" s="8"/>
      <c r="L93" s="8">
        <f t="shared" si="31"/>
        <v>1534.65</v>
      </c>
      <c r="M93" s="8">
        <f t="shared" si="39"/>
        <v>96.035669586983744</v>
      </c>
      <c r="N93" s="8">
        <f t="shared" si="32"/>
        <v>63.349999999999909</v>
      </c>
      <c r="O93" s="8">
        <f t="shared" si="33"/>
        <v>782.34</v>
      </c>
      <c r="P93" s="8"/>
      <c r="Q93" s="8"/>
      <c r="R93" s="8"/>
      <c r="S93" s="8">
        <f t="shared" si="34"/>
        <v>1534.65</v>
      </c>
      <c r="T93" s="8">
        <f t="shared" si="35"/>
        <v>96.035669586983744</v>
      </c>
      <c r="U93" s="8">
        <f t="shared" si="36"/>
        <v>63.349999999999909</v>
      </c>
      <c r="V93" s="8">
        <f t="shared" si="37"/>
        <v>1534.65</v>
      </c>
      <c r="W93" s="26">
        <f t="shared" si="38"/>
        <v>0</v>
      </c>
      <c r="X93" s="30">
        <v>5514</v>
      </c>
      <c r="Y93" s="26"/>
    </row>
    <row r="94" spans="1:25" ht="14.25" customHeight="1" x14ac:dyDescent="0.2">
      <c r="A94" s="7" t="s">
        <v>603</v>
      </c>
      <c r="B94" s="21" t="s">
        <v>823</v>
      </c>
      <c r="C94" s="29" t="s">
        <v>690</v>
      </c>
      <c r="D94" s="6" t="s">
        <v>606</v>
      </c>
      <c r="E94" s="6" t="s">
        <v>691</v>
      </c>
      <c r="F94" s="31" t="s">
        <v>692</v>
      </c>
      <c r="G94" s="22">
        <v>10725</v>
      </c>
      <c r="H94" s="8">
        <v>2928.26</v>
      </c>
      <c r="I94" s="8">
        <f t="shared" si="30"/>
        <v>27.303123543123547</v>
      </c>
      <c r="J94" s="8">
        <v>7661.9699999999993</v>
      </c>
      <c r="K94" s="8"/>
      <c r="L94" s="8">
        <f t="shared" si="31"/>
        <v>10590.23</v>
      </c>
      <c r="M94" s="8">
        <f t="shared" si="39"/>
        <v>98.743403263403266</v>
      </c>
      <c r="N94" s="8">
        <f t="shared" si="32"/>
        <v>134.77000000000044</v>
      </c>
      <c r="O94" s="8">
        <f t="shared" si="33"/>
        <v>7661.9699999999993</v>
      </c>
      <c r="P94" s="8"/>
      <c r="Q94" s="8"/>
      <c r="R94" s="8"/>
      <c r="S94" s="8">
        <f t="shared" si="34"/>
        <v>10590.23</v>
      </c>
      <c r="T94" s="8">
        <f t="shared" si="35"/>
        <v>98.743403263403266</v>
      </c>
      <c r="U94" s="8">
        <f t="shared" si="36"/>
        <v>134.77000000000044</v>
      </c>
      <c r="V94" s="8">
        <f t="shared" si="37"/>
        <v>10590.23</v>
      </c>
      <c r="W94" s="26">
        <f t="shared" si="38"/>
        <v>0</v>
      </c>
      <c r="X94" s="30">
        <v>5514</v>
      </c>
      <c r="Y94" s="26"/>
    </row>
    <row r="95" spans="1:25" ht="14.25" customHeight="1" x14ac:dyDescent="0.2">
      <c r="A95" s="7" t="s">
        <v>603</v>
      </c>
      <c r="B95" s="21" t="s">
        <v>823</v>
      </c>
      <c r="C95" s="29" t="s">
        <v>690</v>
      </c>
      <c r="D95" s="6" t="s">
        <v>606</v>
      </c>
      <c r="E95" s="6" t="s">
        <v>693</v>
      </c>
      <c r="F95" s="31" t="s">
        <v>694</v>
      </c>
      <c r="G95" s="22">
        <v>6966</v>
      </c>
      <c r="H95" s="8">
        <v>4635.12</v>
      </c>
      <c r="I95" s="8">
        <f t="shared" si="30"/>
        <v>66.539190353143837</v>
      </c>
      <c r="J95" s="8">
        <v>2325.1999999999998</v>
      </c>
      <c r="K95" s="8"/>
      <c r="L95" s="8">
        <f t="shared" si="31"/>
        <v>6960.32</v>
      </c>
      <c r="M95" s="8">
        <f t="shared" si="39"/>
        <v>99.918461096755664</v>
      </c>
      <c r="N95" s="8">
        <f t="shared" si="32"/>
        <v>5.680000000000291</v>
      </c>
      <c r="O95" s="8">
        <f t="shared" si="33"/>
        <v>2325.1999999999998</v>
      </c>
      <c r="P95" s="8"/>
      <c r="Q95" s="8"/>
      <c r="R95" s="8"/>
      <c r="S95" s="8">
        <f t="shared" si="34"/>
        <v>6960.32</v>
      </c>
      <c r="T95" s="8">
        <f t="shared" si="35"/>
        <v>99.918461096755664</v>
      </c>
      <c r="U95" s="8">
        <f t="shared" si="36"/>
        <v>5.680000000000291</v>
      </c>
      <c r="V95" s="8">
        <f t="shared" si="37"/>
        <v>6960.32</v>
      </c>
      <c r="W95" s="26">
        <f t="shared" si="38"/>
        <v>0</v>
      </c>
      <c r="X95" s="30">
        <v>5514</v>
      </c>
      <c r="Y95" s="26"/>
    </row>
    <row r="96" spans="1:25" ht="14.25" customHeight="1" x14ac:dyDescent="0.2">
      <c r="A96" s="7" t="s">
        <v>603</v>
      </c>
      <c r="B96" s="21" t="s">
        <v>823</v>
      </c>
      <c r="C96" s="29" t="s">
        <v>687</v>
      </c>
      <c r="D96" s="6" t="s">
        <v>606</v>
      </c>
      <c r="E96" s="6" t="s">
        <v>695</v>
      </c>
      <c r="F96" s="31" t="s">
        <v>696</v>
      </c>
      <c r="G96" s="22">
        <v>5219</v>
      </c>
      <c r="H96" s="8">
        <v>3148.0499999999997</v>
      </c>
      <c r="I96" s="8">
        <f t="shared" si="30"/>
        <v>60.319026633454676</v>
      </c>
      <c r="J96" s="8">
        <v>2053.4699999999998</v>
      </c>
      <c r="K96" s="8"/>
      <c r="L96" s="8">
        <f t="shared" si="31"/>
        <v>5201.5199999999995</v>
      </c>
      <c r="M96" s="8">
        <f t="shared" si="39"/>
        <v>99.665069936769484</v>
      </c>
      <c r="N96" s="8">
        <f t="shared" si="32"/>
        <v>17.480000000000473</v>
      </c>
      <c r="O96" s="8">
        <f t="shared" si="33"/>
        <v>2053.4699999999998</v>
      </c>
      <c r="P96" s="8"/>
      <c r="Q96" s="8"/>
      <c r="R96" s="8"/>
      <c r="S96" s="8">
        <f t="shared" si="34"/>
        <v>5201.5199999999995</v>
      </c>
      <c r="T96" s="8">
        <f t="shared" si="35"/>
        <v>99.665069936769484</v>
      </c>
      <c r="U96" s="8">
        <f t="shared" si="36"/>
        <v>17.480000000000473</v>
      </c>
      <c r="V96" s="8">
        <f t="shared" si="37"/>
        <v>5201.5199999999995</v>
      </c>
      <c r="W96" s="26">
        <f t="shared" si="38"/>
        <v>0</v>
      </c>
      <c r="X96" s="30">
        <v>5514</v>
      </c>
      <c r="Y96" s="26"/>
    </row>
    <row r="97" spans="1:25" ht="14.25" customHeight="1" x14ac:dyDescent="0.2">
      <c r="A97" s="7" t="s">
        <v>603</v>
      </c>
      <c r="B97" s="21" t="s">
        <v>823</v>
      </c>
      <c r="C97" s="29" t="s">
        <v>697</v>
      </c>
      <c r="D97" s="6" t="s">
        <v>606</v>
      </c>
      <c r="E97" s="6" t="s">
        <v>746</v>
      </c>
      <c r="F97" s="31" t="s">
        <v>747</v>
      </c>
      <c r="G97" s="22">
        <v>1718</v>
      </c>
      <c r="H97" s="8">
        <v>1548.6</v>
      </c>
      <c r="I97" s="8">
        <f t="shared" si="30"/>
        <v>90.139697322467981</v>
      </c>
      <c r="J97" s="8">
        <v>142.79</v>
      </c>
      <c r="K97" s="8"/>
      <c r="L97" s="8">
        <f t="shared" si="31"/>
        <v>1691.3899999999999</v>
      </c>
      <c r="M97" s="8">
        <f t="shared" si="39"/>
        <v>98.451105937136191</v>
      </c>
      <c r="N97" s="8">
        <f t="shared" si="32"/>
        <v>26.610000000000127</v>
      </c>
      <c r="O97" s="8">
        <f t="shared" si="33"/>
        <v>142.79</v>
      </c>
      <c r="P97" s="8"/>
      <c r="Q97" s="8"/>
      <c r="R97" s="200">
        <f>0*142.79</f>
        <v>0</v>
      </c>
      <c r="S97" s="8">
        <f t="shared" si="34"/>
        <v>1691.3899999999999</v>
      </c>
      <c r="T97" s="8">
        <f t="shared" si="35"/>
        <v>98.451105937136191</v>
      </c>
      <c r="U97" s="8">
        <f t="shared" si="36"/>
        <v>26.610000000000127</v>
      </c>
      <c r="V97" s="8">
        <f t="shared" si="37"/>
        <v>1691.3899999999999</v>
      </c>
      <c r="W97" s="26">
        <f t="shared" si="38"/>
        <v>0</v>
      </c>
      <c r="X97" s="30">
        <v>551480</v>
      </c>
      <c r="Y97" s="26"/>
    </row>
    <row r="98" spans="1:25" ht="14.25" customHeight="1" x14ac:dyDescent="0.2">
      <c r="A98" s="7" t="s">
        <v>603</v>
      </c>
      <c r="B98" s="21" t="s">
        <v>823</v>
      </c>
      <c r="C98" s="29" t="s">
        <v>684</v>
      </c>
      <c r="D98" s="6" t="s">
        <v>606</v>
      </c>
      <c r="E98" s="6" t="s">
        <v>748</v>
      </c>
      <c r="F98" s="31" t="s">
        <v>749</v>
      </c>
      <c r="G98" s="22">
        <v>530</v>
      </c>
      <c r="H98" s="8">
        <v>460.28000000000003</v>
      </c>
      <c r="I98" s="8">
        <f t="shared" si="30"/>
        <v>86.845283018867931</v>
      </c>
      <c r="J98" s="8">
        <v>58</v>
      </c>
      <c r="K98" s="8"/>
      <c r="L98" s="8">
        <f t="shared" si="31"/>
        <v>518.28</v>
      </c>
      <c r="M98" s="8">
        <f t="shared" si="39"/>
        <v>97.788679245283021</v>
      </c>
      <c r="N98" s="8">
        <f t="shared" si="32"/>
        <v>11.720000000000027</v>
      </c>
      <c r="O98" s="8">
        <f t="shared" si="33"/>
        <v>58</v>
      </c>
      <c r="P98" s="8"/>
      <c r="Q98" s="8"/>
      <c r="R98" s="8"/>
      <c r="S98" s="8">
        <f t="shared" si="34"/>
        <v>518.28</v>
      </c>
      <c r="T98" s="8">
        <f t="shared" si="35"/>
        <v>97.788679245283021</v>
      </c>
      <c r="U98" s="8">
        <f t="shared" si="36"/>
        <v>11.720000000000027</v>
      </c>
      <c r="V98" s="8">
        <f t="shared" si="37"/>
        <v>518.28</v>
      </c>
      <c r="W98" s="26">
        <f t="shared" si="38"/>
        <v>0</v>
      </c>
      <c r="X98" s="30">
        <v>5514</v>
      </c>
      <c r="Y98" s="26"/>
    </row>
    <row r="99" spans="1:25" ht="14.25" customHeight="1" x14ac:dyDescent="0.2">
      <c r="A99" s="7" t="s">
        <v>603</v>
      </c>
      <c r="B99" s="21" t="s">
        <v>823</v>
      </c>
      <c r="C99" s="29" t="s">
        <v>750</v>
      </c>
      <c r="D99" s="6" t="s">
        <v>606</v>
      </c>
      <c r="E99" s="6" t="s">
        <v>1134</v>
      </c>
      <c r="F99" s="187" t="s">
        <v>812</v>
      </c>
      <c r="G99" s="188">
        <v>612</v>
      </c>
      <c r="H99" s="8">
        <v>697.86</v>
      </c>
      <c r="I99" s="8">
        <f t="shared" si="30"/>
        <v>114.02941176470588</v>
      </c>
      <c r="J99" s="8">
        <v>0</v>
      </c>
      <c r="K99" s="8"/>
      <c r="L99" s="8">
        <f t="shared" si="31"/>
        <v>697.86</v>
      </c>
      <c r="M99" s="8">
        <f t="shared" si="39"/>
        <v>114.02941176470588</v>
      </c>
      <c r="N99" s="8">
        <f t="shared" si="32"/>
        <v>-85.860000000000014</v>
      </c>
      <c r="O99" s="8">
        <f t="shared" si="33"/>
        <v>0</v>
      </c>
      <c r="P99" s="8"/>
      <c r="Q99" s="8"/>
      <c r="R99" s="8"/>
      <c r="S99" s="8">
        <f t="shared" ref="S99:S130" si="45">L99+P99+Q99+R99</f>
        <v>697.86</v>
      </c>
      <c r="T99" s="8">
        <f t="shared" ref="T99:T130" si="46">S99/G99*100</f>
        <v>114.02941176470588</v>
      </c>
      <c r="U99" s="8">
        <f t="shared" ref="U99:U130" si="47">G99-S99</f>
        <v>-85.860000000000014</v>
      </c>
      <c r="V99" s="8">
        <f t="shared" ref="V99:V130" si="48">H99+J99</f>
        <v>697.86</v>
      </c>
      <c r="W99" s="26">
        <f t="shared" ref="W99:W130" si="49">K99+P99</f>
        <v>0</v>
      </c>
      <c r="X99" s="30">
        <v>551401</v>
      </c>
      <c r="Y99" s="26"/>
    </row>
    <row r="100" spans="1:25" ht="14.25" customHeight="1" x14ac:dyDescent="0.2">
      <c r="A100" s="7" t="s">
        <v>603</v>
      </c>
      <c r="B100" s="21" t="s">
        <v>344</v>
      </c>
      <c r="C100" s="29" t="s">
        <v>345</v>
      </c>
      <c r="D100" s="6" t="s">
        <v>606</v>
      </c>
      <c r="E100" s="22" t="s">
        <v>1135</v>
      </c>
      <c r="F100" s="31" t="s">
        <v>813</v>
      </c>
      <c r="G100" s="22">
        <v>4761</v>
      </c>
      <c r="H100" s="8">
        <v>4334.71</v>
      </c>
      <c r="I100" s="8">
        <f t="shared" ref="I100:I124" si="50">H100/G100*100</f>
        <v>91.046208779668135</v>
      </c>
      <c r="J100" s="8">
        <v>360.3</v>
      </c>
      <c r="K100" s="8"/>
      <c r="L100" s="8">
        <f t="shared" ref="L100:L124" si="51">H100+J100+K100</f>
        <v>4695.01</v>
      </c>
      <c r="M100" s="8">
        <f t="shared" si="39"/>
        <v>98.613946649863479</v>
      </c>
      <c r="N100" s="8">
        <f t="shared" ref="N100:N124" si="52">G100-L100</f>
        <v>65.989999999999782</v>
      </c>
      <c r="O100" s="8">
        <f t="shared" ref="O100:O124" si="53">J100+K100</f>
        <v>360.3</v>
      </c>
      <c r="P100" s="8"/>
      <c r="Q100" s="8"/>
      <c r="R100" s="8"/>
      <c r="S100" s="8">
        <f t="shared" si="45"/>
        <v>4695.01</v>
      </c>
      <c r="T100" s="8">
        <f t="shared" si="46"/>
        <v>98.613946649863479</v>
      </c>
      <c r="U100" s="8">
        <f t="shared" si="47"/>
        <v>65.989999999999782</v>
      </c>
      <c r="V100" s="8">
        <f t="shared" si="48"/>
        <v>4695.01</v>
      </c>
      <c r="W100" s="26">
        <f t="shared" si="49"/>
        <v>0</v>
      </c>
      <c r="X100" s="30">
        <v>5515</v>
      </c>
      <c r="Y100" s="26"/>
    </row>
    <row r="101" spans="1:25" ht="14.25" customHeight="1" x14ac:dyDescent="0.2">
      <c r="A101" s="7" t="s">
        <v>603</v>
      </c>
      <c r="B101" s="21" t="s">
        <v>344</v>
      </c>
      <c r="C101" s="29" t="s">
        <v>814</v>
      </c>
      <c r="D101" s="6" t="s">
        <v>606</v>
      </c>
      <c r="E101" s="6" t="s">
        <v>1136</v>
      </c>
      <c r="F101" s="31" t="s">
        <v>815</v>
      </c>
      <c r="G101" s="22">
        <v>1789</v>
      </c>
      <c r="H101" s="8">
        <v>1715.82</v>
      </c>
      <c r="I101" s="8">
        <f t="shared" si="50"/>
        <v>95.909446618222475</v>
      </c>
      <c r="J101" s="8">
        <v>68.5</v>
      </c>
      <c r="K101" s="8"/>
      <c r="L101" s="8">
        <f t="shared" si="51"/>
        <v>1784.32</v>
      </c>
      <c r="M101" s="8">
        <f t="shared" si="39"/>
        <v>99.738401341531585</v>
      </c>
      <c r="N101" s="8">
        <f t="shared" si="52"/>
        <v>4.6800000000000637</v>
      </c>
      <c r="O101" s="8">
        <f t="shared" si="53"/>
        <v>68.5</v>
      </c>
      <c r="P101" s="8"/>
      <c r="Q101" s="8"/>
      <c r="R101" s="8"/>
      <c r="S101" s="8">
        <f t="shared" si="45"/>
        <v>1784.32</v>
      </c>
      <c r="T101" s="8">
        <f t="shared" si="46"/>
        <v>99.738401341531585</v>
      </c>
      <c r="U101" s="8">
        <f t="shared" si="47"/>
        <v>4.6800000000000637</v>
      </c>
      <c r="V101" s="8">
        <f t="shared" si="48"/>
        <v>1784.32</v>
      </c>
      <c r="W101" s="26">
        <f t="shared" si="49"/>
        <v>0</v>
      </c>
      <c r="X101" s="30">
        <v>5515</v>
      </c>
      <c r="Y101" s="26"/>
    </row>
    <row r="102" spans="1:25" ht="14.25" customHeight="1" x14ac:dyDescent="0.2">
      <c r="A102" s="7" t="s">
        <v>603</v>
      </c>
      <c r="B102" s="21" t="s">
        <v>347</v>
      </c>
      <c r="C102" s="29" t="s">
        <v>1858</v>
      </c>
      <c r="D102" s="6" t="s">
        <v>606</v>
      </c>
      <c r="E102" s="6" t="s">
        <v>1137</v>
      </c>
      <c r="F102" s="31" t="s">
        <v>1117</v>
      </c>
      <c r="G102" s="22">
        <v>345</v>
      </c>
      <c r="H102" s="8">
        <v>54.36</v>
      </c>
      <c r="I102" s="8">
        <f t="shared" si="50"/>
        <v>15.756521739130436</v>
      </c>
      <c r="J102" s="8">
        <v>145.08000000000001</v>
      </c>
      <c r="K102" s="8"/>
      <c r="L102" s="8">
        <f t="shared" si="51"/>
        <v>199.44</v>
      </c>
      <c r="M102" s="8">
        <f t="shared" si="39"/>
        <v>57.808695652173917</v>
      </c>
      <c r="N102" s="8">
        <f t="shared" si="52"/>
        <v>145.56</v>
      </c>
      <c r="O102" s="8">
        <f t="shared" si="53"/>
        <v>145.08000000000001</v>
      </c>
      <c r="P102" s="8"/>
      <c r="Q102" s="8"/>
      <c r="R102" s="8"/>
      <c r="S102" s="8">
        <f t="shared" si="45"/>
        <v>199.44</v>
      </c>
      <c r="T102" s="8">
        <f t="shared" si="46"/>
        <v>57.808695652173917</v>
      </c>
      <c r="U102" s="8">
        <f t="shared" si="47"/>
        <v>145.56</v>
      </c>
      <c r="V102" s="8">
        <f t="shared" si="48"/>
        <v>199.44</v>
      </c>
      <c r="W102" s="26">
        <f t="shared" si="49"/>
        <v>0</v>
      </c>
      <c r="X102" s="30">
        <v>5522</v>
      </c>
      <c r="Y102" s="26"/>
    </row>
    <row r="103" spans="1:25" ht="14.25" customHeight="1" x14ac:dyDescent="0.2">
      <c r="A103" s="7" t="s">
        <v>603</v>
      </c>
      <c r="B103" s="21" t="s">
        <v>347</v>
      </c>
      <c r="C103" s="29" t="s">
        <v>657</v>
      </c>
      <c r="D103" s="6" t="s">
        <v>606</v>
      </c>
      <c r="E103" s="6" t="s">
        <v>1138</v>
      </c>
      <c r="F103" s="31" t="s">
        <v>658</v>
      </c>
      <c r="G103" s="22">
        <v>42</v>
      </c>
      <c r="H103" s="8">
        <v>32</v>
      </c>
      <c r="I103" s="8">
        <f t="shared" si="50"/>
        <v>76.19047619047619</v>
      </c>
      <c r="J103" s="8">
        <v>0</v>
      </c>
      <c r="K103" s="8"/>
      <c r="L103" s="8">
        <f t="shared" si="51"/>
        <v>32</v>
      </c>
      <c r="M103" s="8">
        <f t="shared" ref="M103:M124" si="54">L103/G103*100</f>
        <v>76.19047619047619</v>
      </c>
      <c r="N103" s="8">
        <f t="shared" si="52"/>
        <v>10</v>
      </c>
      <c r="O103" s="8">
        <f t="shared" si="53"/>
        <v>0</v>
      </c>
      <c r="P103" s="8"/>
      <c r="Q103" s="8"/>
      <c r="R103" s="8"/>
      <c r="S103" s="8">
        <f t="shared" si="45"/>
        <v>32</v>
      </c>
      <c r="T103" s="8">
        <f t="shared" si="46"/>
        <v>76.19047619047619</v>
      </c>
      <c r="U103" s="8">
        <f t="shared" si="47"/>
        <v>10</v>
      </c>
      <c r="V103" s="8">
        <f t="shared" si="48"/>
        <v>32</v>
      </c>
      <c r="W103" s="26">
        <f t="shared" si="49"/>
        <v>0</v>
      </c>
      <c r="X103" s="30">
        <v>5522</v>
      </c>
      <c r="Y103" s="26"/>
    </row>
    <row r="104" spans="1:25" ht="14.25" customHeight="1" x14ac:dyDescent="0.2">
      <c r="A104" s="7" t="s">
        <v>603</v>
      </c>
      <c r="B104" s="21" t="s">
        <v>347</v>
      </c>
      <c r="C104" s="29" t="s">
        <v>659</v>
      </c>
      <c r="D104" s="6" t="s">
        <v>606</v>
      </c>
      <c r="E104" s="6" t="s">
        <v>1139</v>
      </c>
      <c r="F104" s="31" t="s">
        <v>1295</v>
      </c>
      <c r="G104" s="22">
        <v>320</v>
      </c>
      <c r="H104" s="8">
        <v>319.56</v>
      </c>
      <c r="I104" s="8">
        <f t="shared" si="50"/>
        <v>99.862499999999997</v>
      </c>
      <c r="J104" s="8">
        <v>0</v>
      </c>
      <c r="K104" s="8"/>
      <c r="L104" s="8">
        <f t="shared" si="51"/>
        <v>319.56</v>
      </c>
      <c r="M104" s="8">
        <f t="shared" si="54"/>
        <v>99.862499999999997</v>
      </c>
      <c r="N104" s="8">
        <f t="shared" si="52"/>
        <v>0.43999999999999773</v>
      </c>
      <c r="O104" s="8">
        <f t="shared" si="53"/>
        <v>0</v>
      </c>
      <c r="P104" s="8"/>
      <c r="Q104" s="8"/>
      <c r="R104" s="8"/>
      <c r="S104" s="8">
        <f t="shared" si="45"/>
        <v>319.56</v>
      </c>
      <c r="T104" s="8">
        <f t="shared" si="46"/>
        <v>99.862499999999997</v>
      </c>
      <c r="U104" s="8">
        <f t="shared" si="47"/>
        <v>0.43999999999999773</v>
      </c>
      <c r="V104" s="8">
        <f t="shared" si="48"/>
        <v>319.56</v>
      </c>
      <c r="W104" s="26">
        <f t="shared" si="49"/>
        <v>0</v>
      </c>
      <c r="X104" s="30">
        <v>5522</v>
      </c>
      <c r="Y104" s="26"/>
    </row>
    <row r="105" spans="1:25" ht="14.25" customHeight="1" x14ac:dyDescent="0.2">
      <c r="A105" s="7" t="s">
        <v>603</v>
      </c>
      <c r="B105" s="21" t="s">
        <v>1296</v>
      </c>
      <c r="C105" s="29" t="s">
        <v>1296</v>
      </c>
      <c r="D105" s="6" t="s">
        <v>606</v>
      </c>
      <c r="E105" s="6" t="s">
        <v>1140</v>
      </c>
      <c r="F105" s="6" t="s">
        <v>1141</v>
      </c>
      <c r="G105" s="22"/>
      <c r="H105" s="8">
        <v>0</v>
      </c>
      <c r="I105" s="8" t="e">
        <f t="shared" si="50"/>
        <v>#DIV/0!</v>
      </c>
      <c r="J105" s="8">
        <v>0</v>
      </c>
      <c r="K105" s="8"/>
      <c r="L105" s="8">
        <f t="shared" si="51"/>
        <v>0</v>
      </c>
      <c r="M105" s="8" t="e">
        <f t="shared" si="54"/>
        <v>#DIV/0!</v>
      </c>
      <c r="N105" s="8">
        <f t="shared" si="52"/>
        <v>0</v>
      </c>
      <c r="O105" s="8">
        <f t="shared" si="53"/>
        <v>0</v>
      </c>
      <c r="P105" s="8"/>
      <c r="Q105" s="8"/>
      <c r="R105" s="8"/>
      <c r="S105" s="8">
        <f t="shared" si="45"/>
        <v>0</v>
      </c>
      <c r="T105" s="8" t="e">
        <f t="shared" si="46"/>
        <v>#DIV/0!</v>
      </c>
      <c r="U105" s="8">
        <f t="shared" si="47"/>
        <v>0</v>
      </c>
      <c r="V105" s="8">
        <f t="shared" si="48"/>
        <v>0</v>
      </c>
      <c r="W105" s="26">
        <f t="shared" si="49"/>
        <v>0</v>
      </c>
      <c r="X105" s="30">
        <v>1551</v>
      </c>
      <c r="Y105" s="26"/>
    </row>
    <row r="106" spans="1:25" ht="14.25" customHeight="1" x14ac:dyDescent="0.2">
      <c r="A106" s="7" t="s">
        <v>603</v>
      </c>
      <c r="B106" s="21" t="s">
        <v>1296</v>
      </c>
      <c r="C106" s="29" t="s">
        <v>1296</v>
      </c>
      <c r="D106" s="6" t="s">
        <v>606</v>
      </c>
      <c r="E106" s="6" t="s">
        <v>1142</v>
      </c>
      <c r="F106" s="6" t="s">
        <v>1143</v>
      </c>
      <c r="G106" s="22"/>
      <c r="H106" s="8">
        <v>0</v>
      </c>
      <c r="I106" s="8" t="e">
        <f t="shared" si="50"/>
        <v>#DIV/0!</v>
      </c>
      <c r="J106" s="8">
        <v>0</v>
      </c>
      <c r="K106" s="8"/>
      <c r="L106" s="8">
        <f t="shared" si="51"/>
        <v>0</v>
      </c>
      <c r="M106" s="8" t="e">
        <f t="shared" si="54"/>
        <v>#DIV/0!</v>
      </c>
      <c r="N106" s="8">
        <f t="shared" si="52"/>
        <v>0</v>
      </c>
      <c r="O106" s="8">
        <f t="shared" si="53"/>
        <v>0</v>
      </c>
      <c r="P106" s="8"/>
      <c r="Q106" s="8"/>
      <c r="R106" s="8"/>
      <c r="S106" s="8">
        <f t="shared" si="45"/>
        <v>0</v>
      </c>
      <c r="T106" s="8" t="e">
        <f t="shared" si="46"/>
        <v>#DIV/0!</v>
      </c>
      <c r="U106" s="8">
        <f t="shared" si="47"/>
        <v>0</v>
      </c>
      <c r="V106" s="8">
        <f t="shared" si="48"/>
        <v>0</v>
      </c>
      <c r="W106" s="26">
        <f t="shared" si="49"/>
        <v>0</v>
      </c>
      <c r="X106" s="30">
        <v>1551</v>
      </c>
      <c r="Y106" s="26"/>
    </row>
    <row r="107" spans="1:25" ht="14.25" customHeight="1" x14ac:dyDescent="0.2">
      <c r="A107" s="7" t="s">
        <v>603</v>
      </c>
      <c r="B107" s="21" t="s">
        <v>1296</v>
      </c>
      <c r="C107" s="29" t="s">
        <v>1296</v>
      </c>
      <c r="D107" s="6" t="s">
        <v>606</v>
      </c>
      <c r="E107" s="6" t="s">
        <v>1144</v>
      </c>
      <c r="F107" s="20" t="s">
        <v>1145</v>
      </c>
      <c r="G107" s="8"/>
      <c r="H107" s="8">
        <v>0</v>
      </c>
      <c r="I107" s="8" t="e">
        <f t="shared" si="50"/>
        <v>#DIV/0!</v>
      </c>
      <c r="J107" s="8">
        <v>0</v>
      </c>
      <c r="K107" s="8"/>
      <c r="L107" s="8">
        <f t="shared" si="51"/>
        <v>0</v>
      </c>
      <c r="M107" s="8" t="e">
        <f t="shared" si="54"/>
        <v>#DIV/0!</v>
      </c>
      <c r="N107" s="8">
        <f t="shared" si="52"/>
        <v>0</v>
      </c>
      <c r="O107" s="8">
        <f t="shared" si="53"/>
        <v>0</v>
      </c>
      <c r="P107" s="8"/>
      <c r="Q107" s="8"/>
      <c r="R107" s="8"/>
      <c r="S107" s="8">
        <f t="shared" si="45"/>
        <v>0</v>
      </c>
      <c r="T107" s="8" t="e">
        <f t="shared" si="46"/>
        <v>#DIV/0!</v>
      </c>
      <c r="U107" s="8">
        <f t="shared" si="47"/>
        <v>0</v>
      </c>
      <c r="V107" s="8">
        <f t="shared" si="48"/>
        <v>0</v>
      </c>
      <c r="W107" s="26">
        <f t="shared" si="49"/>
        <v>0</v>
      </c>
      <c r="X107" s="30">
        <v>0</v>
      </c>
      <c r="Y107" s="26"/>
    </row>
    <row r="108" spans="1:25" ht="14.25" customHeight="1" x14ac:dyDescent="0.2">
      <c r="A108" s="7" t="s">
        <v>1297</v>
      </c>
      <c r="B108" s="21" t="s">
        <v>1298</v>
      </c>
      <c r="C108" s="29"/>
      <c r="D108" s="6" t="s">
        <v>589</v>
      </c>
      <c r="E108" s="6"/>
      <c r="F108" s="6" t="s">
        <v>1299</v>
      </c>
      <c r="G108" s="8">
        <v>-620</v>
      </c>
      <c r="H108" s="8">
        <v>0</v>
      </c>
      <c r="I108" s="8">
        <f t="shared" si="50"/>
        <v>0</v>
      </c>
      <c r="J108" s="8">
        <v>0</v>
      </c>
      <c r="K108" s="8"/>
      <c r="L108" s="8">
        <f t="shared" si="51"/>
        <v>0</v>
      </c>
      <c r="M108" s="8">
        <f t="shared" si="54"/>
        <v>0</v>
      </c>
      <c r="N108" s="8">
        <f t="shared" si="52"/>
        <v>-620</v>
      </c>
      <c r="O108" s="8">
        <f t="shared" si="53"/>
        <v>0</v>
      </c>
      <c r="P108" s="8"/>
      <c r="Q108" s="8"/>
      <c r="R108" s="8"/>
      <c r="S108" s="8">
        <f t="shared" si="45"/>
        <v>0</v>
      </c>
      <c r="T108" s="8">
        <f t="shared" si="46"/>
        <v>0</v>
      </c>
      <c r="U108" s="8">
        <f t="shared" si="47"/>
        <v>-620</v>
      </c>
      <c r="V108" s="8">
        <f t="shared" si="48"/>
        <v>0</v>
      </c>
      <c r="W108" s="26">
        <f t="shared" si="49"/>
        <v>0</v>
      </c>
      <c r="X108" s="30">
        <v>0</v>
      </c>
      <c r="Y108" s="26"/>
    </row>
    <row r="109" spans="1:25" ht="14.25" customHeight="1" x14ac:dyDescent="0.2">
      <c r="A109" s="7" t="s">
        <v>1297</v>
      </c>
      <c r="B109" s="21" t="s">
        <v>1298</v>
      </c>
      <c r="C109" s="29"/>
      <c r="D109" s="6" t="s">
        <v>589</v>
      </c>
      <c r="E109" s="6"/>
      <c r="F109" s="6" t="s">
        <v>1300</v>
      </c>
      <c r="G109" s="22">
        <v>-1712</v>
      </c>
      <c r="H109" s="8">
        <v>0</v>
      </c>
      <c r="I109" s="8">
        <f t="shared" si="50"/>
        <v>0</v>
      </c>
      <c r="J109" s="8">
        <v>0</v>
      </c>
      <c r="K109" s="8"/>
      <c r="L109" s="8">
        <f t="shared" si="51"/>
        <v>0</v>
      </c>
      <c r="M109" s="8">
        <f t="shared" si="54"/>
        <v>0</v>
      </c>
      <c r="N109" s="8">
        <f t="shared" si="52"/>
        <v>-1712</v>
      </c>
      <c r="O109" s="8">
        <f t="shared" si="53"/>
        <v>0</v>
      </c>
      <c r="P109" s="8"/>
      <c r="Q109" s="8"/>
      <c r="R109" s="8"/>
      <c r="S109" s="8">
        <f t="shared" si="45"/>
        <v>0</v>
      </c>
      <c r="T109" s="8">
        <f t="shared" si="46"/>
        <v>0</v>
      </c>
      <c r="U109" s="8">
        <f t="shared" si="47"/>
        <v>-1712</v>
      </c>
      <c r="V109" s="8">
        <f t="shared" si="48"/>
        <v>0</v>
      </c>
      <c r="W109" s="26">
        <f t="shared" si="49"/>
        <v>0</v>
      </c>
      <c r="X109" s="30">
        <v>0</v>
      </c>
      <c r="Y109" s="26"/>
    </row>
    <row r="110" spans="1:25" ht="14.25" customHeight="1" x14ac:dyDescent="0.2">
      <c r="A110" s="7" t="s">
        <v>1297</v>
      </c>
      <c r="B110" s="21" t="s">
        <v>1298</v>
      </c>
      <c r="C110" s="29"/>
      <c r="D110" s="6" t="s">
        <v>589</v>
      </c>
      <c r="E110" s="6"/>
      <c r="F110" s="6" t="s">
        <v>1301</v>
      </c>
      <c r="G110" s="22"/>
      <c r="H110" s="8">
        <v>0</v>
      </c>
      <c r="I110" s="8" t="e">
        <f t="shared" si="50"/>
        <v>#DIV/0!</v>
      </c>
      <c r="J110" s="8">
        <v>0</v>
      </c>
      <c r="K110" s="8"/>
      <c r="L110" s="8">
        <f t="shared" si="51"/>
        <v>0</v>
      </c>
      <c r="M110" s="8" t="e">
        <f t="shared" si="54"/>
        <v>#DIV/0!</v>
      </c>
      <c r="N110" s="8">
        <f t="shared" si="52"/>
        <v>0</v>
      </c>
      <c r="O110" s="8">
        <f t="shared" si="53"/>
        <v>0</v>
      </c>
      <c r="P110" s="8"/>
      <c r="Q110" s="8"/>
      <c r="R110" s="8"/>
      <c r="S110" s="8">
        <f t="shared" si="45"/>
        <v>0</v>
      </c>
      <c r="T110" s="8" t="e">
        <f t="shared" si="46"/>
        <v>#DIV/0!</v>
      </c>
      <c r="U110" s="8">
        <f t="shared" si="47"/>
        <v>0</v>
      </c>
      <c r="V110" s="8">
        <f t="shared" si="48"/>
        <v>0</v>
      </c>
      <c r="W110" s="26">
        <f t="shared" si="49"/>
        <v>0</v>
      </c>
      <c r="X110" s="30">
        <v>0</v>
      </c>
      <c r="Y110" s="26"/>
    </row>
    <row r="111" spans="1:25" ht="14.25" customHeight="1" x14ac:dyDescent="0.2">
      <c r="A111" s="7" t="s">
        <v>1297</v>
      </c>
      <c r="B111" s="21" t="s">
        <v>1298</v>
      </c>
      <c r="C111" s="29"/>
      <c r="D111" s="6" t="s">
        <v>589</v>
      </c>
      <c r="E111" s="6"/>
      <c r="F111" s="6" t="s">
        <v>1302</v>
      </c>
      <c r="G111" s="22">
        <v>-14571</v>
      </c>
      <c r="H111" s="8">
        <v>0</v>
      </c>
      <c r="I111" s="8">
        <f t="shared" si="50"/>
        <v>0</v>
      </c>
      <c r="J111" s="8">
        <v>0</v>
      </c>
      <c r="K111" s="8"/>
      <c r="L111" s="8">
        <f t="shared" si="51"/>
        <v>0</v>
      </c>
      <c r="M111" s="8">
        <f t="shared" si="54"/>
        <v>0</v>
      </c>
      <c r="N111" s="8">
        <f t="shared" si="52"/>
        <v>-14571</v>
      </c>
      <c r="O111" s="8">
        <f t="shared" si="53"/>
        <v>0</v>
      </c>
      <c r="P111" s="8"/>
      <c r="Q111" s="8"/>
      <c r="R111" s="8"/>
      <c r="S111" s="8">
        <f t="shared" si="45"/>
        <v>0</v>
      </c>
      <c r="T111" s="8">
        <f t="shared" si="46"/>
        <v>0</v>
      </c>
      <c r="U111" s="8">
        <f t="shared" si="47"/>
        <v>-14571</v>
      </c>
      <c r="V111" s="8">
        <f t="shared" si="48"/>
        <v>0</v>
      </c>
      <c r="W111" s="26">
        <f t="shared" si="49"/>
        <v>0</v>
      </c>
      <c r="X111" s="30">
        <v>0</v>
      </c>
      <c r="Y111" s="26"/>
    </row>
    <row r="112" spans="1:25" ht="14.25" customHeight="1" x14ac:dyDescent="0.2">
      <c r="A112" s="7" t="s">
        <v>1297</v>
      </c>
      <c r="B112" s="21" t="s">
        <v>1298</v>
      </c>
      <c r="C112" s="29"/>
      <c r="D112" s="6" t="s">
        <v>589</v>
      </c>
      <c r="E112" s="6"/>
      <c r="F112" s="6" t="s">
        <v>1303</v>
      </c>
      <c r="G112" s="22">
        <v>-4381</v>
      </c>
      <c r="H112" s="8">
        <v>0</v>
      </c>
      <c r="I112" s="8">
        <f t="shared" si="50"/>
        <v>0</v>
      </c>
      <c r="J112" s="8">
        <v>0</v>
      </c>
      <c r="K112" s="8"/>
      <c r="L112" s="8">
        <f t="shared" si="51"/>
        <v>0</v>
      </c>
      <c r="M112" s="8">
        <f t="shared" si="54"/>
        <v>0</v>
      </c>
      <c r="N112" s="8">
        <f t="shared" si="52"/>
        <v>-4381</v>
      </c>
      <c r="O112" s="8">
        <f t="shared" si="53"/>
        <v>0</v>
      </c>
      <c r="P112" s="8"/>
      <c r="Q112" s="8"/>
      <c r="R112" s="8"/>
      <c r="S112" s="8">
        <f t="shared" si="45"/>
        <v>0</v>
      </c>
      <c r="T112" s="8">
        <f t="shared" si="46"/>
        <v>0</v>
      </c>
      <c r="U112" s="8">
        <f t="shared" si="47"/>
        <v>-4381</v>
      </c>
      <c r="V112" s="8">
        <f t="shared" si="48"/>
        <v>0</v>
      </c>
      <c r="W112" s="26">
        <f t="shared" si="49"/>
        <v>0</v>
      </c>
      <c r="X112" s="30">
        <v>0</v>
      </c>
      <c r="Y112" s="26"/>
    </row>
    <row r="113" spans="1:25" ht="14.25" customHeight="1" x14ac:dyDescent="0.2">
      <c r="A113" s="7" t="s">
        <v>1297</v>
      </c>
      <c r="B113" s="21" t="s">
        <v>1298</v>
      </c>
      <c r="C113" s="29"/>
      <c r="D113" s="6" t="s">
        <v>589</v>
      </c>
      <c r="E113" s="6"/>
      <c r="F113" s="6" t="s">
        <v>1232</v>
      </c>
      <c r="G113" s="22">
        <v>-3346</v>
      </c>
      <c r="H113" s="8">
        <v>0</v>
      </c>
      <c r="I113" s="8">
        <f t="shared" si="50"/>
        <v>0</v>
      </c>
      <c r="J113" s="8">
        <v>0</v>
      </c>
      <c r="K113" s="8"/>
      <c r="L113" s="8">
        <f t="shared" si="51"/>
        <v>0</v>
      </c>
      <c r="M113" s="8">
        <f t="shared" si="54"/>
        <v>0</v>
      </c>
      <c r="N113" s="8">
        <f t="shared" si="52"/>
        <v>-3346</v>
      </c>
      <c r="O113" s="8">
        <f t="shared" si="53"/>
        <v>0</v>
      </c>
      <c r="P113" s="8"/>
      <c r="Q113" s="8"/>
      <c r="R113" s="8"/>
      <c r="S113" s="8">
        <f t="shared" si="45"/>
        <v>0</v>
      </c>
      <c r="T113" s="8">
        <f t="shared" si="46"/>
        <v>0</v>
      </c>
      <c r="U113" s="8">
        <f t="shared" si="47"/>
        <v>-3346</v>
      </c>
      <c r="V113" s="8">
        <f t="shared" si="48"/>
        <v>0</v>
      </c>
      <c r="W113" s="26">
        <f t="shared" si="49"/>
        <v>0</v>
      </c>
      <c r="X113" s="30">
        <v>0</v>
      </c>
      <c r="Y113" s="26"/>
    </row>
    <row r="114" spans="1:25" ht="14.25" customHeight="1" x14ac:dyDescent="0.2">
      <c r="A114" s="7" t="s">
        <v>1297</v>
      </c>
      <c r="B114" s="21" t="s">
        <v>1298</v>
      </c>
      <c r="C114" s="29"/>
      <c r="D114" s="6" t="s">
        <v>589</v>
      </c>
      <c r="E114" s="6"/>
      <c r="F114" s="6" t="s">
        <v>1087</v>
      </c>
      <c r="G114" s="22">
        <v>-8341</v>
      </c>
      <c r="H114" s="8">
        <v>0</v>
      </c>
      <c r="I114" s="8">
        <f t="shared" si="50"/>
        <v>0</v>
      </c>
      <c r="J114" s="8">
        <v>0</v>
      </c>
      <c r="K114" s="8"/>
      <c r="L114" s="8">
        <f t="shared" si="51"/>
        <v>0</v>
      </c>
      <c r="M114" s="8">
        <f t="shared" si="54"/>
        <v>0</v>
      </c>
      <c r="N114" s="8">
        <f t="shared" si="52"/>
        <v>-8341</v>
      </c>
      <c r="O114" s="8">
        <f t="shared" si="53"/>
        <v>0</v>
      </c>
      <c r="P114" s="8"/>
      <c r="Q114" s="8"/>
      <c r="R114" s="8"/>
      <c r="S114" s="8">
        <f t="shared" si="45"/>
        <v>0</v>
      </c>
      <c r="T114" s="8">
        <f t="shared" si="46"/>
        <v>0</v>
      </c>
      <c r="U114" s="8">
        <f t="shared" si="47"/>
        <v>-8341</v>
      </c>
      <c r="V114" s="8">
        <f t="shared" si="48"/>
        <v>0</v>
      </c>
      <c r="W114" s="26">
        <f t="shared" si="49"/>
        <v>0</v>
      </c>
      <c r="X114" s="30">
        <v>0</v>
      </c>
      <c r="Y114" s="26"/>
    </row>
    <row r="115" spans="1:25" ht="14.25" customHeight="1" x14ac:dyDescent="0.2">
      <c r="A115" s="7" t="s">
        <v>1297</v>
      </c>
      <c r="B115" s="21" t="s">
        <v>1298</v>
      </c>
      <c r="C115" s="29"/>
      <c r="D115" s="6" t="s">
        <v>589</v>
      </c>
      <c r="E115" s="6"/>
      <c r="F115" s="6" t="s">
        <v>1662</v>
      </c>
      <c r="G115" s="22">
        <v>-24129</v>
      </c>
      <c r="H115" s="8">
        <v>0</v>
      </c>
      <c r="I115" s="8">
        <f t="shared" si="50"/>
        <v>0</v>
      </c>
      <c r="J115" s="8">
        <v>0</v>
      </c>
      <c r="K115" s="8"/>
      <c r="L115" s="8">
        <f t="shared" si="51"/>
        <v>0</v>
      </c>
      <c r="M115" s="8">
        <f t="shared" si="54"/>
        <v>0</v>
      </c>
      <c r="N115" s="8">
        <f t="shared" si="52"/>
        <v>-24129</v>
      </c>
      <c r="O115" s="8">
        <f t="shared" si="53"/>
        <v>0</v>
      </c>
      <c r="P115" s="8"/>
      <c r="Q115" s="8"/>
      <c r="R115" s="8"/>
      <c r="S115" s="8">
        <f t="shared" si="45"/>
        <v>0</v>
      </c>
      <c r="T115" s="8">
        <f t="shared" si="46"/>
        <v>0</v>
      </c>
      <c r="U115" s="8">
        <f t="shared" si="47"/>
        <v>-24129</v>
      </c>
      <c r="V115" s="8">
        <f t="shared" si="48"/>
        <v>0</v>
      </c>
      <c r="W115" s="26">
        <f t="shared" si="49"/>
        <v>0</v>
      </c>
      <c r="X115" s="30">
        <v>0</v>
      </c>
      <c r="Y115" s="26"/>
    </row>
    <row r="116" spans="1:25" ht="14.25" customHeight="1" x14ac:dyDescent="0.2">
      <c r="A116" s="7" t="s">
        <v>1297</v>
      </c>
      <c r="B116" s="21" t="s">
        <v>1298</v>
      </c>
      <c r="C116" s="29"/>
      <c r="D116" s="6" t="s">
        <v>589</v>
      </c>
      <c r="E116" s="6"/>
      <c r="F116" s="6" t="s">
        <v>1663</v>
      </c>
      <c r="G116" s="22">
        <v>-21104</v>
      </c>
      <c r="H116" s="8">
        <v>0</v>
      </c>
      <c r="I116" s="8">
        <f t="shared" si="50"/>
        <v>0</v>
      </c>
      <c r="J116" s="8">
        <v>0</v>
      </c>
      <c r="K116" s="8"/>
      <c r="L116" s="8">
        <f t="shared" si="51"/>
        <v>0</v>
      </c>
      <c r="M116" s="8">
        <f t="shared" si="54"/>
        <v>0</v>
      </c>
      <c r="N116" s="8">
        <f t="shared" si="52"/>
        <v>-21104</v>
      </c>
      <c r="O116" s="8">
        <f t="shared" si="53"/>
        <v>0</v>
      </c>
      <c r="P116" s="8"/>
      <c r="Q116" s="8"/>
      <c r="R116" s="8"/>
      <c r="S116" s="8">
        <f t="shared" si="45"/>
        <v>0</v>
      </c>
      <c r="T116" s="8">
        <f t="shared" si="46"/>
        <v>0</v>
      </c>
      <c r="U116" s="8">
        <f t="shared" si="47"/>
        <v>-21104</v>
      </c>
      <c r="V116" s="8">
        <f t="shared" si="48"/>
        <v>0</v>
      </c>
      <c r="W116" s="26">
        <f t="shared" si="49"/>
        <v>0</v>
      </c>
      <c r="X116" s="30">
        <v>0</v>
      </c>
      <c r="Y116" s="26"/>
    </row>
    <row r="117" spans="1:25" ht="14.25" customHeight="1" x14ac:dyDescent="0.2">
      <c r="A117" s="7" t="s">
        <v>1297</v>
      </c>
      <c r="B117" s="21" t="s">
        <v>1298</v>
      </c>
      <c r="C117" s="29"/>
      <c r="D117" s="6" t="s">
        <v>589</v>
      </c>
      <c r="E117" s="6"/>
      <c r="F117" s="6" t="s">
        <v>1664</v>
      </c>
      <c r="G117" s="22">
        <v>-10871</v>
      </c>
      <c r="H117" s="8">
        <v>0</v>
      </c>
      <c r="I117" s="8">
        <f t="shared" si="50"/>
        <v>0</v>
      </c>
      <c r="J117" s="8">
        <v>0</v>
      </c>
      <c r="K117" s="8"/>
      <c r="L117" s="8">
        <f t="shared" si="51"/>
        <v>0</v>
      </c>
      <c r="M117" s="8">
        <f t="shared" si="54"/>
        <v>0</v>
      </c>
      <c r="N117" s="8">
        <f t="shared" si="52"/>
        <v>-10871</v>
      </c>
      <c r="O117" s="8">
        <f t="shared" si="53"/>
        <v>0</v>
      </c>
      <c r="P117" s="8"/>
      <c r="Q117" s="8"/>
      <c r="R117" s="8"/>
      <c r="S117" s="8">
        <f t="shared" si="45"/>
        <v>0</v>
      </c>
      <c r="T117" s="8">
        <f t="shared" si="46"/>
        <v>0</v>
      </c>
      <c r="U117" s="8">
        <f t="shared" si="47"/>
        <v>-10871</v>
      </c>
      <c r="V117" s="8">
        <f t="shared" si="48"/>
        <v>0</v>
      </c>
      <c r="W117" s="26">
        <f t="shared" si="49"/>
        <v>0</v>
      </c>
      <c r="X117" s="30">
        <v>0</v>
      </c>
      <c r="Y117" s="26"/>
    </row>
    <row r="118" spans="1:25" ht="14.25" customHeight="1" x14ac:dyDescent="0.2">
      <c r="A118" s="7" t="s">
        <v>1297</v>
      </c>
      <c r="B118" s="21" t="s">
        <v>1298</v>
      </c>
      <c r="C118" s="29"/>
      <c r="D118" s="6" t="s">
        <v>589</v>
      </c>
      <c r="E118" s="6"/>
      <c r="F118" s="6" t="s">
        <v>1665</v>
      </c>
      <c r="G118" s="22">
        <v>-9706</v>
      </c>
      <c r="H118" s="8">
        <v>0</v>
      </c>
      <c r="I118" s="8">
        <f t="shared" si="50"/>
        <v>0</v>
      </c>
      <c r="J118" s="8">
        <v>0</v>
      </c>
      <c r="K118" s="8"/>
      <c r="L118" s="8">
        <f t="shared" si="51"/>
        <v>0</v>
      </c>
      <c r="M118" s="8">
        <f t="shared" si="54"/>
        <v>0</v>
      </c>
      <c r="N118" s="8">
        <f t="shared" si="52"/>
        <v>-9706</v>
      </c>
      <c r="O118" s="8">
        <f t="shared" si="53"/>
        <v>0</v>
      </c>
      <c r="P118" s="8"/>
      <c r="Q118" s="8"/>
      <c r="R118" s="8"/>
      <c r="S118" s="8">
        <f t="shared" si="45"/>
        <v>0</v>
      </c>
      <c r="T118" s="8">
        <f t="shared" si="46"/>
        <v>0</v>
      </c>
      <c r="U118" s="8">
        <f t="shared" si="47"/>
        <v>-9706</v>
      </c>
      <c r="V118" s="8">
        <f t="shared" si="48"/>
        <v>0</v>
      </c>
      <c r="W118" s="26">
        <f t="shared" si="49"/>
        <v>0</v>
      </c>
      <c r="X118" s="30">
        <v>0</v>
      </c>
      <c r="Y118" s="26"/>
    </row>
    <row r="119" spans="1:25" ht="14.25" customHeight="1" x14ac:dyDescent="0.2">
      <c r="A119" s="7" t="s">
        <v>1297</v>
      </c>
      <c r="B119" s="21" t="s">
        <v>1298</v>
      </c>
      <c r="C119" s="29"/>
      <c r="D119" s="6" t="s">
        <v>589</v>
      </c>
      <c r="E119" s="6"/>
      <c r="F119" s="6" t="s">
        <v>1735</v>
      </c>
      <c r="G119" s="22">
        <v>-4663</v>
      </c>
      <c r="H119" s="8">
        <v>0</v>
      </c>
      <c r="I119" s="8">
        <f t="shared" si="50"/>
        <v>0</v>
      </c>
      <c r="J119" s="8">
        <v>0</v>
      </c>
      <c r="K119" s="8"/>
      <c r="L119" s="8">
        <f t="shared" si="51"/>
        <v>0</v>
      </c>
      <c r="M119" s="8">
        <f t="shared" si="54"/>
        <v>0</v>
      </c>
      <c r="N119" s="8">
        <f t="shared" si="52"/>
        <v>-4663</v>
      </c>
      <c r="O119" s="8">
        <f t="shared" si="53"/>
        <v>0</v>
      </c>
      <c r="P119" s="8"/>
      <c r="Q119" s="8"/>
      <c r="R119" s="8"/>
      <c r="S119" s="8">
        <f t="shared" si="45"/>
        <v>0</v>
      </c>
      <c r="T119" s="8">
        <f t="shared" si="46"/>
        <v>0</v>
      </c>
      <c r="U119" s="8">
        <f t="shared" si="47"/>
        <v>-4663</v>
      </c>
      <c r="V119" s="8">
        <f t="shared" si="48"/>
        <v>0</v>
      </c>
      <c r="W119" s="26">
        <f t="shared" si="49"/>
        <v>0</v>
      </c>
      <c r="X119" s="30">
        <v>0</v>
      </c>
      <c r="Y119" s="26"/>
    </row>
    <row r="120" spans="1:25" ht="14.25" customHeight="1" x14ac:dyDescent="0.2">
      <c r="A120" s="7" t="s">
        <v>1297</v>
      </c>
      <c r="B120" s="21" t="s">
        <v>1298</v>
      </c>
      <c r="C120" s="29"/>
      <c r="D120" s="6" t="s">
        <v>589</v>
      </c>
      <c r="E120" s="6" t="s">
        <v>1644</v>
      </c>
      <c r="F120" s="6" t="s">
        <v>1736</v>
      </c>
      <c r="G120" s="22">
        <v>200000</v>
      </c>
      <c r="H120" s="8">
        <v>0</v>
      </c>
      <c r="I120" s="8">
        <f t="shared" si="50"/>
        <v>0</v>
      </c>
      <c r="J120" s="8">
        <v>0</v>
      </c>
      <c r="K120" s="8"/>
      <c r="L120" s="8">
        <f t="shared" si="51"/>
        <v>0</v>
      </c>
      <c r="M120" s="8">
        <f t="shared" si="54"/>
        <v>0</v>
      </c>
      <c r="N120" s="8">
        <f t="shared" si="52"/>
        <v>200000</v>
      </c>
      <c r="O120" s="8">
        <f t="shared" si="53"/>
        <v>0</v>
      </c>
      <c r="P120" s="8"/>
      <c r="Q120" s="8"/>
      <c r="R120" s="8"/>
      <c r="S120" s="8">
        <f t="shared" si="45"/>
        <v>0</v>
      </c>
      <c r="T120" s="8">
        <f t="shared" si="46"/>
        <v>0</v>
      </c>
      <c r="U120" s="8">
        <f t="shared" si="47"/>
        <v>200000</v>
      </c>
      <c r="V120" s="8">
        <f t="shared" si="48"/>
        <v>0</v>
      </c>
      <c r="W120" s="26">
        <f t="shared" si="49"/>
        <v>0</v>
      </c>
      <c r="X120" s="30">
        <v>0</v>
      </c>
      <c r="Y120" s="26"/>
    </row>
    <row r="121" spans="1:25" ht="14.25" customHeight="1" x14ac:dyDescent="0.2">
      <c r="A121" s="7" t="s">
        <v>603</v>
      </c>
      <c r="B121" s="21">
        <v>4500</v>
      </c>
      <c r="C121" s="29" t="s">
        <v>648</v>
      </c>
      <c r="D121" s="6" t="s">
        <v>606</v>
      </c>
      <c r="E121" s="6" t="s">
        <v>204</v>
      </c>
      <c r="F121" s="179" t="s">
        <v>1890</v>
      </c>
      <c r="G121" s="22">
        <v>1000</v>
      </c>
      <c r="H121" s="8">
        <v>1000</v>
      </c>
      <c r="I121" s="8">
        <f t="shared" si="50"/>
        <v>100</v>
      </c>
      <c r="J121" s="8">
        <v>0</v>
      </c>
      <c r="K121" s="8"/>
      <c r="L121" s="8">
        <f t="shared" si="51"/>
        <v>1000</v>
      </c>
      <c r="M121" s="8">
        <f t="shared" si="54"/>
        <v>100</v>
      </c>
      <c r="N121" s="8">
        <f t="shared" si="52"/>
        <v>0</v>
      </c>
      <c r="O121" s="8">
        <f t="shared" si="53"/>
        <v>0</v>
      </c>
      <c r="P121" s="8"/>
      <c r="Q121" s="8"/>
      <c r="R121" s="8"/>
      <c r="S121" s="8">
        <f t="shared" si="45"/>
        <v>1000</v>
      </c>
      <c r="T121" s="8">
        <f t="shared" si="46"/>
        <v>100</v>
      </c>
      <c r="U121" s="8">
        <f t="shared" si="47"/>
        <v>0</v>
      </c>
      <c r="V121" s="8">
        <f t="shared" si="48"/>
        <v>1000</v>
      </c>
      <c r="W121" s="26">
        <f t="shared" si="49"/>
        <v>0</v>
      </c>
      <c r="X121" s="30">
        <v>0</v>
      </c>
      <c r="Y121" s="26"/>
    </row>
    <row r="122" spans="1:25" ht="14.25" customHeight="1" x14ac:dyDescent="0.2">
      <c r="A122" s="7" t="s">
        <v>1290</v>
      </c>
      <c r="B122" s="21">
        <v>4500</v>
      </c>
      <c r="C122" s="29"/>
      <c r="D122" s="6" t="s">
        <v>1457</v>
      </c>
      <c r="E122" s="6" t="s">
        <v>1730</v>
      </c>
      <c r="F122" s="179" t="s">
        <v>1428</v>
      </c>
      <c r="G122" s="22">
        <v>200</v>
      </c>
      <c r="H122" s="8">
        <v>200</v>
      </c>
      <c r="I122" s="8">
        <f t="shared" si="50"/>
        <v>100</v>
      </c>
      <c r="J122" s="8">
        <v>0</v>
      </c>
      <c r="K122" s="8"/>
      <c r="L122" s="8">
        <f t="shared" si="51"/>
        <v>200</v>
      </c>
      <c r="M122" s="8">
        <f t="shared" si="54"/>
        <v>100</v>
      </c>
      <c r="N122" s="8">
        <f t="shared" si="52"/>
        <v>0</v>
      </c>
      <c r="O122" s="8">
        <f t="shared" si="53"/>
        <v>0</v>
      </c>
      <c r="P122" s="8"/>
      <c r="Q122" s="8"/>
      <c r="R122" s="8"/>
      <c r="S122" s="8">
        <f t="shared" si="45"/>
        <v>200</v>
      </c>
      <c r="T122" s="8">
        <f t="shared" si="46"/>
        <v>100</v>
      </c>
      <c r="U122" s="8">
        <f t="shared" si="47"/>
        <v>0</v>
      </c>
      <c r="V122" s="8">
        <f t="shared" si="48"/>
        <v>200</v>
      </c>
      <c r="W122" s="26">
        <f t="shared" si="49"/>
        <v>0</v>
      </c>
      <c r="X122" s="30">
        <v>0</v>
      </c>
      <c r="Y122" s="26"/>
    </row>
    <row r="123" spans="1:25" ht="14.25" customHeight="1" x14ac:dyDescent="0.2">
      <c r="A123" s="7" t="s">
        <v>1311</v>
      </c>
      <c r="B123" s="21">
        <v>4500</v>
      </c>
      <c r="C123" s="29"/>
      <c r="D123" s="6" t="s">
        <v>1241</v>
      </c>
      <c r="E123" s="6" t="s">
        <v>1660</v>
      </c>
      <c r="F123" s="179" t="s">
        <v>1427</v>
      </c>
      <c r="G123" s="22">
        <v>10000</v>
      </c>
      <c r="H123" s="8">
        <v>10000</v>
      </c>
      <c r="I123" s="8">
        <f t="shared" si="50"/>
        <v>100</v>
      </c>
      <c r="J123" s="8">
        <v>0</v>
      </c>
      <c r="K123" s="8"/>
      <c r="L123" s="8">
        <f t="shared" si="51"/>
        <v>10000</v>
      </c>
      <c r="M123" s="8">
        <f t="shared" si="54"/>
        <v>100</v>
      </c>
      <c r="N123" s="8">
        <f t="shared" si="52"/>
        <v>0</v>
      </c>
      <c r="O123" s="8">
        <f t="shared" si="53"/>
        <v>0</v>
      </c>
      <c r="P123" s="8"/>
      <c r="Q123" s="8"/>
      <c r="R123" s="8"/>
      <c r="S123" s="8">
        <f t="shared" si="45"/>
        <v>10000</v>
      </c>
      <c r="T123" s="8">
        <f t="shared" si="46"/>
        <v>100</v>
      </c>
      <c r="U123" s="8">
        <f t="shared" si="47"/>
        <v>0</v>
      </c>
      <c r="V123" s="8">
        <f t="shared" si="48"/>
        <v>10000</v>
      </c>
      <c r="W123" s="26">
        <f t="shared" si="49"/>
        <v>0</v>
      </c>
      <c r="X123" s="30">
        <v>0</v>
      </c>
      <c r="Y123" s="26"/>
    </row>
    <row r="124" spans="1:25" ht="14.25" customHeight="1" x14ac:dyDescent="0.2">
      <c r="A124" s="7" t="s">
        <v>1311</v>
      </c>
      <c r="B124" s="21">
        <v>4500</v>
      </c>
      <c r="C124" s="29"/>
      <c r="D124" s="6" t="s">
        <v>1241</v>
      </c>
      <c r="E124" s="6" t="s">
        <v>1660</v>
      </c>
      <c r="F124" s="179" t="s">
        <v>499</v>
      </c>
      <c r="G124" s="22">
        <v>1771</v>
      </c>
      <c r="H124" s="8">
        <v>1771</v>
      </c>
      <c r="I124" s="8">
        <f t="shared" si="50"/>
        <v>100</v>
      </c>
      <c r="J124" s="8">
        <v>0</v>
      </c>
      <c r="K124" s="8"/>
      <c r="L124" s="8">
        <f t="shared" si="51"/>
        <v>1771</v>
      </c>
      <c r="M124" s="8">
        <f t="shared" si="54"/>
        <v>100</v>
      </c>
      <c r="N124" s="8">
        <f t="shared" si="52"/>
        <v>0</v>
      </c>
      <c r="O124" s="8">
        <f t="shared" si="53"/>
        <v>0</v>
      </c>
      <c r="P124" s="8"/>
      <c r="Q124" s="8"/>
      <c r="R124" s="8"/>
      <c r="S124" s="8">
        <f t="shared" si="45"/>
        <v>1771</v>
      </c>
      <c r="T124" s="8">
        <f t="shared" si="46"/>
        <v>100</v>
      </c>
      <c r="U124" s="8">
        <f t="shared" si="47"/>
        <v>0</v>
      </c>
      <c r="V124" s="8">
        <f t="shared" si="48"/>
        <v>1771</v>
      </c>
      <c r="W124" s="26">
        <f t="shared" si="49"/>
        <v>0</v>
      </c>
      <c r="X124" s="30">
        <v>0</v>
      </c>
      <c r="Y124" s="26"/>
    </row>
    <row r="125" spans="1:25" ht="14.25" customHeight="1" x14ac:dyDescent="0.2">
      <c r="A125" s="7" t="s">
        <v>603</v>
      </c>
      <c r="B125" s="21">
        <v>5500</v>
      </c>
      <c r="C125" s="29" t="s">
        <v>460</v>
      </c>
      <c r="D125" s="6" t="s">
        <v>606</v>
      </c>
      <c r="E125" s="6" t="s">
        <v>204</v>
      </c>
      <c r="F125" s="179" t="s">
        <v>1889</v>
      </c>
      <c r="G125" s="22">
        <v>1600</v>
      </c>
      <c r="H125" s="8">
        <v>1600</v>
      </c>
      <c r="I125" s="8">
        <f t="shared" ref="I125:I133" si="55">H125/G125*100</f>
        <v>100</v>
      </c>
      <c r="J125" s="8">
        <v>0</v>
      </c>
      <c r="K125" s="8"/>
      <c r="L125" s="8">
        <f t="shared" ref="L125:L133" si="56">H125+J125+K125</f>
        <v>1600</v>
      </c>
      <c r="M125" s="8">
        <f t="shared" ref="M125:M133" si="57">L125/G125*100</f>
        <v>100</v>
      </c>
      <c r="N125" s="8">
        <f t="shared" ref="N125:N133" si="58">G125-L125</f>
        <v>0</v>
      </c>
      <c r="O125" s="8">
        <f t="shared" ref="O125:O133" si="59">J125+K125</f>
        <v>0</v>
      </c>
      <c r="P125" s="8"/>
      <c r="Q125" s="8"/>
      <c r="R125" s="8"/>
      <c r="S125" s="8">
        <f t="shared" si="45"/>
        <v>1600</v>
      </c>
      <c r="T125" s="8">
        <f t="shared" si="46"/>
        <v>100</v>
      </c>
      <c r="U125" s="8">
        <f t="shared" si="47"/>
        <v>0</v>
      </c>
      <c r="V125" s="8">
        <f t="shared" si="48"/>
        <v>1600</v>
      </c>
      <c r="W125" s="26">
        <f t="shared" si="49"/>
        <v>0</v>
      </c>
      <c r="X125" s="30">
        <v>0</v>
      </c>
      <c r="Y125" s="26"/>
    </row>
    <row r="126" spans="1:25" ht="14.25" customHeight="1" x14ac:dyDescent="0.2">
      <c r="A126" s="7" t="s">
        <v>1504</v>
      </c>
      <c r="B126" s="21">
        <v>5526</v>
      </c>
      <c r="C126" s="29"/>
      <c r="D126" s="6" t="s">
        <v>1520</v>
      </c>
      <c r="E126" s="6" t="s">
        <v>439</v>
      </c>
      <c r="F126" s="179" t="s">
        <v>1900</v>
      </c>
      <c r="G126" s="22">
        <v>180</v>
      </c>
      <c r="H126" s="8">
        <v>180</v>
      </c>
      <c r="I126" s="8">
        <f t="shared" ref="I126:I131" si="60">H126/G126*100</f>
        <v>100</v>
      </c>
      <c r="J126" s="8">
        <v>0</v>
      </c>
      <c r="K126" s="8"/>
      <c r="L126" s="8">
        <f t="shared" ref="L126:L131" si="61">H126+J126+K126</f>
        <v>180</v>
      </c>
      <c r="M126" s="8">
        <f t="shared" ref="M126:M131" si="62">L126/G126*100</f>
        <v>100</v>
      </c>
      <c r="N126" s="8">
        <f t="shared" ref="N126:N131" si="63">G126-L126</f>
        <v>0</v>
      </c>
      <c r="O126" s="8">
        <f t="shared" ref="O126:O131" si="64">J126+K126</f>
        <v>0</v>
      </c>
      <c r="P126" s="8"/>
      <c r="Q126" s="8"/>
      <c r="R126" s="8"/>
      <c r="S126" s="8">
        <f t="shared" si="45"/>
        <v>180</v>
      </c>
      <c r="T126" s="8">
        <f t="shared" si="46"/>
        <v>100</v>
      </c>
      <c r="U126" s="8">
        <f t="shared" si="47"/>
        <v>0</v>
      </c>
      <c r="V126" s="8">
        <f t="shared" si="48"/>
        <v>180</v>
      </c>
      <c r="W126" s="26">
        <f t="shared" si="49"/>
        <v>0</v>
      </c>
      <c r="X126" s="30">
        <v>0</v>
      </c>
      <c r="Y126" s="26"/>
    </row>
    <row r="127" spans="1:25" ht="14.25" customHeight="1" x14ac:dyDescent="0.2">
      <c r="A127" s="7" t="s">
        <v>1237</v>
      </c>
      <c r="B127" s="21">
        <v>4500</v>
      </c>
      <c r="C127" s="29"/>
      <c r="D127" s="6" t="s">
        <v>1520</v>
      </c>
      <c r="E127" s="6" t="s">
        <v>439</v>
      </c>
      <c r="F127" s="179" t="s">
        <v>1901</v>
      </c>
      <c r="G127" s="22">
        <v>196</v>
      </c>
      <c r="H127" s="8">
        <v>196</v>
      </c>
      <c r="I127" s="8">
        <f t="shared" si="60"/>
        <v>100</v>
      </c>
      <c r="J127" s="8">
        <v>0</v>
      </c>
      <c r="K127" s="8"/>
      <c r="L127" s="8">
        <f t="shared" si="61"/>
        <v>196</v>
      </c>
      <c r="M127" s="8">
        <f t="shared" si="62"/>
        <v>100</v>
      </c>
      <c r="N127" s="8">
        <f t="shared" si="63"/>
        <v>0</v>
      </c>
      <c r="O127" s="8">
        <f t="shared" si="64"/>
        <v>0</v>
      </c>
      <c r="P127" s="8"/>
      <c r="Q127" s="8"/>
      <c r="R127" s="8"/>
      <c r="S127" s="8">
        <f t="shared" si="45"/>
        <v>196</v>
      </c>
      <c r="T127" s="8">
        <f t="shared" si="46"/>
        <v>100</v>
      </c>
      <c r="U127" s="8">
        <f t="shared" si="47"/>
        <v>0</v>
      </c>
      <c r="V127" s="8">
        <f t="shared" si="48"/>
        <v>196</v>
      </c>
      <c r="W127" s="26">
        <f t="shared" si="49"/>
        <v>0</v>
      </c>
      <c r="X127" s="30">
        <v>0</v>
      </c>
      <c r="Y127" s="26"/>
    </row>
    <row r="128" spans="1:25" ht="14.25" customHeight="1" x14ac:dyDescent="0.2">
      <c r="A128" s="7" t="s">
        <v>1311</v>
      </c>
      <c r="B128" s="21">
        <v>4500</v>
      </c>
      <c r="C128" s="29"/>
      <c r="D128" s="6" t="s">
        <v>1241</v>
      </c>
      <c r="E128" s="6" t="s">
        <v>1660</v>
      </c>
      <c r="F128" s="179" t="s">
        <v>1902</v>
      </c>
      <c r="G128" s="22">
        <v>400</v>
      </c>
      <c r="H128" s="8">
        <v>400</v>
      </c>
      <c r="I128" s="8">
        <f t="shared" si="60"/>
        <v>100</v>
      </c>
      <c r="J128" s="8">
        <v>0</v>
      </c>
      <c r="K128" s="8"/>
      <c r="L128" s="8">
        <f t="shared" si="61"/>
        <v>400</v>
      </c>
      <c r="M128" s="8">
        <f t="shared" si="62"/>
        <v>100</v>
      </c>
      <c r="N128" s="8">
        <f t="shared" si="63"/>
        <v>0</v>
      </c>
      <c r="O128" s="8">
        <f t="shared" si="64"/>
        <v>0</v>
      </c>
      <c r="P128" s="8"/>
      <c r="Q128" s="8"/>
      <c r="R128" s="8"/>
      <c r="S128" s="8">
        <f t="shared" si="45"/>
        <v>400</v>
      </c>
      <c r="T128" s="8">
        <f t="shared" si="46"/>
        <v>100</v>
      </c>
      <c r="U128" s="8">
        <f t="shared" si="47"/>
        <v>0</v>
      </c>
      <c r="V128" s="8">
        <f t="shared" si="48"/>
        <v>400</v>
      </c>
      <c r="W128" s="26">
        <f t="shared" si="49"/>
        <v>0</v>
      </c>
      <c r="X128" s="30">
        <v>0</v>
      </c>
      <c r="Y128" s="26"/>
    </row>
    <row r="129" spans="1:25" ht="14.25" customHeight="1" x14ac:dyDescent="0.2">
      <c r="A129" s="7" t="s">
        <v>1311</v>
      </c>
      <c r="B129" s="21">
        <v>4500</v>
      </c>
      <c r="C129" s="29"/>
      <c r="D129" s="6" t="s">
        <v>1241</v>
      </c>
      <c r="E129" s="6" t="s">
        <v>1660</v>
      </c>
      <c r="F129" s="179" t="s">
        <v>1914</v>
      </c>
      <c r="G129" s="22">
        <v>1500</v>
      </c>
      <c r="H129" s="8">
        <v>1500</v>
      </c>
      <c r="I129" s="8">
        <f t="shared" si="60"/>
        <v>100</v>
      </c>
      <c r="J129" s="8">
        <v>0</v>
      </c>
      <c r="K129" s="8"/>
      <c r="L129" s="8">
        <f t="shared" si="61"/>
        <v>1500</v>
      </c>
      <c r="M129" s="8">
        <f t="shared" si="62"/>
        <v>100</v>
      </c>
      <c r="N129" s="8">
        <f t="shared" si="63"/>
        <v>0</v>
      </c>
      <c r="O129" s="8">
        <f t="shared" si="64"/>
        <v>0</v>
      </c>
      <c r="P129" s="8"/>
      <c r="Q129" s="8"/>
      <c r="R129" s="8"/>
      <c r="S129" s="8">
        <f t="shared" si="45"/>
        <v>1500</v>
      </c>
      <c r="T129" s="8">
        <f t="shared" si="46"/>
        <v>100</v>
      </c>
      <c r="U129" s="8">
        <f t="shared" si="47"/>
        <v>0</v>
      </c>
      <c r="V129" s="8">
        <f t="shared" si="48"/>
        <v>1500</v>
      </c>
      <c r="W129" s="26">
        <f t="shared" si="49"/>
        <v>0</v>
      </c>
      <c r="X129" s="30">
        <v>0</v>
      </c>
      <c r="Y129" s="26"/>
    </row>
    <row r="130" spans="1:25" ht="14.25" customHeight="1" x14ac:dyDescent="0.2">
      <c r="A130" s="7" t="s">
        <v>1311</v>
      </c>
      <c r="B130" s="21">
        <v>4500</v>
      </c>
      <c r="C130" s="29"/>
      <c r="D130" s="6" t="s">
        <v>1241</v>
      </c>
      <c r="E130" s="6" t="s">
        <v>1660</v>
      </c>
      <c r="F130" s="179" t="s">
        <v>1917</v>
      </c>
      <c r="G130" s="22">
        <v>430</v>
      </c>
      <c r="H130" s="8">
        <v>430</v>
      </c>
      <c r="I130" s="8">
        <f t="shared" si="60"/>
        <v>100</v>
      </c>
      <c r="J130" s="8">
        <v>0</v>
      </c>
      <c r="K130" s="8"/>
      <c r="L130" s="8">
        <f t="shared" si="61"/>
        <v>430</v>
      </c>
      <c r="M130" s="8">
        <f t="shared" si="62"/>
        <v>100</v>
      </c>
      <c r="N130" s="8">
        <f t="shared" si="63"/>
        <v>0</v>
      </c>
      <c r="O130" s="8">
        <f t="shared" si="64"/>
        <v>0</v>
      </c>
      <c r="P130" s="8"/>
      <c r="Q130" s="8"/>
      <c r="R130" s="8"/>
      <c r="S130" s="8">
        <f t="shared" si="45"/>
        <v>430</v>
      </c>
      <c r="T130" s="8">
        <f t="shared" si="46"/>
        <v>100</v>
      </c>
      <c r="U130" s="8">
        <f t="shared" si="47"/>
        <v>0</v>
      </c>
      <c r="V130" s="8">
        <f t="shared" si="48"/>
        <v>430</v>
      </c>
      <c r="W130" s="26">
        <f t="shared" si="49"/>
        <v>0</v>
      </c>
      <c r="X130" s="30">
        <v>0</v>
      </c>
      <c r="Y130" s="26"/>
    </row>
    <row r="131" spans="1:25" ht="14.25" customHeight="1" x14ac:dyDescent="0.2">
      <c r="A131" s="7" t="s">
        <v>1784</v>
      </c>
      <c r="B131" s="21">
        <v>4500</v>
      </c>
      <c r="C131" s="21">
        <v>45008</v>
      </c>
      <c r="D131" s="6" t="s">
        <v>1496</v>
      </c>
      <c r="E131" s="6" t="s">
        <v>1385</v>
      </c>
      <c r="F131" s="179" t="s">
        <v>1945</v>
      </c>
      <c r="G131" s="22">
        <v>640</v>
      </c>
      <c r="H131" s="8">
        <v>640</v>
      </c>
      <c r="I131" s="8">
        <f t="shared" si="60"/>
        <v>100</v>
      </c>
      <c r="J131" s="8">
        <v>0</v>
      </c>
      <c r="K131" s="8"/>
      <c r="L131" s="8">
        <f t="shared" si="61"/>
        <v>640</v>
      </c>
      <c r="M131" s="8">
        <f t="shared" si="62"/>
        <v>100</v>
      </c>
      <c r="N131" s="8">
        <f t="shared" si="63"/>
        <v>0</v>
      </c>
      <c r="O131" s="8">
        <f t="shared" si="64"/>
        <v>0</v>
      </c>
      <c r="P131" s="8"/>
      <c r="Q131" s="8"/>
      <c r="R131" s="8"/>
      <c r="S131" s="8">
        <f t="shared" ref="S131:S149" si="65">L131+P131+Q131+R131</f>
        <v>640</v>
      </c>
      <c r="T131" s="8">
        <f t="shared" ref="T131:T149" si="66">S131/G131*100</f>
        <v>100</v>
      </c>
      <c r="U131" s="8">
        <f t="shared" ref="U131:U149" si="67">G131-S131</f>
        <v>0</v>
      </c>
      <c r="V131" s="8">
        <f t="shared" ref="V131:V149" si="68">H131+J131</f>
        <v>640</v>
      </c>
      <c r="W131" s="26">
        <f t="shared" ref="W131:W149" si="69">K131+P131</f>
        <v>0</v>
      </c>
      <c r="X131" s="30">
        <v>0</v>
      </c>
      <c r="Y131" s="26"/>
    </row>
    <row r="132" spans="1:25" ht="14.25" customHeight="1" x14ac:dyDescent="0.2">
      <c r="A132" s="7" t="s">
        <v>1316</v>
      </c>
      <c r="B132" s="21">
        <v>5511</v>
      </c>
      <c r="C132" s="29"/>
      <c r="D132" s="6" t="s">
        <v>88</v>
      </c>
      <c r="E132" s="6" t="s">
        <v>438</v>
      </c>
      <c r="F132" s="179" t="s">
        <v>1947</v>
      </c>
      <c r="G132" s="22">
        <v>689</v>
      </c>
      <c r="H132" s="8">
        <v>688.56</v>
      </c>
      <c r="I132" s="8">
        <f t="shared" si="55"/>
        <v>99.936139332365741</v>
      </c>
      <c r="J132" s="8">
        <v>0</v>
      </c>
      <c r="K132" s="8"/>
      <c r="L132" s="8">
        <f t="shared" si="56"/>
        <v>688.56</v>
      </c>
      <c r="M132" s="8">
        <f t="shared" si="57"/>
        <v>99.936139332365741</v>
      </c>
      <c r="N132" s="8">
        <f t="shared" si="58"/>
        <v>0.44000000000005457</v>
      </c>
      <c r="O132" s="8">
        <f t="shared" si="59"/>
        <v>0</v>
      </c>
      <c r="P132" s="8"/>
      <c r="Q132" s="8"/>
      <c r="R132" s="8"/>
      <c r="S132" s="8">
        <f t="shared" si="65"/>
        <v>688.56</v>
      </c>
      <c r="T132" s="8">
        <f t="shared" si="66"/>
        <v>99.936139332365741</v>
      </c>
      <c r="U132" s="8">
        <f t="shared" si="67"/>
        <v>0.44000000000005457</v>
      </c>
      <c r="V132" s="8">
        <f t="shared" si="68"/>
        <v>688.56</v>
      </c>
      <c r="W132" s="26">
        <f t="shared" si="69"/>
        <v>0</v>
      </c>
      <c r="X132" s="30">
        <v>0</v>
      </c>
      <c r="Y132" s="26"/>
    </row>
    <row r="133" spans="1:25" ht="14.25" customHeight="1" x14ac:dyDescent="0.2">
      <c r="A133" s="7" t="s">
        <v>1316</v>
      </c>
      <c r="B133" s="21">
        <v>5511</v>
      </c>
      <c r="C133" s="29"/>
      <c r="D133" s="6" t="s">
        <v>88</v>
      </c>
      <c r="E133" s="6" t="s">
        <v>438</v>
      </c>
      <c r="F133" s="179" t="s">
        <v>1948</v>
      </c>
      <c r="G133" s="22">
        <v>739</v>
      </c>
      <c r="H133" s="8">
        <v>738.96</v>
      </c>
      <c r="I133" s="8">
        <f t="shared" si="55"/>
        <v>99.994587280108263</v>
      </c>
      <c r="J133" s="8">
        <v>0</v>
      </c>
      <c r="K133" s="8"/>
      <c r="L133" s="8">
        <f t="shared" si="56"/>
        <v>738.96</v>
      </c>
      <c r="M133" s="8">
        <f t="shared" si="57"/>
        <v>99.994587280108263</v>
      </c>
      <c r="N133" s="8">
        <f t="shared" si="58"/>
        <v>3.999999999996362E-2</v>
      </c>
      <c r="O133" s="8">
        <f t="shared" si="59"/>
        <v>0</v>
      </c>
      <c r="P133" s="8"/>
      <c r="Q133" s="8"/>
      <c r="R133" s="8"/>
      <c r="S133" s="8">
        <f t="shared" si="65"/>
        <v>738.96</v>
      </c>
      <c r="T133" s="8">
        <f t="shared" si="66"/>
        <v>99.994587280108263</v>
      </c>
      <c r="U133" s="8">
        <f t="shared" si="67"/>
        <v>3.999999999996362E-2</v>
      </c>
      <c r="V133" s="8">
        <f t="shared" si="68"/>
        <v>738.96</v>
      </c>
      <c r="W133" s="26">
        <f t="shared" si="69"/>
        <v>0</v>
      </c>
      <c r="X133" s="30">
        <v>0</v>
      </c>
      <c r="Y133" s="26"/>
    </row>
    <row r="134" spans="1:25" ht="14.25" customHeight="1" x14ac:dyDescent="0.2">
      <c r="A134" s="7" t="s">
        <v>1311</v>
      </c>
      <c r="B134" s="21">
        <v>4500</v>
      </c>
      <c r="C134" s="29" t="s">
        <v>1698</v>
      </c>
      <c r="D134" s="6" t="s">
        <v>1241</v>
      </c>
      <c r="E134" s="6" t="s">
        <v>1660</v>
      </c>
      <c r="F134" s="179" t="s">
        <v>1950</v>
      </c>
      <c r="G134" s="22">
        <v>2500</v>
      </c>
      <c r="H134" s="8">
        <v>2500</v>
      </c>
      <c r="I134" s="8">
        <f t="shared" ref="I134:I138" si="70">H134/G134*100</f>
        <v>100</v>
      </c>
      <c r="J134" s="8">
        <v>0</v>
      </c>
      <c r="K134" s="8"/>
      <c r="L134" s="8">
        <f t="shared" ref="L134:L138" si="71">H134+J134+K134</f>
        <v>2500</v>
      </c>
      <c r="M134" s="8">
        <f t="shared" ref="M134:M138" si="72">L134/G134*100</f>
        <v>100</v>
      </c>
      <c r="N134" s="8">
        <f t="shared" ref="N134:N138" si="73">G134-L134</f>
        <v>0</v>
      </c>
      <c r="O134" s="8">
        <f t="shared" ref="O134:O138" si="74">J134+K134</f>
        <v>0</v>
      </c>
      <c r="P134" s="8"/>
      <c r="Q134" s="8"/>
      <c r="R134" s="8"/>
      <c r="S134" s="8">
        <f t="shared" si="65"/>
        <v>2500</v>
      </c>
      <c r="T134" s="8">
        <f t="shared" si="66"/>
        <v>100</v>
      </c>
      <c r="U134" s="8">
        <f t="shared" si="67"/>
        <v>0</v>
      </c>
      <c r="V134" s="8">
        <f t="shared" si="68"/>
        <v>2500</v>
      </c>
      <c r="W134" s="26">
        <f t="shared" si="69"/>
        <v>0</v>
      </c>
      <c r="X134" s="30">
        <v>0</v>
      </c>
      <c r="Y134" s="26"/>
    </row>
    <row r="135" spans="1:25" ht="14.25" customHeight="1" x14ac:dyDescent="0.2">
      <c r="A135" s="7" t="s">
        <v>1311</v>
      </c>
      <c r="B135" s="21">
        <v>4500</v>
      </c>
      <c r="C135" s="29"/>
      <c r="D135" s="6" t="s">
        <v>1241</v>
      </c>
      <c r="E135" s="6" t="s">
        <v>1660</v>
      </c>
      <c r="F135" s="179" t="s">
        <v>1961</v>
      </c>
      <c r="G135" s="22">
        <v>800</v>
      </c>
      <c r="H135" s="8">
        <v>800</v>
      </c>
      <c r="I135" s="8">
        <f t="shared" ref="I135" si="75">H135/G135*100</f>
        <v>100</v>
      </c>
      <c r="J135" s="8">
        <v>0</v>
      </c>
      <c r="K135" s="8"/>
      <c r="L135" s="8">
        <f t="shared" ref="L135" si="76">H135+J135+K135</f>
        <v>800</v>
      </c>
      <c r="M135" s="8">
        <f t="shared" ref="M135" si="77">L135/G135*100</f>
        <v>100</v>
      </c>
      <c r="N135" s="8">
        <f t="shared" ref="N135" si="78">G135-L135</f>
        <v>0</v>
      </c>
      <c r="O135" s="8">
        <f t="shared" ref="O135" si="79">J135+K135</f>
        <v>0</v>
      </c>
      <c r="P135" s="8"/>
      <c r="Q135" s="8"/>
      <c r="R135" s="8"/>
      <c r="S135" s="8">
        <f t="shared" si="65"/>
        <v>800</v>
      </c>
      <c r="T135" s="8">
        <f t="shared" si="66"/>
        <v>100</v>
      </c>
      <c r="U135" s="8">
        <f t="shared" si="67"/>
        <v>0</v>
      </c>
      <c r="V135" s="8">
        <f t="shared" si="68"/>
        <v>800</v>
      </c>
      <c r="W135" s="26">
        <f t="shared" si="69"/>
        <v>0</v>
      </c>
      <c r="X135" s="30">
        <v>0</v>
      </c>
      <c r="Y135" s="26"/>
    </row>
    <row r="136" spans="1:25" ht="14.25" customHeight="1" x14ac:dyDescent="0.2">
      <c r="A136" s="7" t="s">
        <v>1311</v>
      </c>
      <c r="B136" s="21">
        <v>4500</v>
      </c>
      <c r="C136" s="29"/>
      <c r="D136" s="6" t="s">
        <v>1241</v>
      </c>
      <c r="E136" s="6" t="s">
        <v>1660</v>
      </c>
      <c r="F136" s="179" t="s">
        <v>1962</v>
      </c>
      <c r="G136" s="22">
        <v>600</v>
      </c>
      <c r="H136" s="8">
        <v>600</v>
      </c>
      <c r="I136" s="8">
        <f t="shared" si="70"/>
        <v>100</v>
      </c>
      <c r="J136" s="8">
        <v>0</v>
      </c>
      <c r="K136" s="8"/>
      <c r="L136" s="8">
        <f t="shared" si="71"/>
        <v>600</v>
      </c>
      <c r="M136" s="8">
        <f t="shared" si="72"/>
        <v>100</v>
      </c>
      <c r="N136" s="8">
        <f t="shared" si="73"/>
        <v>0</v>
      </c>
      <c r="O136" s="8">
        <f t="shared" si="74"/>
        <v>0</v>
      </c>
      <c r="P136" s="8"/>
      <c r="Q136" s="8"/>
      <c r="R136" s="8"/>
      <c r="S136" s="8">
        <f t="shared" si="65"/>
        <v>600</v>
      </c>
      <c r="T136" s="8">
        <f t="shared" si="66"/>
        <v>100</v>
      </c>
      <c r="U136" s="8">
        <f t="shared" si="67"/>
        <v>0</v>
      </c>
      <c r="V136" s="8">
        <f t="shared" si="68"/>
        <v>600</v>
      </c>
      <c r="W136" s="26">
        <f t="shared" si="69"/>
        <v>0</v>
      </c>
      <c r="X136" s="30">
        <v>0</v>
      </c>
      <c r="Y136" s="26"/>
    </row>
    <row r="137" spans="1:25" ht="14.25" customHeight="1" x14ac:dyDescent="0.2">
      <c r="A137" s="7" t="s">
        <v>1500</v>
      </c>
      <c r="B137" s="21">
        <v>4500</v>
      </c>
      <c r="C137" s="29"/>
      <c r="D137" s="6" t="s">
        <v>1457</v>
      </c>
      <c r="E137" s="6" t="s">
        <v>1384</v>
      </c>
      <c r="F137" s="179" t="s">
        <v>1984</v>
      </c>
      <c r="G137" s="22">
        <v>192</v>
      </c>
      <c r="H137" s="8">
        <v>192</v>
      </c>
      <c r="I137" s="8">
        <f t="shared" si="70"/>
        <v>100</v>
      </c>
      <c r="J137" s="8">
        <v>0</v>
      </c>
      <c r="K137" s="8"/>
      <c r="L137" s="8">
        <f t="shared" si="71"/>
        <v>192</v>
      </c>
      <c r="M137" s="8">
        <f t="shared" si="72"/>
        <v>100</v>
      </c>
      <c r="N137" s="8">
        <f t="shared" si="73"/>
        <v>0</v>
      </c>
      <c r="O137" s="8">
        <f t="shared" si="74"/>
        <v>0</v>
      </c>
      <c r="P137" s="8"/>
      <c r="Q137" s="8"/>
      <c r="R137" s="8"/>
      <c r="S137" s="8">
        <f t="shared" si="65"/>
        <v>192</v>
      </c>
      <c r="T137" s="8">
        <f t="shared" si="66"/>
        <v>100</v>
      </c>
      <c r="U137" s="8">
        <f t="shared" si="67"/>
        <v>0</v>
      </c>
      <c r="V137" s="8">
        <f t="shared" si="68"/>
        <v>192</v>
      </c>
      <c r="W137" s="26">
        <f t="shared" si="69"/>
        <v>0</v>
      </c>
      <c r="X137" s="30">
        <v>0</v>
      </c>
      <c r="Y137" s="26"/>
    </row>
    <row r="138" spans="1:25" ht="14.25" customHeight="1" x14ac:dyDescent="0.2">
      <c r="A138" s="7" t="s">
        <v>1710</v>
      </c>
      <c r="B138" s="21">
        <v>5512</v>
      </c>
      <c r="C138" s="29"/>
      <c r="D138" s="6" t="s">
        <v>1446</v>
      </c>
      <c r="E138" s="6" t="s">
        <v>952</v>
      </c>
      <c r="F138" s="210" t="s">
        <v>1985</v>
      </c>
      <c r="G138" s="22">
        <v>9222</v>
      </c>
      <c r="H138" s="8">
        <v>3570</v>
      </c>
      <c r="I138" s="8">
        <f t="shared" si="70"/>
        <v>38.711776187378014</v>
      </c>
      <c r="J138" s="8">
        <v>3900</v>
      </c>
      <c r="K138" s="8"/>
      <c r="L138" s="8">
        <f t="shared" si="71"/>
        <v>7470</v>
      </c>
      <c r="M138" s="8">
        <f t="shared" si="72"/>
        <v>81.001951854261549</v>
      </c>
      <c r="N138" s="8">
        <f t="shared" si="73"/>
        <v>1752</v>
      </c>
      <c r="O138" s="8">
        <f t="shared" si="74"/>
        <v>3900</v>
      </c>
      <c r="P138" s="8"/>
      <c r="Q138" s="8"/>
      <c r="R138" s="8"/>
      <c r="S138" s="8">
        <f t="shared" si="65"/>
        <v>7470</v>
      </c>
      <c r="T138" s="8">
        <f t="shared" si="66"/>
        <v>81.001951854261549</v>
      </c>
      <c r="U138" s="8">
        <f t="shared" si="67"/>
        <v>1752</v>
      </c>
      <c r="V138" s="8">
        <f t="shared" si="68"/>
        <v>7470</v>
      </c>
      <c r="W138" s="26">
        <f t="shared" si="69"/>
        <v>0</v>
      </c>
      <c r="X138" s="30">
        <v>0</v>
      </c>
      <c r="Y138" s="26"/>
    </row>
    <row r="139" spans="1:25" ht="14.25" customHeight="1" x14ac:dyDescent="0.2">
      <c r="A139" s="7" t="s">
        <v>1502</v>
      </c>
      <c r="B139" s="21">
        <v>4500</v>
      </c>
      <c r="C139" s="29"/>
      <c r="D139" s="6" t="s">
        <v>1520</v>
      </c>
      <c r="E139" s="6" t="s">
        <v>439</v>
      </c>
      <c r="F139" s="179" t="s">
        <v>1986</v>
      </c>
      <c r="G139" s="22">
        <v>750</v>
      </c>
      <c r="H139" s="8">
        <v>750</v>
      </c>
      <c r="I139" s="8">
        <f t="shared" ref="I139:I142" si="80">H139/G139*100</f>
        <v>100</v>
      </c>
      <c r="J139" s="8">
        <v>0</v>
      </c>
      <c r="K139" s="8"/>
      <c r="L139" s="8">
        <f t="shared" ref="L139:L142" si="81">H139+J139+K139</f>
        <v>750</v>
      </c>
      <c r="M139" s="8">
        <f t="shared" ref="M139:M142" si="82">L139/G139*100</f>
        <v>100</v>
      </c>
      <c r="N139" s="8">
        <f t="shared" ref="N139:N142" si="83">G139-L139</f>
        <v>0</v>
      </c>
      <c r="O139" s="8">
        <f t="shared" ref="O139:O142" si="84">J139+K139</f>
        <v>0</v>
      </c>
      <c r="P139" s="8"/>
      <c r="Q139" s="8"/>
      <c r="R139" s="8"/>
      <c r="S139" s="8">
        <f t="shared" si="65"/>
        <v>750</v>
      </c>
      <c r="T139" s="8">
        <f t="shared" si="66"/>
        <v>100</v>
      </c>
      <c r="U139" s="8">
        <f t="shared" si="67"/>
        <v>0</v>
      </c>
      <c r="V139" s="8">
        <f t="shared" si="68"/>
        <v>750</v>
      </c>
      <c r="W139" s="26">
        <f t="shared" si="69"/>
        <v>0</v>
      </c>
      <c r="X139" s="30">
        <v>0</v>
      </c>
      <c r="Y139" s="26"/>
    </row>
    <row r="140" spans="1:25" ht="14.25" customHeight="1" x14ac:dyDescent="0.2">
      <c r="A140" s="7" t="s">
        <v>1500</v>
      </c>
      <c r="B140" s="21">
        <v>4500</v>
      </c>
      <c r="C140" s="29"/>
      <c r="D140" s="6" t="s">
        <v>1457</v>
      </c>
      <c r="E140" s="6" t="s">
        <v>1384</v>
      </c>
      <c r="F140" s="199" t="s">
        <v>1686</v>
      </c>
      <c r="G140" s="22">
        <v>1500</v>
      </c>
      <c r="H140" s="8">
        <v>1500</v>
      </c>
      <c r="I140" s="8">
        <f t="shared" si="80"/>
        <v>100</v>
      </c>
      <c r="J140" s="8">
        <v>0</v>
      </c>
      <c r="K140" s="8"/>
      <c r="L140" s="8">
        <f t="shared" si="81"/>
        <v>1500</v>
      </c>
      <c r="M140" s="8">
        <f t="shared" si="82"/>
        <v>100</v>
      </c>
      <c r="N140" s="8">
        <f t="shared" si="83"/>
        <v>0</v>
      </c>
      <c r="O140" s="8">
        <f t="shared" si="84"/>
        <v>0</v>
      </c>
      <c r="P140" s="8"/>
      <c r="Q140" s="8"/>
      <c r="R140" s="8"/>
      <c r="S140" s="8">
        <f t="shared" si="65"/>
        <v>1500</v>
      </c>
      <c r="T140" s="8">
        <f t="shared" si="66"/>
        <v>100</v>
      </c>
      <c r="U140" s="8">
        <f t="shared" si="67"/>
        <v>0</v>
      </c>
      <c r="V140" s="8">
        <f t="shared" si="68"/>
        <v>1500</v>
      </c>
      <c r="W140" s="26">
        <f t="shared" si="69"/>
        <v>0</v>
      </c>
      <c r="X140" s="30">
        <v>0</v>
      </c>
      <c r="Y140" s="26"/>
    </row>
    <row r="141" spans="1:25" ht="14.25" customHeight="1" x14ac:dyDescent="0.2">
      <c r="A141" s="7" t="s">
        <v>1316</v>
      </c>
      <c r="B141" s="21">
        <v>5511</v>
      </c>
      <c r="C141" s="29"/>
      <c r="D141" s="6" t="s">
        <v>88</v>
      </c>
      <c r="E141" s="6" t="s">
        <v>438</v>
      </c>
      <c r="F141" s="179" t="s">
        <v>1996</v>
      </c>
      <c r="G141" s="22">
        <v>2840</v>
      </c>
      <c r="H141" s="8">
        <v>2840.4</v>
      </c>
      <c r="I141" s="8">
        <f t="shared" si="80"/>
        <v>100.01408450704226</v>
      </c>
      <c r="J141" s="8">
        <v>0</v>
      </c>
      <c r="K141" s="8"/>
      <c r="L141" s="8">
        <f t="shared" si="81"/>
        <v>2840.4</v>
      </c>
      <c r="M141" s="8">
        <f t="shared" si="82"/>
        <v>100.01408450704226</v>
      </c>
      <c r="N141" s="8">
        <f t="shared" si="83"/>
        <v>-0.40000000000009095</v>
      </c>
      <c r="O141" s="8">
        <f t="shared" si="84"/>
        <v>0</v>
      </c>
      <c r="P141" s="8"/>
      <c r="Q141" s="8"/>
      <c r="R141" s="8"/>
      <c r="S141" s="8">
        <f t="shared" si="65"/>
        <v>2840.4</v>
      </c>
      <c r="T141" s="8">
        <f t="shared" si="66"/>
        <v>100.01408450704226</v>
      </c>
      <c r="U141" s="8">
        <f t="shared" si="67"/>
        <v>-0.40000000000009095</v>
      </c>
      <c r="V141" s="8">
        <f t="shared" si="68"/>
        <v>2840.4</v>
      </c>
      <c r="W141" s="26">
        <f t="shared" si="69"/>
        <v>0</v>
      </c>
      <c r="X141" s="30">
        <v>0</v>
      </c>
      <c r="Y141" s="26"/>
    </row>
    <row r="142" spans="1:25" ht="14.25" customHeight="1" x14ac:dyDescent="0.2">
      <c r="A142" s="7" t="s">
        <v>1500</v>
      </c>
      <c r="B142" s="21">
        <v>4500</v>
      </c>
      <c r="C142" s="29"/>
      <c r="D142" s="6" t="s">
        <v>1457</v>
      </c>
      <c r="E142" s="6" t="s">
        <v>1384</v>
      </c>
      <c r="F142" s="179" t="s">
        <v>1997</v>
      </c>
      <c r="G142" s="22">
        <v>108</v>
      </c>
      <c r="H142" s="8">
        <v>108</v>
      </c>
      <c r="I142" s="8">
        <f t="shared" si="80"/>
        <v>100</v>
      </c>
      <c r="J142" s="8">
        <v>0</v>
      </c>
      <c r="K142" s="8"/>
      <c r="L142" s="8">
        <f t="shared" si="81"/>
        <v>108</v>
      </c>
      <c r="M142" s="8">
        <f t="shared" si="82"/>
        <v>100</v>
      </c>
      <c r="N142" s="8">
        <f t="shared" si="83"/>
        <v>0</v>
      </c>
      <c r="O142" s="8">
        <f t="shared" si="84"/>
        <v>0</v>
      </c>
      <c r="P142" s="8"/>
      <c r="Q142" s="8"/>
      <c r="R142" s="8"/>
      <c r="S142" s="8">
        <f t="shared" si="65"/>
        <v>108</v>
      </c>
      <c r="T142" s="8">
        <f t="shared" si="66"/>
        <v>100</v>
      </c>
      <c r="U142" s="8">
        <f t="shared" si="67"/>
        <v>0</v>
      </c>
      <c r="V142" s="8">
        <f t="shared" si="68"/>
        <v>108</v>
      </c>
      <c r="W142" s="26">
        <f t="shared" si="69"/>
        <v>0</v>
      </c>
      <c r="X142" s="30">
        <v>0</v>
      </c>
      <c r="Y142" s="26"/>
    </row>
    <row r="143" spans="1:25" ht="14.25" customHeight="1" x14ac:dyDescent="0.2">
      <c r="A143" s="7" t="s">
        <v>1500</v>
      </c>
      <c r="B143" s="21">
        <v>4500</v>
      </c>
      <c r="C143" s="29"/>
      <c r="D143" s="6" t="s">
        <v>1457</v>
      </c>
      <c r="E143" s="6" t="s">
        <v>1384</v>
      </c>
      <c r="F143" s="179" t="s">
        <v>2002</v>
      </c>
      <c r="G143" s="22">
        <v>150</v>
      </c>
      <c r="H143" s="8">
        <v>150</v>
      </c>
      <c r="I143" s="8">
        <f t="shared" ref="I143:I144" si="85">H143/G143*100</f>
        <v>100</v>
      </c>
      <c r="J143" s="8">
        <v>0</v>
      </c>
      <c r="K143" s="8"/>
      <c r="L143" s="8">
        <f t="shared" ref="L143:L144" si="86">H143+J143+K143</f>
        <v>150</v>
      </c>
      <c r="M143" s="8">
        <f t="shared" ref="M143:M144" si="87">L143/G143*100</f>
        <v>100</v>
      </c>
      <c r="N143" s="8">
        <f t="shared" ref="N143:N144" si="88">G143-L143</f>
        <v>0</v>
      </c>
      <c r="O143" s="8">
        <f t="shared" ref="O143:O144" si="89">J143+K143</f>
        <v>0</v>
      </c>
      <c r="P143" s="8"/>
      <c r="Q143" s="8"/>
      <c r="R143" s="8"/>
      <c r="S143" s="8">
        <f t="shared" si="65"/>
        <v>150</v>
      </c>
      <c r="T143" s="8">
        <f t="shared" si="66"/>
        <v>100</v>
      </c>
      <c r="U143" s="8">
        <f t="shared" si="67"/>
        <v>0</v>
      </c>
      <c r="V143" s="8">
        <f t="shared" si="68"/>
        <v>150</v>
      </c>
      <c r="W143" s="26">
        <f t="shared" si="69"/>
        <v>0</v>
      </c>
      <c r="X143" s="30">
        <v>0</v>
      </c>
      <c r="Y143" s="26"/>
    </row>
    <row r="144" spans="1:25" ht="14.25" customHeight="1" x14ac:dyDescent="0.2">
      <c r="A144" s="7" t="s">
        <v>1311</v>
      </c>
      <c r="B144" s="21">
        <v>4500</v>
      </c>
      <c r="C144" s="29"/>
      <c r="D144" s="6" t="s">
        <v>1241</v>
      </c>
      <c r="E144" s="6" t="s">
        <v>1660</v>
      </c>
      <c r="F144" s="179" t="s">
        <v>2006</v>
      </c>
      <c r="G144" s="22">
        <v>291</v>
      </c>
      <c r="H144" s="8">
        <v>291</v>
      </c>
      <c r="I144" s="8">
        <f t="shared" si="85"/>
        <v>100</v>
      </c>
      <c r="J144" s="8">
        <v>0</v>
      </c>
      <c r="K144" s="8"/>
      <c r="L144" s="8">
        <f t="shared" si="86"/>
        <v>291</v>
      </c>
      <c r="M144" s="8">
        <f t="shared" si="87"/>
        <v>100</v>
      </c>
      <c r="N144" s="8">
        <f t="shared" si="88"/>
        <v>0</v>
      </c>
      <c r="O144" s="8">
        <f t="shared" si="89"/>
        <v>0</v>
      </c>
      <c r="P144" s="8"/>
      <c r="Q144" s="8"/>
      <c r="R144" s="8"/>
      <c r="S144" s="8">
        <f t="shared" si="65"/>
        <v>291</v>
      </c>
      <c r="T144" s="8">
        <f t="shared" si="66"/>
        <v>100</v>
      </c>
      <c r="U144" s="8">
        <f t="shared" si="67"/>
        <v>0</v>
      </c>
      <c r="V144" s="8">
        <f t="shared" si="68"/>
        <v>291</v>
      </c>
      <c r="W144" s="26">
        <f t="shared" si="69"/>
        <v>0</v>
      </c>
      <c r="X144" s="30">
        <v>0</v>
      </c>
      <c r="Y144" s="26"/>
    </row>
    <row r="145" spans="1:25" ht="14.25" customHeight="1" x14ac:dyDescent="0.2">
      <c r="A145" s="7" t="s">
        <v>25</v>
      </c>
      <c r="B145" s="21">
        <v>4500</v>
      </c>
      <c r="C145" s="29"/>
      <c r="D145" s="6" t="s">
        <v>1457</v>
      </c>
      <c r="E145" s="6" t="s">
        <v>1384</v>
      </c>
      <c r="F145" s="179" t="s">
        <v>2004</v>
      </c>
      <c r="G145" s="22">
        <v>2000</v>
      </c>
      <c r="H145" s="8">
        <v>2000</v>
      </c>
      <c r="I145" s="8">
        <f t="shared" ref="I145:I148" si="90">H145/G145*100</f>
        <v>100</v>
      </c>
      <c r="J145" s="8">
        <v>0</v>
      </c>
      <c r="K145" s="8"/>
      <c r="L145" s="8">
        <f t="shared" ref="L145:L148" si="91">H145+J145+K145</f>
        <v>2000</v>
      </c>
      <c r="M145" s="8">
        <f t="shared" ref="M145:M148" si="92">L145/G145*100</f>
        <v>100</v>
      </c>
      <c r="N145" s="8">
        <f t="shared" ref="N145:N148" si="93">G145-L145</f>
        <v>0</v>
      </c>
      <c r="O145" s="8">
        <f t="shared" ref="O145:O148" si="94">J145+K145</f>
        <v>0</v>
      </c>
      <c r="P145" s="8"/>
      <c r="Q145" s="8"/>
      <c r="R145" s="8"/>
      <c r="S145" s="8">
        <f t="shared" si="65"/>
        <v>2000</v>
      </c>
      <c r="T145" s="8">
        <f t="shared" si="66"/>
        <v>100</v>
      </c>
      <c r="U145" s="8">
        <f t="shared" si="67"/>
        <v>0</v>
      </c>
      <c r="V145" s="8">
        <f t="shared" si="68"/>
        <v>2000</v>
      </c>
      <c r="W145" s="26">
        <f t="shared" si="69"/>
        <v>0</v>
      </c>
      <c r="X145" s="30">
        <v>0</v>
      </c>
      <c r="Y145" s="26"/>
    </row>
    <row r="146" spans="1:25" ht="14.25" customHeight="1" x14ac:dyDescent="0.2">
      <c r="A146" s="7" t="s">
        <v>1311</v>
      </c>
      <c r="B146" s="21">
        <v>4500</v>
      </c>
      <c r="C146" s="29"/>
      <c r="D146" s="6" t="s">
        <v>1241</v>
      </c>
      <c r="E146" s="6" t="s">
        <v>1660</v>
      </c>
      <c r="F146" s="179" t="s">
        <v>2005</v>
      </c>
      <c r="G146" s="22">
        <v>5000</v>
      </c>
      <c r="H146" s="8">
        <v>5000</v>
      </c>
      <c r="I146" s="8">
        <f t="shared" si="90"/>
        <v>100</v>
      </c>
      <c r="J146" s="8">
        <v>0</v>
      </c>
      <c r="K146" s="8"/>
      <c r="L146" s="8">
        <f t="shared" si="91"/>
        <v>5000</v>
      </c>
      <c r="M146" s="8">
        <f t="shared" si="92"/>
        <v>100</v>
      </c>
      <c r="N146" s="8">
        <f t="shared" si="93"/>
        <v>0</v>
      </c>
      <c r="O146" s="8">
        <f t="shared" si="94"/>
        <v>0</v>
      </c>
      <c r="P146" s="8"/>
      <c r="Q146" s="8"/>
      <c r="R146" s="8"/>
      <c r="S146" s="8">
        <f t="shared" si="65"/>
        <v>5000</v>
      </c>
      <c r="T146" s="8">
        <f t="shared" si="66"/>
        <v>100</v>
      </c>
      <c r="U146" s="8">
        <f t="shared" si="67"/>
        <v>0</v>
      </c>
      <c r="V146" s="8">
        <f t="shared" si="68"/>
        <v>5000</v>
      </c>
      <c r="W146" s="26">
        <f t="shared" si="69"/>
        <v>0</v>
      </c>
      <c r="X146" s="30">
        <v>0</v>
      </c>
      <c r="Y146" s="26"/>
    </row>
    <row r="147" spans="1:25" ht="14.25" customHeight="1" x14ac:dyDescent="0.2">
      <c r="A147" s="7" t="s">
        <v>1316</v>
      </c>
      <c r="B147" s="21">
        <v>4500</v>
      </c>
      <c r="C147" s="29"/>
      <c r="D147" s="6" t="s">
        <v>88</v>
      </c>
      <c r="E147" s="6" t="s">
        <v>438</v>
      </c>
      <c r="F147" s="179" t="s">
        <v>2017</v>
      </c>
      <c r="G147" s="22">
        <v>5000</v>
      </c>
      <c r="H147" s="8">
        <v>5000</v>
      </c>
      <c r="I147" s="8">
        <f t="shared" si="90"/>
        <v>100</v>
      </c>
      <c r="J147" s="8">
        <v>0</v>
      </c>
      <c r="K147" s="8"/>
      <c r="L147" s="8">
        <f t="shared" si="91"/>
        <v>5000</v>
      </c>
      <c r="M147" s="8">
        <f t="shared" si="92"/>
        <v>100</v>
      </c>
      <c r="N147" s="8">
        <f t="shared" si="93"/>
        <v>0</v>
      </c>
      <c r="O147" s="8">
        <f t="shared" si="94"/>
        <v>0</v>
      </c>
      <c r="P147" s="8"/>
      <c r="Q147" s="8"/>
      <c r="R147" s="8"/>
      <c r="S147" s="8">
        <f t="shared" si="65"/>
        <v>5000</v>
      </c>
      <c r="T147" s="8">
        <f t="shared" si="66"/>
        <v>100</v>
      </c>
      <c r="U147" s="8">
        <f t="shared" si="67"/>
        <v>0</v>
      </c>
      <c r="V147" s="8">
        <f t="shared" si="68"/>
        <v>5000</v>
      </c>
      <c r="W147" s="26">
        <f t="shared" si="69"/>
        <v>0</v>
      </c>
      <c r="X147" s="30">
        <v>0</v>
      </c>
      <c r="Y147" s="26"/>
    </row>
    <row r="148" spans="1:25" ht="14.25" customHeight="1" x14ac:dyDescent="0.2">
      <c r="A148" s="7" t="s">
        <v>1710</v>
      </c>
      <c r="B148" s="21" t="s">
        <v>1240</v>
      </c>
      <c r="C148" s="29"/>
      <c r="D148" s="6" t="s">
        <v>88</v>
      </c>
      <c r="E148" s="6" t="s">
        <v>438</v>
      </c>
      <c r="F148" s="179" t="s">
        <v>2018</v>
      </c>
      <c r="G148" s="22">
        <v>4000</v>
      </c>
      <c r="H148" s="8">
        <v>4000</v>
      </c>
      <c r="I148" s="8">
        <f t="shared" si="90"/>
        <v>100</v>
      </c>
      <c r="J148" s="8">
        <v>0</v>
      </c>
      <c r="K148" s="8"/>
      <c r="L148" s="8">
        <f t="shared" si="91"/>
        <v>4000</v>
      </c>
      <c r="M148" s="8">
        <f t="shared" si="92"/>
        <v>100</v>
      </c>
      <c r="N148" s="8">
        <f t="shared" si="93"/>
        <v>0</v>
      </c>
      <c r="O148" s="8">
        <f t="shared" si="94"/>
        <v>0</v>
      </c>
      <c r="P148" s="8"/>
      <c r="Q148" s="8"/>
      <c r="R148" s="8"/>
      <c r="S148" s="8">
        <f t="shared" si="65"/>
        <v>4000</v>
      </c>
      <c r="T148" s="8">
        <f t="shared" si="66"/>
        <v>100</v>
      </c>
      <c r="U148" s="8">
        <f t="shared" si="67"/>
        <v>0</v>
      </c>
      <c r="V148" s="8">
        <f t="shared" si="68"/>
        <v>4000</v>
      </c>
      <c r="W148" s="26">
        <f t="shared" si="69"/>
        <v>0</v>
      </c>
      <c r="X148" s="30">
        <v>0</v>
      </c>
      <c r="Y148" s="26"/>
    </row>
    <row r="149" spans="1:25" ht="14.25" customHeight="1" x14ac:dyDescent="0.2">
      <c r="A149" s="7" t="s">
        <v>1311</v>
      </c>
      <c r="B149" s="21">
        <v>4500</v>
      </c>
      <c r="C149" s="29" t="s">
        <v>1698</v>
      </c>
      <c r="D149" s="6" t="s">
        <v>1241</v>
      </c>
      <c r="E149" s="6" t="s">
        <v>1660</v>
      </c>
      <c r="F149" s="179" t="s">
        <v>2026</v>
      </c>
      <c r="G149" s="22">
        <v>92</v>
      </c>
      <c r="H149" s="8">
        <v>92</v>
      </c>
      <c r="I149" s="8">
        <f t="shared" ref="I149" si="95">H149/G149*100</f>
        <v>100</v>
      </c>
      <c r="J149" s="8">
        <v>0</v>
      </c>
      <c r="K149" s="8"/>
      <c r="L149" s="8">
        <f t="shared" ref="L149" si="96">H149+J149+K149</f>
        <v>92</v>
      </c>
      <c r="M149" s="8">
        <f t="shared" ref="M149" si="97">L149/G149*100</f>
        <v>100</v>
      </c>
      <c r="N149" s="8">
        <f t="shared" ref="N149" si="98">G149-L149</f>
        <v>0</v>
      </c>
      <c r="O149" s="8">
        <f t="shared" ref="O149" si="99">J149+K149</f>
        <v>0</v>
      </c>
      <c r="P149" s="8"/>
      <c r="Q149" s="8"/>
      <c r="R149" s="8"/>
      <c r="S149" s="8">
        <f t="shared" si="65"/>
        <v>92</v>
      </c>
      <c r="T149" s="8">
        <f t="shared" si="66"/>
        <v>100</v>
      </c>
      <c r="U149" s="8">
        <f t="shared" si="67"/>
        <v>0</v>
      </c>
      <c r="V149" s="8">
        <f t="shared" si="68"/>
        <v>92</v>
      </c>
      <c r="W149" s="26">
        <f t="shared" si="69"/>
        <v>0</v>
      </c>
      <c r="X149" s="30">
        <v>0</v>
      </c>
      <c r="Y149" s="26"/>
    </row>
    <row r="150" spans="1:25" ht="14.25" customHeight="1" x14ac:dyDescent="0.2">
      <c r="A150" s="7" t="s">
        <v>1499</v>
      </c>
      <c r="B150" s="21">
        <v>4500</v>
      </c>
      <c r="C150" s="29"/>
      <c r="D150" s="6" t="s">
        <v>1520</v>
      </c>
      <c r="E150" s="6" t="s">
        <v>439</v>
      </c>
      <c r="F150" s="179" t="s">
        <v>2032</v>
      </c>
      <c r="G150" s="22">
        <v>560</v>
      </c>
      <c r="H150" s="8">
        <v>560</v>
      </c>
      <c r="I150" s="8">
        <f t="shared" ref="I150:I152" si="100">H150/G150*100</f>
        <v>100</v>
      </c>
      <c r="J150" s="8">
        <v>0</v>
      </c>
      <c r="K150" s="8"/>
      <c r="L150" s="8">
        <f t="shared" ref="L150:L152" si="101">H150+J150+K150</f>
        <v>560</v>
      </c>
      <c r="M150" s="8">
        <f t="shared" ref="M150:M152" si="102">L150/G150*100</f>
        <v>100</v>
      </c>
      <c r="N150" s="8">
        <f t="shared" ref="N150:N152" si="103">G150-L150</f>
        <v>0</v>
      </c>
      <c r="O150" s="8">
        <f t="shared" ref="O150:O152" si="104">J150+K150</f>
        <v>0</v>
      </c>
      <c r="P150" s="8"/>
      <c r="Q150" s="8"/>
      <c r="R150" s="8"/>
      <c r="S150" s="8">
        <f t="shared" ref="S150:S152" si="105">L150+P150+Q150+R150</f>
        <v>560</v>
      </c>
      <c r="T150" s="8">
        <f t="shared" ref="T150:T152" si="106">S150/G150*100</f>
        <v>100</v>
      </c>
      <c r="U150" s="8">
        <f t="shared" ref="U150:U152" si="107">G150-S150</f>
        <v>0</v>
      </c>
      <c r="V150" s="8">
        <f t="shared" ref="V150:V152" si="108">H150+J150</f>
        <v>560</v>
      </c>
      <c r="W150" s="26">
        <f t="shared" ref="W150:W152" si="109">K150+P150</f>
        <v>0</v>
      </c>
      <c r="X150" s="30">
        <v>0</v>
      </c>
      <c r="Y150" s="26"/>
    </row>
    <row r="151" spans="1:25" ht="14.25" customHeight="1" x14ac:dyDescent="0.2">
      <c r="A151" s="7" t="s">
        <v>25</v>
      </c>
      <c r="B151" s="21">
        <v>5511</v>
      </c>
      <c r="C151" s="29"/>
      <c r="D151" s="6" t="s">
        <v>88</v>
      </c>
      <c r="E151" s="6" t="s">
        <v>438</v>
      </c>
      <c r="F151" s="199" t="s">
        <v>2035</v>
      </c>
      <c r="G151" s="22">
        <v>4480</v>
      </c>
      <c r="H151" s="8">
        <v>0</v>
      </c>
      <c r="I151" s="8">
        <f t="shared" si="100"/>
        <v>0</v>
      </c>
      <c r="J151" s="8">
        <v>0</v>
      </c>
      <c r="K151" s="8"/>
      <c r="L151" s="8">
        <f t="shared" si="101"/>
        <v>0</v>
      </c>
      <c r="M151" s="8">
        <f t="shared" si="102"/>
        <v>0</v>
      </c>
      <c r="N151" s="8">
        <f t="shared" si="103"/>
        <v>4480</v>
      </c>
      <c r="O151" s="8">
        <f t="shared" si="104"/>
        <v>0</v>
      </c>
      <c r="P151" s="8"/>
      <c r="Q151" s="8"/>
      <c r="R151" s="8"/>
      <c r="S151" s="8">
        <f t="shared" si="105"/>
        <v>0</v>
      </c>
      <c r="T151" s="8">
        <f t="shared" si="106"/>
        <v>0</v>
      </c>
      <c r="U151" s="8">
        <f t="shared" si="107"/>
        <v>4480</v>
      </c>
      <c r="V151" s="8">
        <f t="shared" si="108"/>
        <v>0</v>
      </c>
      <c r="W151" s="26">
        <f t="shared" si="109"/>
        <v>0</v>
      </c>
      <c r="X151" s="30">
        <v>0</v>
      </c>
      <c r="Y151" s="26"/>
    </row>
    <row r="152" spans="1:25" ht="14.25" customHeight="1" x14ac:dyDescent="0.2">
      <c r="A152" s="167" t="s">
        <v>1784</v>
      </c>
      <c r="B152" s="21">
        <v>5511</v>
      </c>
      <c r="C152" s="169"/>
      <c r="D152" s="6" t="s">
        <v>88</v>
      </c>
      <c r="E152" s="6" t="s">
        <v>438</v>
      </c>
      <c r="F152" s="205" t="s">
        <v>2036</v>
      </c>
      <c r="G152" s="22">
        <v>4044</v>
      </c>
      <c r="H152" s="8">
        <v>0</v>
      </c>
      <c r="I152" s="8">
        <f t="shared" si="100"/>
        <v>0</v>
      </c>
      <c r="J152" s="8">
        <v>4044</v>
      </c>
      <c r="K152" s="8"/>
      <c r="L152" s="8">
        <f t="shared" si="101"/>
        <v>4044</v>
      </c>
      <c r="M152" s="8">
        <f t="shared" si="102"/>
        <v>100</v>
      </c>
      <c r="N152" s="8">
        <f t="shared" si="103"/>
        <v>0</v>
      </c>
      <c r="O152" s="8">
        <f t="shared" si="104"/>
        <v>4044</v>
      </c>
      <c r="P152" s="8"/>
      <c r="Q152" s="8"/>
      <c r="R152" s="8"/>
      <c r="S152" s="8">
        <f t="shared" si="105"/>
        <v>4044</v>
      </c>
      <c r="T152" s="8">
        <f t="shared" si="106"/>
        <v>100</v>
      </c>
      <c r="U152" s="8">
        <f t="shared" si="107"/>
        <v>0</v>
      </c>
      <c r="V152" s="8">
        <f t="shared" si="108"/>
        <v>4044</v>
      </c>
      <c r="W152" s="26">
        <f t="shared" si="109"/>
        <v>0</v>
      </c>
      <c r="X152" s="30">
        <v>0</v>
      </c>
      <c r="Y152" s="26"/>
    </row>
    <row r="153" spans="1:25" ht="14.25" customHeight="1" x14ac:dyDescent="0.2">
      <c r="A153" s="7" t="s">
        <v>1500</v>
      </c>
      <c r="B153" s="21">
        <v>4500</v>
      </c>
      <c r="C153" s="29"/>
      <c r="D153" s="6" t="s">
        <v>1457</v>
      </c>
      <c r="E153" s="6" t="s">
        <v>1384</v>
      </c>
      <c r="F153" s="199" t="s">
        <v>1501</v>
      </c>
      <c r="G153" s="22">
        <v>1000</v>
      </c>
      <c r="H153" s="8">
        <v>1000</v>
      </c>
      <c r="I153" s="8">
        <f t="shared" ref="I153" si="110">H153/G153*100</f>
        <v>100</v>
      </c>
      <c r="J153" s="8">
        <v>0</v>
      </c>
      <c r="K153" s="8"/>
      <c r="L153" s="8">
        <f t="shared" ref="L153" si="111">H153+J153+K153</f>
        <v>1000</v>
      </c>
      <c r="M153" s="8">
        <f t="shared" ref="M153" si="112">L153/G153*100</f>
        <v>100</v>
      </c>
      <c r="N153" s="8">
        <f t="shared" ref="N153" si="113">G153-L153</f>
        <v>0</v>
      </c>
      <c r="O153" s="8">
        <f t="shared" ref="O153" si="114">J153+K153</f>
        <v>0</v>
      </c>
      <c r="P153" s="8"/>
      <c r="Q153" s="8"/>
      <c r="R153" s="8"/>
      <c r="S153" s="8">
        <f t="shared" ref="S153" si="115">L153+P153+Q153+R153</f>
        <v>1000</v>
      </c>
      <c r="T153" s="8">
        <f t="shared" ref="T153" si="116">S153/G153*100</f>
        <v>100</v>
      </c>
      <c r="U153" s="8">
        <f t="shared" ref="U153" si="117">G153-S153</f>
        <v>0</v>
      </c>
      <c r="V153" s="8">
        <f t="shared" ref="V153" si="118">H153+J153</f>
        <v>1000</v>
      </c>
      <c r="W153" s="26">
        <f t="shared" ref="W153" si="119">K153+P153</f>
        <v>0</v>
      </c>
      <c r="X153" s="30">
        <v>0</v>
      </c>
      <c r="Y153" s="26"/>
    </row>
    <row r="154" spans="1:25" ht="14.25" customHeight="1" x14ac:dyDescent="0.2">
      <c r="A154" s="7" t="s">
        <v>1311</v>
      </c>
      <c r="B154" s="21">
        <v>4139</v>
      </c>
      <c r="C154" s="29"/>
      <c r="D154" s="6" t="s">
        <v>1241</v>
      </c>
      <c r="E154" s="6" t="s">
        <v>1660</v>
      </c>
      <c r="F154" s="179" t="s">
        <v>2121</v>
      </c>
      <c r="G154" s="22">
        <v>400</v>
      </c>
      <c r="H154" s="8">
        <v>0</v>
      </c>
      <c r="I154" s="8">
        <f t="shared" ref="I154:I157" si="120">H154/G154*100</f>
        <v>0</v>
      </c>
      <c r="J154" s="8">
        <v>400</v>
      </c>
      <c r="K154" s="8"/>
      <c r="L154" s="8">
        <f t="shared" ref="L154:L157" si="121">H154+J154+K154</f>
        <v>400</v>
      </c>
      <c r="M154" s="8">
        <f t="shared" ref="M154:M157" si="122">L154/G154*100</f>
        <v>100</v>
      </c>
      <c r="N154" s="8">
        <f t="shared" ref="N154:N157" si="123">G154-L154</f>
        <v>0</v>
      </c>
      <c r="O154" s="8">
        <f t="shared" ref="O154:O157" si="124">J154+K154</f>
        <v>400</v>
      </c>
      <c r="P154" s="8"/>
      <c r="Q154" s="8"/>
      <c r="R154" s="8"/>
      <c r="S154" s="8">
        <f t="shared" ref="S154:S157" si="125">L154+P154+Q154+R154</f>
        <v>400</v>
      </c>
      <c r="T154" s="8">
        <f t="shared" ref="T154:T157" si="126">S154/G154*100</f>
        <v>100</v>
      </c>
      <c r="U154" s="8">
        <f t="shared" ref="U154:U157" si="127">G154-S154</f>
        <v>0</v>
      </c>
      <c r="V154" s="8">
        <f t="shared" ref="V154:V157" si="128">H154+J154</f>
        <v>400</v>
      </c>
      <c r="W154" s="26">
        <f t="shared" ref="W154:W157" si="129">K154+P154</f>
        <v>0</v>
      </c>
      <c r="X154" s="30">
        <v>0</v>
      </c>
      <c r="Y154" s="26"/>
    </row>
    <row r="155" spans="1:25" ht="14.25" customHeight="1" x14ac:dyDescent="0.2">
      <c r="A155" s="7" t="s">
        <v>1499</v>
      </c>
      <c r="B155" s="21">
        <v>4139</v>
      </c>
      <c r="C155" s="29"/>
      <c r="D155" s="6" t="s">
        <v>1520</v>
      </c>
      <c r="E155" s="6" t="s">
        <v>439</v>
      </c>
      <c r="F155" s="179" t="s">
        <v>2120</v>
      </c>
      <c r="G155" s="22">
        <v>2263</v>
      </c>
      <c r="H155" s="8">
        <v>0</v>
      </c>
      <c r="I155" s="8">
        <f t="shared" si="120"/>
        <v>0</v>
      </c>
      <c r="J155" s="8">
        <v>2263</v>
      </c>
      <c r="K155" s="8"/>
      <c r="L155" s="8">
        <f t="shared" si="121"/>
        <v>2263</v>
      </c>
      <c r="M155" s="8">
        <f t="shared" si="122"/>
        <v>100</v>
      </c>
      <c r="N155" s="8">
        <f t="shared" si="123"/>
        <v>0</v>
      </c>
      <c r="O155" s="8">
        <f t="shared" si="124"/>
        <v>2263</v>
      </c>
      <c r="P155" s="8"/>
      <c r="Q155" s="8"/>
      <c r="R155" s="8"/>
      <c r="S155" s="8">
        <f t="shared" si="125"/>
        <v>2263</v>
      </c>
      <c r="T155" s="8">
        <f t="shared" si="126"/>
        <v>100</v>
      </c>
      <c r="U155" s="8">
        <f t="shared" si="127"/>
        <v>0</v>
      </c>
      <c r="V155" s="8">
        <f t="shared" si="128"/>
        <v>2263</v>
      </c>
      <c r="W155" s="26">
        <f t="shared" si="129"/>
        <v>0</v>
      </c>
      <c r="X155" s="30">
        <v>0</v>
      </c>
      <c r="Y155" s="26"/>
    </row>
    <row r="156" spans="1:25" ht="14.25" customHeight="1" x14ac:dyDescent="0.2">
      <c r="A156" s="7" t="s">
        <v>1109</v>
      </c>
      <c r="B156" s="21" t="s">
        <v>1503</v>
      </c>
      <c r="C156" s="29"/>
      <c r="D156" s="6" t="s">
        <v>1457</v>
      </c>
      <c r="E156" s="6" t="s">
        <v>1794</v>
      </c>
      <c r="F156" s="179" t="s">
        <v>2127</v>
      </c>
      <c r="G156" s="22">
        <v>1000</v>
      </c>
      <c r="H156" s="8">
        <v>0</v>
      </c>
      <c r="I156" s="8">
        <f t="shared" si="120"/>
        <v>0</v>
      </c>
      <c r="J156" s="8">
        <v>1000</v>
      </c>
      <c r="K156" s="8"/>
      <c r="L156" s="8">
        <f t="shared" si="121"/>
        <v>1000</v>
      </c>
      <c r="M156" s="8">
        <f t="shared" si="122"/>
        <v>100</v>
      </c>
      <c r="N156" s="8">
        <f t="shared" si="123"/>
        <v>0</v>
      </c>
      <c r="O156" s="8">
        <f t="shared" si="124"/>
        <v>1000</v>
      </c>
      <c r="P156" s="8"/>
      <c r="Q156" s="8"/>
      <c r="R156" s="8"/>
      <c r="S156" s="8">
        <f t="shared" si="125"/>
        <v>1000</v>
      </c>
      <c r="T156" s="8">
        <f t="shared" si="126"/>
        <v>100</v>
      </c>
      <c r="U156" s="8">
        <f t="shared" si="127"/>
        <v>0</v>
      </c>
      <c r="V156" s="8">
        <f t="shared" si="128"/>
        <v>1000</v>
      </c>
      <c r="W156" s="26">
        <f t="shared" si="129"/>
        <v>0</v>
      </c>
      <c r="X156" s="30">
        <v>0</v>
      </c>
      <c r="Y156" s="26"/>
    </row>
    <row r="157" spans="1:25" ht="14.25" customHeight="1" x14ac:dyDescent="0.2">
      <c r="A157" s="7" t="s">
        <v>1290</v>
      </c>
      <c r="B157" s="21">
        <v>5525</v>
      </c>
      <c r="C157" s="29"/>
      <c r="D157" s="6" t="s">
        <v>1457</v>
      </c>
      <c r="E157" s="6" t="s">
        <v>1730</v>
      </c>
      <c r="F157" s="179" t="s">
        <v>2128</v>
      </c>
      <c r="G157" s="22">
        <v>1000</v>
      </c>
      <c r="H157" s="8">
        <v>0</v>
      </c>
      <c r="I157" s="8">
        <f t="shared" si="120"/>
        <v>0</v>
      </c>
      <c r="J157" s="8">
        <v>1000</v>
      </c>
      <c r="K157" s="8"/>
      <c r="L157" s="8">
        <f t="shared" si="121"/>
        <v>1000</v>
      </c>
      <c r="M157" s="8">
        <f t="shared" si="122"/>
        <v>100</v>
      </c>
      <c r="N157" s="8">
        <f t="shared" si="123"/>
        <v>0</v>
      </c>
      <c r="O157" s="8">
        <f t="shared" si="124"/>
        <v>1000</v>
      </c>
      <c r="P157" s="8"/>
      <c r="Q157" s="8"/>
      <c r="R157" s="8"/>
      <c r="S157" s="8">
        <f t="shared" si="125"/>
        <v>1000</v>
      </c>
      <c r="T157" s="8">
        <f t="shared" si="126"/>
        <v>100</v>
      </c>
      <c r="U157" s="8">
        <f t="shared" si="127"/>
        <v>0</v>
      </c>
      <c r="V157" s="8">
        <f t="shared" si="128"/>
        <v>1000</v>
      </c>
      <c r="W157" s="26">
        <f t="shared" si="129"/>
        <v>0</v>
      </c>
      <c r="X157" s="30">
        <v>0</v>
      </c>
      <c r="Y157" s="26"/>
    </row>
    <row r="158" spans="1:25" ht="14.25" customHeight="1" x14ac:dyDescent="0.2">
      <c r="A158" s="7"/>
      <c r="B158" s="21"/>
      <c r="C158" s="29"/>
      <c r="D158" s="6"/>
      <c r="E158" s="6"/>
      <c r="F158" s="6"/>
      <c r="G158" s="22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26"/>
      <c r="X158" s="30"/>
      <c r="Y158" s="26"/>
    </row>
    <row r="159" spans="1:25" ht="14.25" customHeight="1" x14ac:dyDescent="0.2">
      <c r="A159" s="7" t="s">
        <v>1859</v>
      </c>
      <c r="B159" s="21" t="s">
        <v>727</v>
      </c>
      <c r="C159" s="29"/>
      <c r="D159" s="6" t="s">
        <v>589</v>
      </c>
      <c r="E159" s="6" t="s">
        <v>1505</v>
      </c>
      <c r="F159" s="36" t="s">
        <v>1506</v>
      </c>
      <c r="G159" s="22">
        <v>5361</v>
      </c>
      <c r="H159" s="8">
        <v>1027.3699999999999</v>
      </c>
      <c r="I159" s="8">
        <f>H159/G159*100</f>
        <v>19.163775415034507</v>
      </c>
      <c r="J159" s="8">
        <v>146.33000000000001</v>
      </c>
      <c r="K159" s="8"/>
      <c r="L159" s="8">
        <f>H159+J159+K159</f>
        <v>1173.6999999999998</v>
      </c>
      <c r="M159" s="8">
        <f>L159/G159*100</f>
        <v>21.89330348815519</v>
      </c>
      <c r="N159" s="8">
        <f>G159-L159</f>
        <v>4187.3</v>
      </c>
      <c r="O159" s="8">
        <f>J159+K159</f>
        <v>146.33000000000001</v>
      </c>
      <c r="P159" s="8"/>
      <c r="Q159" s="8"/>
      <c r="R159" s="8"/>
      <c r="S159" s="8">
        <f t="shared" ref="S159:S221" si="130">L159+P159+Q159+R159</f>
        <v>1173.6999999999998</v>
      </c>
      <c r="T159" s="8">
        <f t="shared" ref="T159:T189" si="131">S159/G159*100</f>
        <v>21.89330348815519</v>
      </c>
      <c r="U159" s="8">
        <f t="shared" ref="U159:U221" si="132">G159-S159</f>
        <v>4187.3</v>
      </c>
      <c r="V159" s="8">
        <f t="shared" ref="V159:V221" si="133">H159+J159</f>
        <v>1173.6999999999998</v>
      </c>
      <c r="W159" s="26">
        <f t="shared" ref="W159:W221" si="134">K159+P159</f>
        <v>0</v>
      </c>
      <c r="X159" s="30">
        <v>0</v>
      </c>
      <c r="Y159" s="26"/>
    </row>
    <row r="160" spans="1:25" ht="14.25" customHeight="1" x14ac:dyDescent="0.2">
      <c r="A160" s="7" t="s">
        <v>1859</v>
      </c>
      <c r="B160" s="21" t="s">
        <v>911</v>
      </c>
      <c r="C160" s="29"/>
      <c r="D160" s="6" t="s">
        <v>589</v>
      </c>
      <c r="E160" s="6" t="s">
        <v>1146</v>
      </c>
      <c r="F160" s="36" t="s">
        <v>1507</v>
      </c>
      <c r="G160" s="22">
        <v>980</v>
      </c>
      <c r="H160" s="8">
        <v>980</v>
      </c>
      <c r="I160" s="8">
        <f>H160/G160*100</f>
        <v>100</v>
      </c>
      <c r="J160" s="8">
        <v>0</v>
      </c>
      <c r="K160" s="8"/>
      <c r="L160" s="8">
        <f>H160+J160+K160</f>
        <v>980</v>
      </c>
      <c r="M160" s="8">
        <f>L160/G160*100</f>
        <v>100</v>
      </c>
      <c r="N160" s="8">
        <f>G160-L160</f>
        <v>0</v>
      </c>
      <c r="O160" s="8">
        <f>J160+K160</f>
        <v>0</v>
      </c>
      <c r="P160" s="8"/>
      <c r="Q160" s="8"/>
      <c r="R160" s="8"/>
      <c r="S160" s="8">
        <f t="shared" si="130"/>
        <v>980</v>
      </c>
      <c r="T160" s="8">
        <f t="shared" si="131"/>
        <v>100</v>
      </c>
      <c r="U160" s="8">
        <f t="shared" si="132"/>
        <v>0</v>
      </c>
      <c r="V160" s="8">
        <f t="shared" si="133"/>
        <v>980</v>
      </c>
      <c r="W160" s="26">
        <f t="shared" si="134"/>
        <v>0</v>
      </c>
      <c r="X160" s="30">
        <v>0</v>
      </c>
      <c r="Y160" s="26"/>
    </row>
    <row r="161" spans="1:25" ht="14.25" customHeight="1" x14ac:dyDescent="0.2">
      <c r="A161" s="7" t="s">
        <v>1859</v>
      </c>
      <c r="B161" s="21">
        <v>5059</v>
      </c>
      <c r="C161" s="29"/>
      <c r="D161" s="6" t="s">
        <v>589</v>
      </c>
      <c r="E161" s="6" t="s">
        <v>1508</v>
      </c>
      <c r="F161" s="36" t="s">
        <v>2013</v>
      </c>
      <c r="G161" s="22">
        <v>272</v>
      </c>
      <c r="H161" s="8">
        <v>271.5</v>
      </c>
      <c r="I161" s="8">
        <f>H161/G161*100</f>
        <v>99.816176470588232</v>
      </c>
      <c r="J161" s="8">
        <v>0</v>
      </c>
      <c r="K161" s="8"/>
      <c r="L161" s="8">
        <f>H161+J161+K161</f>
        <v>271.5</v>
      </c>
      <c r="M161" s="8">
        <f>L161/G161*100</f>
        <v>99.816176470588232</v>
      </c>
      <c r="N161" s="8">
        <f>G161-L161</f>
        <v>0.5</v>
      </c>
      <c r="O161" s="8">
        <f>J161+K161</f>
        <v>0</v>
      </c>
      <c r="P161" s="8"/>
      <c r="Q161" s="8"/>
      <c r="R161" s="8"/>
      <c r="S161" s="8">
        <f t="shared" si="130"/>
        <v>271.5</v>
      </c>
      <c r="T161" s="8">
        <f t="shared" si="131"/>
        <v>99.816176470588232</v>
      </c>
      <c r="U161" s="8">
        <f t="shared" si="132"/>
        <v>0.5</v>
      </c>
      <c r="V161" s="8">
        <f t="shared" si="133"/>
        <v>271.5</v>
      </c>
      <c r="W161" s="26">
        <f t="shared" si="134"/>
        <v>0</v>
      </c>
      <c r="X161" s="30">
        <v>0</v>
      </c>
      <c r="Y161" s="26"/>
    </row>
    <row r="162" spans="1:25" ht="14.25" customHeight="1" x14ac:dyDescent="0.2">
      <c r="A162" s="7" t="s">
        <v>1859</v>
      </c>
      <c r="B162" s="21">
        <v>5061</v>
      </c>
      <c r="C162" s="29"/>
      <c r="D162" s="6" t="s">
        <v>589</v>
      </c>
      <c r="E162" s="6" t="s">
        <v>1708</v>
      </c>
      <c r="F162" s="36" t="s">
        <v>2014</v>
      </c>
      <c r="G162" s="22">
        <v>114</v>
      </c>
      <c r="H162" s="8">
        <v>68.52</v>
      </c>
      <c r="I162" s="8">
        <f>H162/G162*100</f>
        <v>60.105263157894726</v>
      </c>
      <c r="J162" s="8">
        <v>44.91</v>
      </c>
      <c r="K162" s="8"/>
      <c r="L162" s="8">
        <f>H162+J162+K162</f>
        <v>113.42999999999999</v>
      </c>
      <c r="M162" s="8">
        <f>L162/G162*100</f>
        <v>99.499999999999986</v>
      </c>
      <c r="N162" s="8">
        <f>G162-L162</f>
        <v>0.57000000000000739</v>
      </c>
      <c r="O162" s="8">
        <f>J162+K162</f>
        <v>44.91</v>
      </c>
      <c r="P162" s="8"/>
      <c r="Q162" s="8"/>
      <c r="R162" s="8"/>
      <c r="S162" s="8">
        <f t="shared" si="130"/>
        <v>113.42999999999999</v>
      </c>
      <c r="T162" s="8">
        <f t="shared" si="131"/>
        <v>99.499999999999986</v>
      </c>
      <c r="U162" s="8">
        <f t="shared" si="132"/>
        <v>0.57000000000000739</v>
      </c>
      <c r="V162" s="8">
        <f t="shared" si="133"/>
        <v>113.42999999999999</v>
      </c>
      <c r="W162" s="26">
        <f t="shared" si="134"/>
        <v>0</v>
      </c>
      <c r="X162" s="30">
        <v>0</v>
      </c>
      <c r="Y162" s="26"/>
    </row>
    <row r="163" spans="1:25" ht="14.25" customHeight="1" x14ac:dyDescent="0.2">
      <c r="A163" s="7" t="s">
        <v>1859</v>
      </c>
      <c r="B163" s="21">
        <v>5062</v>
      </c>
      <c r="C163" s="29"/>
      <c r="D163" s="6" t="s">
        <v>589</v>
      </c>
      <c r="E163" s="6" t="s">
        <v>510</v>
      </c>
      <c r="F163" s="36" t="s">
        <v>2015</v>
      </c>
      <c r="G163" s="22">
        <v>73</v>
      </c>
      <c r="H163" s="8">
        <v>43.6</v>
      </c>
      <c r="I163" s="8">
        <f t="shared" ref="I163:I169" si="135">H163/G163*100</f>
        <v>59.726027397260275</v>
      </c>
      <c r="J163" s="8">
        <v>28.58</v>
      </c>
      <c r="K163" s="8"/>
      <c r="L163" s="8">
        <f t="shared" ref="L163:L169" si="136">H163+J163+K163</f>
        <v>72.180000000000007</v>
      </c>
      <c r="M163" s="8">
        <f t="shared" ref="M163:M169" si="137">L163/G163*100</f>
        <v>98.876712328767141</v>
      </c>
      <c r="N163" s="8">
        <f t="shared" ref="N163:N169" si="138">G163-L163</f>
        <v>0.81999999999999318</v>
      </c>
      <c r="O163" s="8">
        <f t="shared" ref="O163:O169" si="139">J163+K163</f>
        <v>28.58</v>
      </c>
      <c r="P163" s="8"/>
      <c r="Q163" s="8"/>
      <c r="R163" s="8"/>
      <c r="S163" s="8">
        <f t="shared" si="130"/>
        <v>72.180000000000007</v>
      </c>
      <c r="T163" s="8">
        <f t="shared" si="131"/>
        <v>98.876712328767141</v>
      </c>
      <c r="U163" s="8">
        <f t="shared" si="132"/>
        <v>0.81999999999999318</v>
      </c>
      <c r="V163" s="8">
        <f t="shared" si="133"/>
        <v>72.180000000000007</v>
      </c>
      <c r="W163" s="26">
        <f t="shared" si="134"/>
        <v>0</v>
      </c>
      <c r="X163" s="30">
        <v>0</v>
      </c>
      <c r="Y163" s="26"/>
    </row>
    <row r="164" spans="1:25" ht="14.25" customHeight="1" x14ac:dyDescent="0.2">
      <c r="A164" s="7" t="s">
        <v>1859</v>
      </c>
      <c r="B164" s="21">
        <v>45203</v>
      </c>
      <c r="C164" s="29"/>
      <c r="D164" s="6" t="s">
        <v>589</v>
      </c>
      <c r="E164" s="6" t="s">
        <v>511</v>
      </c>
      <c r="F164" s="20" t="s">
        <v>512</v>
      </c>
      <c r="G164" s="8">
        <v>19000</v>
      </c>
      <c r="H164" s="8">
        <v>18833</v>
      </c>
      <c r="I164" s="8">
        <f t="shared" si="135"/>
        <v>99.121052631578948</v>
      </c>
      <c r="J164" s="8">
        <v>0</v>
      </c>
      <c r="K164" s="8"/>
      <c r="L164" s="8">
        <f t="shared" si="136"/>
        <v>18833</v>
      </c>
      <c r="M164" s="8">
        <f t="shared" si="137"/>
        <v>99.121052631578948</v>
      </c>
      <c r="N164" s="8">
        <f t="shared" si="138"/>
        <v>167</v>
      </c>
      <c r="O164" s="8">
        <f t="shared" si="139"/>
        <v>0</v>
      </c>
      <c r="P164" s="8"/>
      <c r="Q164" s="8"/>
      <c r="R164" s="8"/>
      <c r="S164" s="8">
        <f t="shared" si="130"/>
        <v>18833</v>
      </c>
      <c r="T164" s="8">
        <f t="shared" si="131"/>
        <v>99.121052631578948</v>
      </c>
      <c r="U164" s="8">
        <f t="shared" si="132"/>
        <v>167</v>
      </c>
      <c r="V164" s="8">
        <f t="shared" si="133"/>
        <v>18833</v>
      </c>
      <c r="W164" s="26">
        <f t="shared" si="134"/>
        <v>0</v>
      </c>
      <c r="X164" s="30"/>
      <c r="Y164" s="26"/>
    </row>
    <row r="165" spans="1:25" ht="14.25" customHeight="1" x14ac:dyDescent="0.2">
      <c r="A165" s="7" t="s">
        <v>1859</v>
      </c>
      <c r="B165" s="21" t="s">
        <v>513</v>
      </c>
      <c r="C165" s="29"/>
      <c r="D165" s="6" t="s">
        <v>589</v>
      </c>
      <c r="E165" s="6" t="s">
        <v>514</v>
      </c>
      <c r="F165" s="36" t="s">
        <v>515</v>
      </c>
      <c r="G165" s="22">
        <v>9236</v>
      </c>
      <c r="H165" s="8">
        <v>6435.49</v>
      </c>
      <c r="I165" s="8">
        <f t="shared" si="135"/>
        <v>69.678323949761804</v>
      </c>
      <c r="J165" s="8">
        <v>2380.25</v>
      </c>
      <c r="K165" s="8"/>
      <c r="L165" s="8">
        <f t="shared" si="136"/>
        <v>8815.74</v>
      </c>
      <c r="M165" s="8">
        <f t="shared" si="137"/>
        <v>95.449761801645721</v>
      </c>
      <c r="N165" s="8">
        <f t="shared" si="138"/>
        <v>420.26000000000022</v>
      </c>
      <c r="O165" s="8">
        <f t="shared" si="139"/>
        <v>2380.25</v>
      </c>
      <c r="P165" s="8"/>
      <c r="Q165" s="8"/>
      <c r="R165" s="8"/>
      <c r="S165" s="8">
        <f t="shared" si="130"/>
        <v>8815.74</v>
      </c>
      <c r="T165" s="8">
        <f t="shared" si="131"/>
        <v>95.449761801645721</v>
      </c>
      <c r="U165" s="8">
        <f t="shared" si="132"/>
        <v>420.26000000000022</v>
      </c>
      <c r="V165" s="8">
        <f t="shared" si="133"/>
        <v>8815.74</v>
      </c>
      <c r="W165" s="26">
        <f t="shared" si="134"/>
        <v>0</v>
      </c>
      <c r="X165" s="30">
        <v>0</v>
      </c>
      <c r="Y165" s="26"/>
    </row>
    <row r="166" spans="1:25" ht="14.25" customHeight="1" x14ac:dyDescent="0.2">
      <c r="A166" s="7" t="s">
        <v>1859</v>
      </c>
      <c r="B166" s="21" t="s">
        <v>513</v>
      </c>
      <c r="C166" s="29"/>
      <c r="D166" s="6" t="s">
        <v>589</v>
      </c>
      <c r="E166" s="6" t="s">
        <v>516</v>
      </c>
      <c r="F166" s="36" t="s">
        <v>567</v>
      </c>
      <c r="G166" s="22">
        <v>0</v>
      </c>
      <c r="H166" s="8">
        <v>0</v>
      </c>
      <c r="I166" s="8" t="e">
        <f t="shared" si="135"/>
        <v>#DIV/0!</v>
      </c>
      <c r="J166" s="8">
        <v>0</v>
      </c>
      <c r="K166" s="8"/>
      <c r="L166" s="8">
        <f t="shared" si="136"/>
        <v>0</v>
      </c>
      <c r="M166" s="8" t="e">
        <f t="shared" si="137"/>
        <v>#DIV/0!</v>
      </c>
      <c r="N166" s="8">
        <f t="shared" si="138"/>
        <v>0</v>
      </c>
      <c r="O166" s="8">
        <f t="shared" si="139"/>
        <v>0</v>
      </c>
      <c r="P166" s="8"/>
      <c r="Q166" s="8"/>
      <c r="R166" s="8"/>
      <c r="S166" s="8">
        <f t="shared" si="130"/>
        <v>0</v>
      </c>
      <c r="T166" s="8" t="e">
        <f t="shared" si="131"/>
        <v>#DIV/0!</v>
      </c>
      <c r="U166" s="8">
        <f t="shared" si="132"/>
        <v>0</v>
      </c>
      <c r="V166" s="8">
        <f t="shared" si="133"/>
        <v>0</v>
      </c>
      <c r="W166" s="26">
        <f t="shared" si="134"/>
        <v>0</v>
      </c>
      <c r="X166" s="30">
        <v>0</v>
      </c>
      <c r="Y166" s="26"/>
    </row>
    <row r="167" spans="1:25" ht="14.25" customHeight="1" x14ac:dyDescent="0.2">
      <c r="A167" s="7" t="s">
        <v>1859</v>
      </c>
      <c r="B167" s="21" t="s">
        <v>568</v>
      </c>
      <c r="C167" s="29"/>
      <c r="D167" s="6" t="s">
        <v>589</v>
      </c>
      <c r="E167" s="6" t="s">
        <v>569</v>
      </c>
      <c r="F167" s="36" t="s">
        <v>625</v>
      </c>
      <c r="G167" s="22">
        <v>610</v>
      </c>
      <c r="H167" s="8">
        <v>0</v>
      </c>
      <c r="I167" s="8">
        <f t="shared" si="135"/>
        <v>0</v>
      </c>
      <c r="J167" s="8">
        <v>0</v>
      </c>
      <c r="K167" s="8"/>
      <c r="L167" s="8">
        <f t="shared" si="136"/>
        <v>0</v>
      </c>
      <c r="M167" s="8">
        <f t="shared" si="137"/>
        <v>0</v>
      </c>
      <c r="N167" s="8">
        <f t="shared" si="138"/>
        <v>610</v>
      </c>
      <c r="O167" s="8">
        <f t="shared" si="139"/>
        <v>0</v>
      </c>
      <c r="P167" s="8"/>
      <c r="Q167" s="8"/>
      <c r="R167" s="8"/>
      <c r="S167" s="8">
        <f t="shared" si="130"/>
        <v>0</v>
      </c>
      <c r="T167" s="8">
        <f t="shared" si="131"/>
        <v>0</v>
      </c>
      <c r="U167" s="8">
        <f t="shared" si="132"/>
        <v>610</v>
      </c>
      <c r="V167" s="8">
        <f t="shared" si="133"/>
        <v>0</v>
      </c>
      <c r="W167" s="26">
        <f t="shared" si="134"/>
        <v>0</v>
      </c>
      <c r="X167" s="30">
        <v>0</v>
      </c>
      <c r="Y167" s="26"/>
    </row>
    <row r="168" spans="1:25" ht="14.25" customHeight="1" x14ac:dyDescent="0.2">
      <c r="A168" s="7" t="s">
        <v>1859</v>
      </c>
      <c r="B168" s="21">
        <v>45203</v>
      </c>
      <c r="C168" s="29"/>
      <c r="D168" s="6" t="s">
        <v>589</v>
      </c>
      <c r="E168" s="6" t="s">
        <v>626</v>
      </c>
      <c r="F168" s="36" t="s">
        <v>627</v>
      </c>
      <c r="G168" s="22">
        <v>45700</v>
      </c>
      <c r="H168" s="8">
        <v>44566</v>
      </c>
      <c r="I168" s="8">
        <f t="shared" si="135"/>
        <v>97.518599562363235</v>
      </c>
      <c r="J168" s="8">
        <v>0</v>
      </c>
      <c r="K168" s="8"/>
      <c r="L168" s="8">
        <f t="shared" si="136"/>
        <v>44566</v>
      </c>
      <c r="M168" s="8">
        <f t="shared" si="137"/>
        <v>97.518599562363235</v>
      </c>
      <c r="N168" s="8">
        <f t="shared" si="138"/>
        <v>1134</v>
      </c>
      <c r="O168" s="8">
        <f t="shared" si="139"/>
        <v>0</v>
      </c>
      <c r="P168" s="8"/>
      <c r="Q168" s="8"/>
      <c r="R168" s="8"/>
      <c r="S168" s="8">
        <f t="shared" si="130"/>
        <v>44566</v>
      </c>
      <c r="T168" s="8">
        <f t="shared" si="131"/>
        <v>97.518599562363235</v>
      </c>
      <c r="U168" s="8">
        <f t="shared" si="132"/>
        <v>1134</v>
      </c>
      <c r="V168" s="8">
        <f t="shared" si="133"/>
        <v>44566</v>
      </c>
      <c r="W168" s="26">
        <f t="shared" si="134"/>
        <v>0</v>
      </c>
      <c r="X168" s="30">
        <v>0</v>
      </c>
      <c r="Y168" s="26"/>
    </row>
    <row r="169" spans="1:25" ht="14.25" customHeight="1" x14ac:dyDescent="0.2">
      <c r="A169" s="7" t="s">
        <v>628</v>
      </c>
      <c r="B169" s="21" t="s">
        <v>629</v>
      </c>
      <c r="C169" s="29"/>
      <c r="D169" s="6" t="s">
        <v>589</v>
      </c>
      <c r="E169" s="6" t="s">
        <v>1066</v>
      </c>
      <c r="F169" s="36" t="s">
        <v>1067</v>
      </c>
      <c r="G169" s="174">
        <v>58200</v>
      </c>
      <c r="H169" s="8">
        <v>49010.12000000001</v>
      </c>
      <c r="I169" s="8">
        <f t="shared" si="135"/>
        <v>84.209828178694181</v>
      </c>
      <c r="J169" s="8">
        <v>3568.92</v>
      </c>
      <c r="K169" s="8"/>
      <c r="L169" s="8">
        <f t="shared" si="136"/>
        <v>52579.040000000008</v>
      </c>
      <c r="M169" s="8">
        <f t="shared" si="137"/>
        <v>90.341993127147774</v>
      </c>
      <c r="N169" s="8">
        <f t="shared" si="138"/>
        <v>5620.9599999999919</v>
      </c>
      <c r="O169" s="8">
        <f t="shared" si="139"/>
        <v>3568.92</v>
      </c>
      <c r="P169" s="8"/>
      <c r="Q169" s="8"/>
      <c r="R169" s="8"/>
      <c r="S169" s="8">
        <f t="shared" si="130"/>
        <v>52579.040000000008</v>
      </c>
      <c r="T169" s="8">
        <f t="shared" si="131"/>
        <v>90.341993127147774</v>
      </c>
      <c r="U169" s="8">
        <f t="shared" si="132"/>
        <v>5620.9599999999919</v>
      </c>
      <c r="V169" s="8">
        <f t="shared" si="133"/>
        <v>52579.040000000008</v>
      </c>
      <c r="W169" s="26">
        <f t="shared" si="134"/>
        <v>0</v>
      </c>
      <c r="X169" s="30">
        <v>0</v>
      </c>
      <c r="Y169" s="26"/>
    </row>
    <row r="170" spans="1:25" ht="14.25" customHeight="1" x14ac:dyDescent="0.2">
      <c r="A170" s="7" t="s">
        <v>628</v>
      </c>
      <c r="B170" s="21" t="s">
        <v>629</v>
      </c>
      <c r="C170" s="29"/>
      <c r="D170" s="6" t="s">
        <v>589</v>
      </c>
      <c r="E170" s="6" t="s">
        <v>1066</v>
      </c>
      <c r="F170" s="20" t="s">
        <v>1090</v>
      </c>
      <c r="G170" s="174">
        <v>25000</v>
      </c>
      <c r="H170" s="8">
        <v>23333.420000000002</v>
      </c>
      <c r="I170" s="8">
        <f t="shared" ref="I170:I177" si="140">H170/G170*100</f>
        <v>93.333680000000001</v>
      </c>
      <c r="J170" s="8">
        <v>1424.77</v>
      </c>
      <c r="K170" s="8"/>
      <c r="L170" s="8">
        <f t="shared" ref="L170:L178" si="141">H170+J170+K170</f>
        <v>24758.190000000002</v>
      </c>
      <c r="M170" s="8">
        <f t="shared" ref="M170:M177" si="142">L170/G170*100</f>
        <v>99.03276000000001</v>
      </c>
      <c r="N170" s="8">
        <f t="shared" ref="N170:N178" si="143">G170-L170</f>
        <v>241.80999999999767</v>
      </c>
      <c r="O170" s="8">
        <f t="shared" ref="O170:O178" si="144">J170+K170</f>
        <v>1424.77</v>
      </c>
      <c r="P170" s="8"/>
      <c r="Q170" s="8"/>
      <c r="R170" s="8"/>
      <c r="S170" s="8">
        <f t="shared" si="130"/>
        <v>24758.190000000002</v>
      </c>
      <c r="T170" s="8">
        <f t="shared" si="131"/>
        <v>99.03276000000001</v>
      </c>
      <c r="U170" s="8">
        <f t="shared" si="132"/>
        <v>241.80999999999767</v>
      </c>
      <c r="V170" s="8">
        <f t="shared" si="133"/>
        <v>24758.190000000002</v>
      </c>
      <c r="W170" s="26">
        <f t="shared" si="134"/>
        <v>0</v>
      </c>
      <c r="X170" s="30">
        <v>0</v>
      </c>
      <c r="Y170" s="26"/>
    </row>
    <row r="171" spans="1:25" ht="14.25" customHeight="1" x14ac:dyDescent="0.2">
      <c r="A171" s="7" t="s">
        <v>628</v>
      </c>
      <c r="B171" s="21" t="s">
        <v>629</v>
      </c>
      <c r="C171" s="29"/>
      <c r="D171" s="6" t="s">
        <v>589</v>
      </c>
      <c r="E171" s="6" t="s">
        <v>1066</v>
      </c>
      <c r="F171" s="36" t="s">
        <v>1999</v>
      </c>
      <c r="G171" s="22"/>
      <c r="H171" s="8">
        <v>0</v>
      </c>
      <c r="I171" s="8" t="e">
        <f t="shared" si="140"/>
        <v>#DIV/0!</v>
      </c>
      <c r="J171" s="8">
        <v>0</v>
      </c>
      <c r="K171" s="8"/>
      <c r="L171" s="8">
        <f t="shared" si="141"/>
        <v>0</v>
      </c>
      <c r="M171" s="8" t="e">
        <f t="shared" si="142"/>
        <v>#DIV/0!</v>
      </c>
      <c r="N171" s="8">
        <f t="shared" si="143"/>
        <v>0</v>
      </c>
      <c r="O171" s="8">
        <f t="shared" si="144"/>
        <v>0</v>
      </c>
      <c r="P171" s="8"/>
      <c r="Q171" s="8"/>
      <c r="R171" s="8"/>
      <c r="S171" s="8">
        <f t="shared" si="130"/>
        <v>0</v>
      </c>
      <c r="T171" s="8" t="e">
        <f t="shared" si="131"/>
        <v>#DIV/0!</v>
      </c>
      <c r="U171" s="8">
        <f t="shared" si="132"/>
        <v>0</v>
      </c>
      <c r="V171" s="8">
        <f t="shared" si="133"/>
        <v>0</v>
      </c>
      <c r="W171" s="26">
        <f t="shared" si="134"/>
        <v>0</v>
      </c>
      <c r="X171" s="30">
        <v>0</v>
      </c>
      <c r="Y171" s="26"/>
    </row>
    <row r="172" spans="1:25" ht="14.25" customHeight="1" x14ac:dyDescent="0.2">
      <c r="A172" s="7" t="s">
        <v>628</v>
      </c>
      <c r="B172" s="21" t="s">
        <v>629</v>
      </c>
      <c r="C172" s="29"/>
      <c r="D172" s="6" t="s">
        <v>589</v>
      </c>
      <c r="E172" s="6" t="s">
        <v>1066</v>
      </c>
      <c r="F172" s="36" t="s">
        <v>1998</v>
      </c>
      <c r="G172" s="22"/>
      <c r="H172" s="8">
        <v>0</v>
      </c>
      <c r="I172" s="8" t="e">
        <f t="shared" si="140"/>
        <v>#DIV/0!</v>
      </c>
      <c r="J172" s="8">
        <v>0</v>
      </c>
      <c r="K172" s="8"/>
      <c r="L172" s="8">
        <f t="shared" si="141"/>
        <v>0</v>
      </c>
      <c r="M172" s="8" t="e">
        <f t="shared" si="142"/>
        <v>#DIV/0!</v>
      </c>
      <c r="N172" s="8">
        <f t="shared" si="143"/>
        <v>0</v>
      </c>
      <c r="O172" s="8">
        <f t="shared" si="144"/>
        <v>0</v>
      </c>
      <c r="P172" s="8"/>
      <c r="Q172" s="8"/>
      <c r="R172" s="8"/>
      <c r="S172" s="8">
        <f t="shared" si="130"/>
        <v>0</v>
      </c>
      <c r="T172" s="8" t="e">
        <f t="shared" si="131"/>
        <v>#DIV/0!</v>
      </c>
      <c r="U172" s="8">
        <f t="shared" si="132"/>
        <v>0</v>
      </c>
      <c r="V172" s="8">
        <f t="shared" si="133"/>
        <v>0</v>
      </c>
      <c r="W172" s="26">
        <f t="shared" si="134"/>
        <v>0</v>
      </c>
      <c r="X172" s="30">
        <v>0</v>
      </c>
      <c r="Y172" s="26"/>
    </row>
    <row r="173" spans="1:25" ht="14.25" customHeight="1" x14ac:dyDescent="0.2">
      <c r="A173" s="7" t="s">
        <v>628</v>
      </c>
      <c r="B173" s="21" t="s">
        <v>629</v>
      </c>
      <c r="C173" s="29"/>
      <c r="D173" s="6" t="s">
        <v>589</v>
      </c>
      <c r="E173" s="6" t="s">
        <v>1111</v>
      </c>
      <c r="F173" s="36" t="s">
        <v>1112</v>
      </c>
      <c r="G173" s="22">
        <v>6751</v>
      </c>
      <c r="H173" s="8">
        <v>0</v>
      </c>
      <c r="I173" s="8">
        <f t="shared" si="140"/>
        <v>0</v>
      </c>
      <c r="J173" s="8">
        <v>925.32</v>
      </c>
      <c r="K173" s="8"/>
      <c r="L173" s="8">
        <f t="shared" si="141"/>
        <v>925.32</v>
      </c>
      <c r="M173" s="8">
        <f t="shared" si="142"/>
        <v>13.706413864612651</v>
      </c>
      <c r="N173" s="8">
        <f t="shared" si="143"/>
        <v>5825.68</v>
      </c>
      <c r="O173" s="8">
        <f t="shared" si="144"/>
        <v>925.32</v>
      </c>
      <c r="P173" s="8"/>
      <c r="Q173" s="8"/>
      <c r="R173" s="8"/>
      <c r="S173" s="8">
        <f t="shared" si="130"/>
        <v>925.32</v>
      </c>
      <c r="T173" s="8">
        <f t="shared" si="131"/>
        <v>13.706413864612651</v>
      </c>
      <c r="U173" s="8">
        <f t="shared" si="132"/>
        <v>5825.68</v>
      </c>
      <c r="V173" s="8">
        <f t="shared" si="133"/>
        <v>925.32</v>
      </c>
      <c r="W173" s="26">
        <f t="shared" si="134"/>
        <v>0</v>
      </c>
      <c r="X173" s="30">
        <v>0</v>
      </c>
      <c r="Y173" s="26"/>
    </row>
    <row r="174" spans="1:25" ht="14.25" customHeight="1" x14ac:dyDescent="0.2">
      <c r="A174" s="7" t="s">
        <v>628</v>
      </c>
      <c r="B174" s="21" t="s">
        <v>629</v>
      </c>
      <c r="C174" s="29"/>
      <c r="D174" s="6" t="s">
        <v>589</v>
      </c>
      <c r="E174" s="6" t="s">
        <v>1113</v>
      </c>
      <c r="F174" s="20" t="s">
        <v>236</v>
      </c>
      <c r="G174" s="174">
        <v>65203</v>
      </c>
      <c r="H174" s="8">
        <v>65043.740000000005</v>
      </c>
      <c r="I174" s="8">
        <f t="shared" si="140"/>
        <v>99.75574743493398</v>
      </c>
      <c r="J174" s="8">
        <v>0</v>
      </c>
      <c r="K174" s="8"/>
      <c r="L174" s="8">
        <f t="shared" si="141"/>
        <v>65043.740000000005</v>
      </c>
      <c r="M174" s="8">
        <f t="shared" si="142"/>
        <v>99.75574743493398</v>
      </c>
      <c r="N174" s="8">
        <f t="shared" si="143"/>
        <v>159.25999999999476</v>
      </c>
      <c r="O174" s="8">
        <f t="shared" si="144"/>
        <v>0</v>
      </c>
      <c r="P174" s="8"/>
      <c r="Q174" s="8"/>
      <c r="R174" s="8"/>
      <c r="S174" s="8">
        <f t="shared" si="130"/>
        <v>65043.740000000005</v>
      </c>
      <c r="T174" s="8">
        <f t="shared" si="131"/>
        <v>99.75574743493398</v>
      </c>
      <c r="U174" s="8">
        <f t="shared" si="132"/>
        <v>159.25999999999476</v>
      </c>
      <c r="V174" s="8">
        <f t="shared" si="133"/>
        <v>65043.740000000005</v>
      </c>
      <c r="W174" s="26">
        <f t="shared" si="134"/>
        <v>0</v>
      </c>
      <c r="X174" s="30">
        <v>0</v>
      </c>
      <c r="Y174" s="26"/>
    </row>
    <row r="175" spans="1:25" ht="14.25" customHeight="1" x14ac:dyDescent="0.2">
      <c r="A175" s="7" t="s">
        <v>628</v>
      </c>
      <c r="B175" s="21" t="s">
        <v>629</v>
      </c>
      <c r="C175" s="29"/>
      <c r="D175" s="6" t="s">
        <v>589</v>
      </c>
      <c r="E175" s="6" t="s">
        <v>1113</v>
      </c>
      <c r="F175" s="7" t="s">
        <v>237</v>
      </c>
      <c r="G175" s="22"/>
      <c r="H175" s="8">
        <v>0</v>
      </c>
      <c r="I175" s="8" t="e">
        <f t="shared" si="140"/>
        <v>#DIV/0!</v>
      </c>
      <c r="J175" s="8">
        <v>0</v>
      </c>
      <c r="K175" s="8"/>
      <c r="L175" s="8">
        <f t="shared" si="141"/>
        <v>0</v>
      </c>
      <c r="M175" s="8" t="e">
        <f t="shared" si="142"/>
        <v>#DIV/0!</v>
      </c>
      <c r="N175" s="8">
        <f t="shared" si="143"/>
        <v>0</v>
      </c>
      <c r="O175" s="8">
        <f t="shared" si="144"/>
        <v>0</v>
      </c>
      <c r="P175" s="8"/>
      <c r="Q175" s="8"/>
      <c r="R175" s="8"/>
      <c r="S175" s="8">
        <f t="shared" si="130"/>
        <v>0</v>
      </c>
      <c r="T175" s="8" t="e">
        <f t="shared" si="131"/>
        <v>#DIV/0!</v>
      </c>
      <c r="U175" s="8">
        <f t="shared" si="132"/>
        <v>0</v>
      </c>
      <c r="V175" s="8">
        <f t="shared" si="133"/>
        <v>0</v>
      </c>
      <c r="W175" s="26">
        <f t="shared" si="134"/>
        <v>0</v>
      </c>
      <c r="X175" s="30">
        <v>0</v>
      </c>
      <c r="Y175" s="26"/>
    </row>
    <row r="176" spans="1:25" ht="14.25" customHeight="1" x14ac:dyDescent="0.2">
      <c r="A176" s="7"/>
      <c r="B176" s="21"/>
      <c r="C176" s="29"/>
      <c r="D176" s="6"/>
      <c r="E176" s="6" t="s">
        <v>238</v>
      </c>
      <c r="F176" s="36"/>
      <c r="G176" s="22">
        <v>0</v>
      </c>
      <c r="H176" s="8">
        <v>0</v>
      </c>
      <c r="I176" s="8" t="e">
        <f t="shared" si="140"/>
        <v>#DIV/0!</v>
      </c>
      <c r="J176" s="8">
        <v>0</v>
      </c>
      <c r="K176" s="8"/>
      <c r="L176" s="8">
        <f t="shared" si="141"/>
        <v>0</v>
      </c>
      <c r="M176" s="8" t="e">
        <f t="shared" si="142"/>
        <v>#DIV/0!</v>
      </c>
      <c r="N176" s="8">
        <f t="shared" si="143"/>
        <v>0</v>
      </c>
      <c r="O176" s="8">
        <f t="shared" si="144"/>
        <v>0</v>
      </c>
      <c r="P176" s="8"/>
      <c r="Q176" s="8"/>
      <c r="R176" s="8"/>
      <c r="S176" s="8">
        <f t="shared" si="130"/>
        <v>0</v>
      </c>
      <c r="T176" s="8" t="e">
        <f t="shared" si="131"/>
        <v>#DIV/0!</v>
      </c>
      <c r="U176" s="8">
        <f t="shared" si="132"/>
        <v>0</v>
      </c>
      <c r="V176" s="8">
        <f t="shared" si="133"/>
        <v>0</v>
      </c>
      <c r="W176" s="26">
        <f t="shared" si="134"/>
        <v>0</v>
      </c>
      <c r="X176" s="30">
        <v>0</v>
      </c>
      <c r="Y176" s="26"/>
    </row>
    <row r="177" spans="1:25" ht="14.25" customHeight="1" x14ac:dyDescent="0.2">
      <c r="A177" s="7" t="s">
        <v>7</v>
      </c>
      <c r="B177" s="21">
        <v>5512</v>
      </c>
      <c r="C177" s="29"/>
      <c r="D177" s="6" t="s">
        <v>589</v>
      </c>
      <c r="E177" s="6" t="s">
        <v>1</v>
      </c>
      <c r="F177" s="36"/>
      <c r="G177" s="22"/>
      <c r="H177" s="8">
        <v>0</v>
      </c>
      <c r="I177" s="8" t="e">
        <f t="shared" si="140"/>
        <v>#DIV/0!</v>
      </c>
      <c r="J177" s="8">
        <v>0</v>
      </c>
      <c r="K177" s="8"/>
      <c r="L177" s="8">
        <f t="shared" si="141"/>
        <v>0</v>
      </c>
      <c r="M177" s="8" t="e">
        <f t="shared" si="142"/>
        <v>#DIV/0!</v>
      </c>
      <c r="N177" s="8">
        <f t="shared" si="143"/>
        <v>0</v>
      </c>
      <c r="O177" s="8">
        <f t="shared" si="144"/>
        <v>0</v>
      </c>
      <c r="P177" s="8"/>
      <c r="Q177" s="8"/>
      <c r="R177" s="8"/>
      <c r="S177" s="8">
        <f t="shared" si="130"/>
        <v>0</v>
      </c>
      <c r="T177" s="8" t="e">
        <f t="shared" si="131"/>
        <v>#DIV/0!</v>
      </c>
      <c r="U177" s="8">
        <f t="shared" si="132"/>
        <v>0</v>
      </c>
      <c r="V177" s="8">
        <f t="shared" si="133"/>
        <v>0</v>
      </c>
      <c r="W177" s="26">
        <f t="shared" si="134"/>
        <v>0</v>
      </c>
      <c r="X177" s="30">
        <v>0</v>
      </c>
      <c r="Y177" s="26"/>
    </row>
    <row r="178" spans="1:25" ht="14.25" customHeight="1" x14ac:dyDescent="0.2">
      <c r="A178" s="7" t="s">
        <v>2</v>
      </c>
      <c r="B178" s="21">
        <v>4500</v>
      </c>
      <c r="C178" s="29" t="s">
        <v>3</v>
      </c>
      <c r="D178" s="6" t="s">
        <v>589</v>
      </c>
      <c r="E178" s="6" t="s">
        <v>4</v>
      </c>
      <c r="F178" s="36" t="s">
        <v>5</v>
      </c>
      <c r="G178" s="22">
        <v>0</v>
      </c>
      <c r="H178" s="8">
        <v>0</v>
      </c>
      <c r="I178" s="8" t="e">
        <f>H178/G178*100</f>
        <v>#DIV/0!</v>
      </c>
      <c r="J178" s="8">
        <v>0</v>
      </c>
      <c r="K178" s="8"/>
      <c r="L178" s="8">
        <f t="shared" si="141"/>
        <v>0</v>
      </c>
      <c r="M178" s="8" t="e">
        <f>L178/G178*100</f>
        <v>#DIV/0!</v>
      </c>
      <c r="N178" s="8">
        <f t="shared" si="143"/>
        <v>0</v>
      </c>
      <c r="O178" s="8">
        <f t="shared" si="144"/>
        <v>0</v>
      </c>
      <c r="P178" s="8"/>
      <c r="Q178" s="8"/>
      <c r="R178" s="8"/>
      <c r="S178" s="8">
        <f t="shared" si="130"/>
        <v>0</v>
      </c>
      <c r="T178" s="8" t="e">
        <f t="shared" si="131"/>
        <v>#DIV/0!</v>
      </c>
      <c r="U178" s="8">
        <f t="shared" si="132"/>
        <v>0</v>
      </c>
      <c r="V178" s="8">
        <f t="shared" si="133"/>
        <v>0</v>
      </c>
      <c r="W178" s="26">
        <f t="shared" si="134"/>
        <v>0</v>
      </c>
      <c r="X178" s="30">
        <v>0</v>
      </c>
      <c r="Y178" s="26"/>
    </row>
    <row r="179" spans="1:25" ht="14.25" customHeight="1" x14ac:dyDescent="0.2">
      <c r="A179" s="7" t="s">
        <v>7</v>
      </c>
      <c r="B179" s="21">
        <v>5512</v>
      </c>
      <c r="C179" s="29" t="s">
        <v>1697</v>
      </c>
      <c r="D179" s="6" t="s">
        <v>589</v>
      </c>
      <c r="E179" s="6" t="s">
        <v>6</v>
      </c>
      <c r="F179" s="36"/>
      <c r="G179" s="22"/>
      <c r="H179" s="8">
        <v>0</v>
      </c>
      <c r="I179" s="8" t="e">
        <f>H179/G179*100</f>
        <v>#DIV/0!</v>
      </c>
      <c r="J179" s="8">
        <v>0</v>
      </c>
      <c r="K179" s="8"/>
      <c r="L179" s="8">
        <f>H179+J179+K179</f>
        <v>0</v>
      </c>
      <c r="M179" s="8" t="e">
        <f>L179/G179*100</f>
        <v>#DIV/0!</v>
      </c>
      <c r="N179" s="8">
        <f>G179-L179</f>
        <v>0</v>
      </c>
      <c r="O179" s="8">
        <f>J179+K179</f>
        <v>0</v>
      </c>
      <c r="P179" s="8"/>
      <c r="Q179" s="8"/>
      <c r="R179" s="8"/>
      <c r="S179" s="8">
        <f t="shared" si="130"/>
        <v>0</v>
      </c>
      <c r="T179" s="8" t="e">
        <f t="shared" si="131"/>
        <v>#DIV/0!</v>
      </c>
      <c r="U179" s="8">
        <f t="shared" si="132"/>
        <v>0</v>
      </c>
      <c r="V179" s="8">
        <f t="shared" si="133"/>
        <v>0</v>
      </c>
      <c r="W179" s="26">
        <f t="shared" si="134"/>
        <v>0</v>
      </c>
      <c r="X179" s="30">
        <v>0</v>
      </c>
      <c r="Y179" s="26"/>
    </row>
    <row r="180" spans="1:25" ht="14.25" customHeight="1" x14ac:dyDescent="0.2">
      <c r="A180" s="7" t="s">
        <v>7</v>
      </c>
      <c r="B180" s="21">
        <v>5512</v>
      </c>
      <c r="C180" s="29" t="s">
        <v>8</v>
      </c>
      <c r="D180" s="6" t="s">
        <v>589</v>
      </c>
      <c r="E180" s="6" t="s">
        <v>9</v>
      </c>
      <c r="F180" s="171"/>
      <c r="G180" s="22"/>
      <c r="H180" s="8">
        <v>0</v>
      </c>
      <c r="I180" s="8" t="e">
        <f>H180/G180*100</f>
        <v>#DIV/0!</v>
      </c>
      <c r="J180" s="8">
        <v>0</v>
      </c>
      <c r="K180" s="8"/>
      <c r="L180" s="8">
        <f>H180+J180+K180</f>
        <v>0</v>
      </c>
      <c r="M180" s="8" t="e">
        <f>L180/G180*100</f>
        <v>#DIV/0!</v>
      </c>
      <c r="N180" s="8">
        <f>G180-L180</f>
        <v>0</v>
      </c>
      <c r="O180" s="8">
        <f>J180+K180</f>
        <v>0</v>
      </c>
      <c r="P180" s="8"/>
      <c r="Q180" s="8"/>
      <c r="R180" s="8"/>
      <c r="S180" s="8">
        <f t="shared" si="130"/>
        <v>0</v>
      </c>
      <c r="T180" s="8" t="e">
        <f t="shared" si="131"/>
        <v>#DIV/0!</v>
      </c>
      <c r="U180" s="8">
        <f t="shared" si="132"/>
        <v>0</v>
      </c>
      <c r="V180" s="8">
        <f t="shared" si="133"/>
        <v>0</v>
      </c>
      <c r="W180" s="26">
        <f t="shared" si="134"/>
        <v>0</v>
      </c>
      <c r="X180" s="30">
        <v>0</v>
      </c>
      <c r="Y180" s="26"/>
    </row>
    <row r="181" spans="1:25" ht="14.25" customHeight="1" x14ac:dyDescent="0.2">
      <c r="A181" s="7" t="s">
        <v>7</v>
      </c>
      <c r="B181" s="21">
        <v>4500</v>
      </c>
      <c r="C181" s="29" t="s">
        <v>10</v>
      </c>
      <c r="D181" s="6" t="s">
        <v>589</v>
      </c>
      <c r="E181" s="6" t="s">
        <v>11</v>
      </c>
      <c r="F181" s="36" t="s">
        <v>12</v>
      </c>
      <c r="G181" s="22"/>
      <c r="H181" s="8">
        <v>0</v>
      </c>
      <c r="I181" s="8" t="e">
        <f t="shared" ref="I181" si="145">H181/G181*100</f>
        <v>#DIV/0!</v>
      </c>
      <c r="J181" s="8">
        <v>0</v>
      </c>
      <c r="K181" s="8"/>
      <c r="L181" s="8">
        <f t="shared" ref="L181" si="146">H181+J181+K181</f>
        <v>0</v>
      </c>
      <c r="M181" s="8" t="e">
        <f t="shared" ref="M181" si="147">L181/G181*100</f>
        <v>#DIV/0!</v>
      </c>
      <c r="N181" s="8">
        <f t="shared" ref="N181" si="148">G181-L181</f>
        <v>0</v>
      </c>
      <c r="O181" s="8">
        <f t="shared" ref="O181" si="149">J181+K181</f>
        <v>0</v>
      </c>
      <c r="P181" s="8"/>
      <c r="Q181" s="8"/>
      <c r="R181" s="8"/>
      <c r="S181" s="8">
        <f t="shared" si="130"/>
        <v>0</v>
      </c>
      <c r="T181" s="8" t="e">
        <f t="shared" si="131"/>
        <v>#DIV/0!</v>
      </c>
      <c r="U181" s="8">
        <f t="shared" si="132"/>
        <v>0</v>
      </c>
      <c r="V181" s="8">
        <f t="shared" si="133"/>
        <v>0</v>
      </c>
      <c r="W181" s="26">
        <f t="shared" si="134"/>
        <v>0</v>
      </c>
      <c r="X181" s="30">
        <v>0</v>
      </c>
      <c r="Y181" s="26"/>
    </row>
    <row r="182" spans="1:25" ht="14.25" customHeight="1" x14ac:dyDescent="0.2">
      <c r="A182" s="7" t="s">
        <v>7</v>
      </c>
      <c r="B182" s="21">
        <v>5525</v>
      </c>
      <c r="C182" s="29"/>
      <c r="D182" s="6" t="s">
        <v>589</v>
      </c>
      <c r="E182" s="6" t="s">
        <v>11</v>
      </c>
      <c r="F182" s="36" t="s">
        <v>12</v>
      </c>
      <c r="G182" s="22">
        <v>1801</v>
      </c>
      <c r="H182" s="8">
        <v>1801</v>
      </c>
      <c r="I182" s="8">
        <f t="shared" ref="I182:I202" si="150">H182/G182*100</f>
        <v>100</v>
      </c>
      <c r="J182" s="8">
        <v>0</v>
      </c>
      <c r="K182" s="8"/>
      <c r="L182" s="8">
        <f t="shared" ref="L182:L188" si="151">H182+J182+K182</f>
        <v>1801</v>
      </c>
      <c r="M182" s="8">
        <f t="shared" ref="M182:M202" si="152">L182/G182*100</f>
        <v>100</v>
      </c>
      <c r="N182" s="8">
        <f t="shared" ref="N182:N188" si="153">G182-L182</f>
        <v>0</v>
      </c>
      <c r="O182" s="8">
        <f t="shared" ref="O182:O188" si="154">J182+K182</f>
        <v>0</v>
      </c>
      <c r="P182" s="8"/>
      <c r="Q182" s="8"/>
      <c r="R182" s="8"/>
      <c r="S182" s="8">
        <f t="shared" si="130"/>
        <v>1801</v>
      </c>
      <c r="T182" s="8">
        <f t="shared" si="131"/>
        <v>100</v>
      </c>
      <c r="U182" s="8">
        <f t="shared" si="132"/>
        <v>0</v>
      </c>
      <c r="V182" s="8">
        <f t="shared" si="133"/>
        <v>1801</v>
      </c>
      <c r="W182" s="26">
        <f t="shared" si="134"/>
        <v>0</v>
      </c>
      <c r="X182" s="30">
        <v>0</v>
      </c>
      <c r="Y182" s="26"/>
    </row>
    <row r="183" spans="1:25" ht="14.25" customHeight="1" x14ac:dyDescent="0.2">
      <c r="A183" s="7" t="s">
        <v>7</v>
      </c>
      <c r="B183" s="21">
        <v>4500</v>
      </c>
      <c r="C183" s="29" t="s">
        <v>10</v>
      </c>
      <c r="D183" s="6" t="s">
        <v>589</v>
      </c>
      <c r="E183" s="6" t="s">
        <v>13</v>
      </c>
      <c r="F183" s="36" t="s">
        <v>14</v>
      </c>
      <c r="G183" s="22">
        <v>12785</v>
      </c>
      <c r="H183" s="8">
        <v>12783</v>
      </c>
      <c r="I183" s="8">
        <f t="shared" si="150"/>
        <v>99.984356667970275</v>
      </c>
      <c r="J183" s="8">
        <v>0</v>
      </c>
      <c r="K183" s="8"/>
      <c r="L183" s="8">
        <f t="shared" si="151"/>
        <v>12783</v>
      </c>
      <c r="M183" s="8">
        <f t="shared" si="152"/>
        <v>99.984356667970275</v>
      </c>
      <c r="N183" s="8">
        <f t="shared" si="153"/>
        <v>2</v>
      </c>
      <c r="O183" s="8">
        <f t="shared" si="154"/>
        <v>0</v>
      </c>
      <c r="P183" s="8"/>
      <c r="Q183" s="8"/>
      <c r="R183" s="8">
        <f>0*6391.5</f>
        <v>0</v>
      </c>
      <c r="S183" s="8">
        <f t="shared" si="130"/>
        <v>12783</v>
      </c>
      <c r="T183" s="8">
        <f t="shared" si="131"/>
        <v>99.984356667970275</v>
      </c>
      <c r="U183" s="8">
        <f t="shared" si="132"/>
        <v>2</v>
      </c>
      <c r="V183" s="8">
        <f t="shared" si="133"/>
        <v>12783</v>
      </c>
      <c r="W183" s="26">
        <f t="shared" si="134"/>
        <v>0</v>
      </c>
      <c r="X183" s="30">
        <v>0</v>
      </c>
      <c r="Y183" s="26"/>
    </row>
    <row r="184" spans="1:25" ht="14.25" customHeight="1" x14ac:dyDescent="0.2">
      <c r="A184" s="7" t="s">
        <v>15</v>
      </c>
      <c r="B184" s="21">
        <v>4500</v>
      </c>
      <c r="C184" s="29"/>
      <c r="D184" s="6" t="s">
        <v>589</v>
      </c>
      <c r="E184" s="6" t="s">
        <v>16</v>
      </c>
      <c r="F184" s="36" t="s">
        <v>17</v>
      </c>
      <c r="G184" s="22">
        <v>0</v>
      </c>
      <c r="H184" s="8">
        <v>0</v>
      </c>
      <c r="I184" s="8" t="e">
        <f t="shared" si="150"/>
        <v>#DIV/0!</v>
      </c>
      <c r="J184" s="8">
        <v>0</v>
      </c>
      <c r="K184" s="8"/>
      <c r="L184" s="8">
        <f t="shared" si="151"/>
        <v>0</v>
      </c>
      <c r="M184" s="8" t="e">
        <f t="shared" si="152"/>
        <v>#DIV/0!</v>
      </c>
      <c r="N184" s="8">
        <f t="shared" si="153"/>
        <v>0</v>
      </c>
      <c r="O184" s="8">
        <f t="shared" si="154"/>
        <v>0</v>
      </c>
      <c r="P184" s="8"/>
      <c r="Q184" s="8"/>
      <c r="R184" s="8"/>
      <c r="S184" s="8">
        <f t="shared" si="130"/>
        <v>0</v>
      </c>
      <c r="T184" s="8" t="e">
        <f t="shared" si="131"/>
        <v>#DIV/0!</v>
      </c>
      <c r="U184" s="8">
        <f t="shared" si="132"/>
        <v>0</v>
      </c>
      <c r="V184" s="8">
        <f t="shared" si="133"/>
        <v>0</v>
      </c>
      <c r="W184" s="26">
        <f t="shared" si="134"/>
        <v>0</v>
      </c>
      <c r="X184" s="30">
        <v>0</v>
      </c>
      <c r="Y184" s="26"/>
    </row>
    <row r="185" spans="1:25" ht="14.25" customHeight="1" x14ac:dyDescent="0.2">
      <c r="A185" s="7" t="s">
        <v>18</v>
      </c>
      <c r="B185" s="21" t="s">
        <v>1503</v>
      </c>
      <c r="C185" s="29"/>
      <c r="D185" s="6" t="s">
        <v>589</v>
      </c>
      <c r="E185" s="6" t="s">
        <v>19</v>
      </c>
      <c r="F185" s="36" t="s">
        <v>20</v>
      </c>
      <c r="G185" s="22">
        <v>960</v>
      </c>
      <c r="H185" s="8">
        <v>0</v>
      </c>
      <c r="I185" s="8">
        <f t="shared" si="150"/>
        <v>0</v>
      </c>
      <c r="J185" s="8">
        <v>0</v>
      </c>
      <c r="K185" s="8"/>
      <c r="L185" s="8">
        <f t="shared" si="151"/>
        <v>0</v>
      </c>
      <c r="M185" s="8">
        <f t="shared" si="152"/>
        <v>0</v>
      </c>
      <c r="N185" s="8">
        <f t="shared" si="153"/>
        <v>960</v>
      </c>
      <c r="O185" s="8">
        <f t="shared" si="154"/>
        <v>0</v>
      </c>
      <c r="P185" s="8"/>
      <c r="Q185" s="8"/>
      <c r="R185" s="8"/>
      <c r="S185" s="8">
        <f t="shared" si="130"/>
        <v>0</v>
      </c>
      <c r="T185" s="8">
        <f t="shared" si="131"/>
        <v>0</v>
      </c>
      <c r="U185" s="8">
        <f t="shared" si="132"/>
        <v>960</v>
      </c>
      <c r="V185" s="8">
        <f t="shared" si="133"/>
        <v>0</v>
      </c>
      <c r="W185" s="26">
        <f t="shared" si="134"/>
        <v>0</v>
      </c>
      <c r="X185" s="30">
        <v>0</v>
      </c>
      <c r="Y185" s="26"/>
    </row>
    <row r="186" spans="1:25" ht="14.25" customHeight="1" x14ac:dyDescent="0.2">
      <c r="A186" s="7"/>
      <c r="B186" s="21"/>
      <c r="C186" s="29"/>
      <c r="D186" s="6"/>
      <c r="E186" s="6" t="s">
        <v>21</v>
      </c>
      <c r="F186" s="36"/>
      <c r="G186" s="22">
        <v>0</v>
      </c>
      <c r="H186" s="8">
        <v>0</v>
      </c>
      <c r="I186" s="8" t="e">
        <f>H186/G186*100</f>
        <v>#DIV/0!</v>
      </c>
      <c r="J186" s="8">
        <v>0</v>
      </c>
      <c r="K186" s="8"/>
      <c r="L186" s="8">
        <f>H186+J186+K186</f>
        <v>0</v>
      </c>
      <c r="M186" s="8" t="e">
        <f>L186/G186*100</f>
        <v>#DIV/0!</v>
      </c>
      <c r="N186" s="8">
        <f>G186-L186</f>
        <v>0</v>
      </c>
      <c r="O186" s="8">
        <f>J186+K186</f>
        <v>0</v>
      </c>
      <c r="P186" s="8"/>
      <c r="Q186" s="8"/>
      <c r="R186" s="8"/>
      <c r="S186" s="8">
        <f t="shared" si="130"/>
        <v>0</v>
      </c>
      <c r="T186" s="8" t="e">
        <f t="shared" si="131"/>
        <v>#DIV/0!</v>
      </c>
      <c r="U186" s="8">
        <f t="shared" si="132"/>
        <v>0</v>
      </c>
      <c r="V186" s="8">
        <f t="shared" si="133"/>
        <v>0</v>
      </c>
      <c r="W186" s="26">
        <f t="shared" si="134"/>
        <v>0</v>
      </c>
      <c r="X186" s="30">
        <v>0</v>
      </c>
      <c r="Y186" s="26"/>
    </row>
    <row r="187" spans="1:25" ht="14.25" customHeight="1" x14ac:dyDescent="0.2">
      <c r="A187" s="7"/>
      <c r="B187" s="21"/>
      <c r="C187" s="29"/>
      <c r="D187" s="6"/>
      <c r="E187" s="6" t="s">
        <v>22</v>
      </c>
      <c r="F187" s="36"/>
      <c r="G187" s="22">
        <v>0</v>
      </c>
      <c r="H187" s="8">
        <v>0</v>
      </c>
      <c r="I187" s="8" t="e">
        <f>H187/G187*100</f>
        <v>#DIV/0!</v>
      </c>
      <c r="J187" s="8">
        <v>0</v>
      </c>
      <c r="K187" s="8"/>
      <c r="L187" s="8">
        <f>H187+J187+K187</f>
        <v>0</v>
      </c>
      <c r="M187" s="8" t="e">
        <f>L187/G187*100</f>
        <v>#DIV/0!</v>
      </c>
      <c r="N187" s="8">
        <f>G187-L187</f>
        <v>0</v>
      </c>
      <c r="O187" s="8">
        <f>J187+K187</f>
        <v>0</v>
      </c>
      <c r="P187" s="8"/>
      <c r="Q187" s="8"/>
      <c r="R187" s="8"/>
      <c r="S187" s="8">
        <f t="shared" si="130"/>
        <v>0</v>
      </c>
      <c r="T187" s="8" t="e">
        <f t="shared" si="131"/>
        <v>#DIV/0!</v>
      </c>
      <c r="U187" s="8">
        <f t="shared" si="132"/>
        <v>0</v>
      </c>
      <c r="V187" s="8">
        <f t="shared" si="133"/>
        <v>0</v>
      </c>
      <c r="W187" s="26">
        <f t="shared" si="134"/>
        <v>0</v>
      </c>
      <c r="X187" s="30">
        <v>0</v>
      </c>
      <c r="Y187" s="26"/>
    </row>
    <row r="188" spans="1:25" ht="14.25" customHeight="1" x14ac:dyDescent="0.2">
      <c r="A188" s="7"/>
      <c r="B188" s="21"/>
      <c r="C188" s="29"/>
      <c r="D188" s="6"/>
      <c r="E188" s="6" t="s">
        <v>1268</v>
      </c>
      <c r="F188" s="36"/>
      <c r="G188" s="22">
        <v>0</v>
      </c>
      <c r="H188" s="8">
        <v>0</v>
      </c>
      <c r="I188" s="8" t="e">
        <f t="shared" si="150"/>
        <v>#DIV/0!</v>
      </c>
      <c r="J188" s="8">
        <v>0</v>
      </c>
      <c r="K188" s="8"/>
      <c r="L188" s="8">
        <f t="shared" si="151"/>
        <v>0</v>
      </c>
      <c r="M188" s="8" t="e">
        <f t="shared" si="152"/>
        <v>#DIV/0!</v>
      </c>
      <c r="N188" s="8">
        <f t="shared" si="153"/>
        <v>0</v>
      </c>
      <c r="O188" s="8">
        <f t="shared" si="154"/>
        <v>0</v>
      </c>
      <c r="P188" s="8"/>
      <c r="Q188" s="8"/>
      <c r="R188" s="8"/>
      <c r="S188" s="8">
        <f t="shared" si="130"/>
        <v>0</v>
      </c>
      <c r="T188" s="8" t="e">
        <f t="shared" si="131"/>
        <v>#DIV/0!</v>
      </c>
      <c r="U188" s="8">
        <f t="shared" si="132"/>
        <v>0</v>
      </c>
      <c r="V188" s="8">
        <f t="shared" si="133"/>
        <v>0</v>
      </c>
      <c r="W188" s="26">
        <f t="shared" si="134"/>
        <v>0</v>
      </c>
      <c r="X188" s="30">
        <v>0</v>
      </c>
      <c r="Y188" s="26"/>
    </row>
    <row r="189" spans="1:25" ht="14.25" customHeight="1" x14ac:dyDescent="0.2">
      <c r="A189" s="7" t="s">
        <v>134</v>
      </c>
      <c r="B189" s="21" t="s">
        <v>913</v>
      </c>
      <c r="C189" s="29" t="s">
        <v>600</v>
      </c>
      <c r="D189" s="6" t="s">
        <v>1446</v>
      </c>
      <c r="E189" s="6" t="s">
        <v>1269</v>
      </c>
      <c r="F189" s="36" t="s">
        <v>1270</v>
      </c>
      <c r="G189" s="22">
        <v>5891</v>
      </c>
      <c r="H189" s="8">
        <v>5323.52</v>
      </c>
      <c r="I189" s="8">
        <f t="shared" ref="I189:I196" si="155">H189/G189*100</f>
        <v>90.367000509251412</v>
      </c>
      <c r="J189" s="8">
        <v>0</v>
      </c>
      <c r="K189" s="8"/>
      <c r="L189" s="8">
        <f t="shared" ref="L189:L196" si="156">H189+J189+K189</f>
        <v>5323.52</v>
      </c>
      <c r="M189" s="8">
        <f t="shared" ref="M189:M196" si="157">L189/G189*100</f>
        <v>90.367000509251412</v>
      </c>
      <c r="N189" s="8">
        <f t="shared" ref="N189:N196" si="158">G189-L189</f>
        <v>567.47999999999956</v>
      </c>
      <c r="O189" s="8">
        <f t="shared" ref="O189:O196" si="159">J189+K189</f>
        <v>0</v>
      </c>
      <c r="P189" s="8"/>
      <c r="Q189" s="8"/>
      <c r="R189" s="8"/>
      <c r="S189" s="8">
        <f t="shared" si="130"/>
        <v>5323.52</v>
      </c>
      <c r="T189" s="8">
        <f t="shared" si="131"/>
        <v>90.367000509251412</v>
      </c>
      <c r="U189" s="8">
        <f t="shared" si="132"/>
        <v>567.47999999999956</v>
      </c>
      <c r="V189" s="8">
        <f t="shared" si="133"/>
        <v>5323.52</v>
      </c>
      <c r="W189" s="26">
        <f t="shared" si="134"/>
        <v>0</v>
      </c>
      <c r="X189" s="30">
        <v>0</v>
      </c>
      <c r="Y189" s="26"/>
    </row>
    <row r="190" spans="1:25" ht="14.25" customHeight="1" x14ac:dyDescent="0.2">
      <c r="A190" s="7" t="s">
        <v>134</v>
      </c>
      <c r="B190" s="21" t="s">
        <v>1271</v>
      </c>
      <c r="C190" s="29" t="s">
        <v>888</v>
      </c>
      <c r="D190" s="6" t="s">
        <v>1446</v>
      </c>
      <c r="E190" s="6" t="s">
        <v>889</v>
      </c>
      <c r="F190" s="36" t="s">
        <v>890</v>
      </c>
      <c r="G190" s="22">
        <v>500</v>
      </c>
      <c r="H190" s="8">
        <v>495.87</v>
      </c>
      <c r="I190" s="8">
        <f t="shared" si="155"/>
        <v>99.173999999999992</v>
      </c>
      <c r="J190" s="8">
        <v>0</v>
      </c>
      <c r="K190" s="8"/>
      <c r="L190" s="8">
        <f t="shared" si="156"/>
        <v>495.87</v>
      </c>
      <c r="M190" s="8">
        <f t="shared" si="157"/>
        <v>99.173999999999992</v>
      </c>
      <c r="N190" s="8">
        <f t="shared" si="158"/>
        <v>4.1299999999999955</v>
      </c>
      <c r="O190" s="8">
        <f t="shared" si="159"/>
        <v>0</v>
      </c>
      <c r="P190" s="8"/>
      <c r="Q190" s="8"/>
      <c r="R190" s="8"/>
      <c r="S190" s="8">
        <f t="shared" si="130"/>
        <v>495.87</v>
      </c>
      <c r="T190" s="8">
        <f t="shared" ref="T190:T213" si="160">S190/G190*100</f>
        <v>99.173999999999992</v>
      </c>
      <c r="U190" s="8">
        <f t="shared" si="132"/>
        <v>4.1299999999999955</v>
      </c>
      <c r="V190" s="8">
        <f t="shared" si="133"/>
        <v>495.87</v>
      </c>
      <c r="W190" s="26">
        <f t="shared" si="134"/>
        <v>0</v>
      </c>
      <c r="X190" s="30">
        <v>0</v>
      </c>
      <c r="Y190" s="26"/>
    </row>
    <row r="191" spans="1:25" ht="14.25" customHeight="1" x14ac:dyDescent="0.2">
      <c r="A191" s="7"/>
      <c r="B191" s="21"/>
      <c r="C191" s="29"/>
      <c r="D191" s="6"/>
      <c r="E191" s="6" t="s">
        <v>891</v>
      </c>
      <c r="F191" s="36"/>
      <c r="G191" s="22">
        <v>0</v>
      </c>
      <c r="H191" s="8">
        <v>0</v>
      </c>
      <c r="I191" s="8" t="e">
        <f t="shared" si="155"/>
        <v>#DIV/0!</v>
      </c>
      <c r="J191" s="8">
        <v>0</v>
      </c>
      <c r="K191" s="8"/>
      <c r="L191" s="8">
        <f t="shared" si="156"/>
        <v>0</v>
      </c>
      <c r="M191" s="8" t="e">
        <f t="shared" si="157"/>
        <v>#DIV/0!</v>
      </c>
      <c r="N191" s="8">
        <f t="shared" si="158"/>
        <v>0</v>
      </c>
      <c r="O191" s="8">
        <f t="shared" si="159"/>
        <v>0</v>
      </c>
      <c r="P191" s="8"/>
      <c r="Q191" s="8"/>
      <c r="R191" s="8"/>
      <c r="S191" s="8">
        <f t="shared" si="130"/>
        <v>0</v>
      </c>
      <c r="T191" s="8" t="e">
        <f t="shared" si="160"/>
        <v>#DIV/0!</v>
      </c>
      <c r="U191" s="8">
        <f t="shared" si="132"/>
        <v>0</v>
      </c>
      <c r="V191" s="8">
        <f t="shared" si="133"/>
        <v>0</v>
      </c>
      <c r="W191" s="26">
        <f t="shared" si="134"/>
        <v>0</v>
      </c>
      <c r="X191" s="30">
        <v>0</v>
      </c>
      <c r="Y191" s="26"/>
    </row>
    <row r="192" spans="1:25" ht="14.25" customHeight="1" x14ac:dyDescent="0.2">
      <c r="A192" s="7"/>
      <c r="B192" s="21"/>
      <c r="C192" s="29"/>
      <c r="D192" s="6"/>
      <c r="E192" s="6" t="s">
        <v>892</v>
      </c>
      <c r="F192" s="36"/>
      <c r="G192" s="22">
        <v>0</v>
      </c>
      <c r="H192" s="8">
        <v>0</v>
      </c>
      <c r="I192" s="8" t="e">
        <f>H192/G192*100</f>
        <v>#DIV/0!</v>
      </c>
      <c r="J192" s="8">
        <v>0</v>
      </c>
      <c r="K192" s="8"/>
      <c r="L192" s="8">
        <f>H192+J192+K192</f>
        <v>0</v>
      </c>
      <c r="M192" s="8" t="e">
        <f>L192/G192*100</f>
        <v>#DIV/0!</v>
      </c>
      <c r="N192" s="8">
        <f>G192-L192</f>
        <v>0</v>
      </c>
      <c r="O192" s="8">
        <f>J192+K192</f>
        <v>0</v>
      </c>
      <c r="P192" s="8"/>
      <c r="Q192" s="8"/>
      <c r="R192" s="8"/>
      <c r="S192" s="8">
        <f t="shared" si="130"/>
        <v>0</v>
      </c>
      <c r="T192" s="8" t="e">
        <f t="shared" si="160"/>
        <v>#DIV/0!</v>
      </c>
      <c r="U192" s="8">
        <f t="shared" si="132"/>
        <v>0</v>
      </c>
      <c r="V192" s="8">
        <f t="shared" si="133"/>
        <v>0</v>
      </c>
      <c r="W192" s="26">
        <f t="shared" si="134"/>
        <v>0</v>
      </c>
      <c r="X192" s="30">
        <v>0</v>
      </c>
      <c r="Y192" s="26"/>
    </row>
    <row r="193" spans="1:25" ht="14.25" customHeight="1" x14ac:dyDescent="0.2">
      <c r="A193" s="7"/>
      <c r="B193" s="21"/>
      <c r="C193" s="29"/>
      <c r="D193" s="6"/>
      <c r="E193" s="6" t="s">
        <v>893</v>
      </c>
      <c r="F193" s="36"/>
      <c r="G193" s="22">
        <v>0</v>
      </c>
      <c r="H193" s="8">
        <v>0</v>
      </c>
      <c r="I193" s="8" t="e">
        <f t="shared" si="155"/>
        <v>#DIV/0!</v>
      </c>
      <c r="J193" s="8">
        <v>0</v>
      </c>
      <c r="K193" s="8"/>
      <c r="L193" s="8">
        <f t="shared" si="156"/>
        <v>0</v>
      </c>
      <c r="M193" s="8" t="e">
        <f t="shared" si="157"/>
        <v>#DIV/0!</v>
      </c>
      <c r="N193" s="8">
        <f t="shared" si="158"/>
        <v>0</v>
      </c>
      <c r="O193" s="8">
        <f t="shared" si="159"/>
        <v>0</v>
      </c>
      <c r="P193" s="8"/>
      <c r="Q193" s="8"/>
      <c r="R193" s="8"/>
      <c r="S193" s="8">
        <f t="shared" si="130"/>
        <v>0</v>
      </c>
      <c r="T193" s="8" t="e">
        <f t="shared" si="160"/>
        <v>#DIV/0!</v>
      </c>
      <c r="U193" s="8">
        <f t="shared" si="132"/>
        <v>0</v>
      </c>
      <c r="V193" s="8">
        <f t="shared" si="133"/>
        <v>0</v>
      </c>
      <c r="W193" s="26">
        <f t="shared" si="134"/>
        <v>0</v>
      </c>
      <c r="X193" s="30">
        <v>0</v>
      </c>
      <c r="Y193" s="26"/>
    </row>
    <row r="194" spans="1:25" ht="14.25" customHeight="1" x14ac:dyDescent="0.2">
      <c r="A194" s="7"/>
      <c r="B194" s="21"/>
      <c r="C194" s="29"/>
      <c r="D194" s="6"/>
      <c r="E194" s="6" t="s">
        <v>894</v>
      </c>
      <c r="F194" s="36"/>
      <c r="G194" s="22">
        <v>0</v>
      </c>
      <c r="H194" s="8">
        <v>0</v>
      </c>
      <c r="I194" s="8" t="e">
        <f t="shared" si="155"/>
        <v>#DIV/0!</v>
      </c>
      <c r="J194" s="8">
        <v>0</v>
      </c>
      <c r="K194" s="8"/>
      <c r="L194" s="8">
        <f t="shared" si="156"/>
        <v>0</v>
      </c>
      <c r="M194" s="8" t="e">
        <f t="shared" si="157"/>
        <v>#DIV/0!</v>
      </c>
      <c r="N194" s="8">
        <f t="shared" si="158"/>
        <v>0</v>
      </c>
      <c r="O194" s="8">
        <f t="shared" si="159"/>
        <v>0</v>
      </c>
      <c r="P194" s="8"/>
      <c r="Q194" s="8"/>
      <c r="R194" s="8"/>
      <c r="S194" s="8">
        <f t="shared" si="130"/>
        <v>0</v>
      </c>
      <c r="T194" s="8" t="e">
        <f t="shared" si="160"/>
        <v>#DIV/0!</v>
      </c>
      <c r="U194" s="8">
        <f t="shared" si="132"/>
        <v>0</v>
      </c>
      <c r="V194" s="8">
        <f t="shared" si="133"/>
        <v>0</v>
      </c>
      <c r="W194" s="26">
        <f t="shared" si="134"/>
        <v>0</v>
      </c>
      <c r="X194" s="30">
        <v>0</v>
      </c>
      <c r="Y194" s="26"/>
    </row>
    <row r="195" spans="1:25" ht="14.25" customHeight="1" x14ac:dyDescent="0.2">
      <c r="A195" s="7"/>
      <c r="B195" s="21"/>
      <c r="C195" s="29"/>
      <c r="D195" s="6"/>
      <c r="E195" s="6" t="s">
        <v>895</v>
      </c>
      <c r="F195" s="36"/>
      <c r="G195" s="22">
        <v>0</v>
      </c>
      <c r="H195" s="8">
        <v>0</v>
      </c>
      <c r="I195" s="8" t="e">
        <f t="shared" si="155"/>
        <v>#DIV/0!</v>
      </c>
      <c r="J195" s="8">
        <v>0</v>
      </c>
      <c r="K195" s="8"/>
      <c r="L195" s="8">
        <f t="shared" si="156"/>
        <v>0</v>
      </c>
      <c r="M195" s="8" t="e">
        <f t="shared" si="157"/>
        <v>#DIV/0!</v>
      </c>
      <c r="N195" s="8">
        <f t="shared" si="158"/>
        <v>0</v>
      </c>
      <c r="O195" s="8">
        <f t="shared" si="159"/>
        <v>0</v>
      </c>
      <c r="P195" s="8"/>
      <c r="Q195" s="8"/>
      <c r="R195" s="8"/>
      <c r="S195" s="8">
        <f t="shared" si="130"/>
        <v>0</v>
      </c>
      <c r="T195" s="8" t="e">
        <f t="shared" si="160"/>
        <v>#DIV/0!</v>
      </c>
      <c r="U195" s="8">
        <f t="shared" si="132"/>
        <v>0</v>
      </c>
      <c r="V195" s="8">
        <f t="shared" si="133"/>
        <v>0</v>
      </c>
      <c r="W195" s="26">
        <f t="shared" si="134"/>
        <v>0</v>
      </c>
      <c r="X195" s="30">
        <v>0</v>
      </c>
      <c r="Y195" s="26"/>
    </row>
    <row r="196" spans="1:25" ht="14.25" customHeight="1" x14ac:dyDescent="0.2">
      <c r="A196" s="7"/>
      <c r="B196" s="21"/>
      <c r="C196" s="29"/>
      <c r="D196" s="6"/>
      <c r="E196" s="6" t="s">
        <v>896</v>
      </c>
      <c r="F196" s="36"/>
      <c r="G196" s="22">
        <v>0</v>
      </c>
      <c r="H196" s="8">
        <v>0</v>
      </c>
      <c r="I196" s="8" t="e">
        <f t="shared" si="155"/>
        <v>#DIV/0!</v>
      </c>
      <c r="J196" s="8">
        <v>0</v>
      </c>
      <c r="K196" s="8"/>
      <c r="L196" s="8">
        <f t="shared" si="156"/>
        <v>0</v>
      </c>
      <c r="M196" s="8" t="e">
        <f t="shared" si="157"/>
        <v>#DIV/0!</v>
      </c>
      <c r="N196" s="8">
        <f t="shared" si="158"/>
        <v>0</v>
      </c>
      <c r="O196" s="8">
        <f t="shared" si="159"/>
        <v>0</v>
      </c>
      <c r="P196" s="8"/>
      <c r="Q196" s="8"/>
      <c r="R196" s="8"/>
      <c r="S196" s="8">
        <f t="shared" si="130"/>
        <v>0</v>
      </c>
      <c r="T196" s="8" t="e">
        <f t="shared" si="160"/>
        <v>#DIV/0!</v>
      </c>
      <c r="U196" s="8">
        <f t="shared" si="132"/>
        <v>0</v>
      </c>
      <c r="V196" s="8">
        <f t="shared" si="133"/>
        <v>0</v>
      </c>
      <c r="W196" s="26">
        <f t="shared" si="134"/>
        <v>0</v>
      </c>
      <c r="X196" s="30">
        <v>0</v>
      </c>
      <c r="Y196" s="26"/>
    </row>
    <row r="197" spans="1:25" ht="14.25" customHeight="1" x14ac:dyDescent="0.2">
      <c r="A197" s="7"/>
      <c r="B197" s="21"/>
      <c r="C197" s="29"/>
      <c r="D197" s="6"/>
      <c r="E197" s="6" t="s">
        <v>897</v>
      </c>
      <c r="F197" s="36"/>
      <c r="G197" s="22">
        <v>0</v>
      </c>
      <c r="H197" s="8">
        <v>0</v>
      </c>
      <c r="I197" s="8" t="e">
        <f t="shared" si="150"/>
        <v>#DIV/0!</v>
      </c>
      <c r="J197" s="8">
        <v>0</v>
      </c>
      <c r="K197" s="8"/>
      <c r="L197" s="8">
        <f t="shared" ref="L197:L202" si="161">H197+J197+K197</f>
        <v>0</v>
      </c>
      <c r="M197" s="8" t="e">
        <f t="shared" si="152"/>
        <v>#DIV/0!</v>
      </c>
      <c r="N197" s="8">
        <f t="shared" ref="N197:N202" si="162">G197-L197</f>
        <v>0</v>
      </c>
      <c r="O197" s="8">
        <f t="shared" ref="O197:O202" si="163">J197+K197</f>
        <v>0</v>
      </c>
      <c r="P197" s="8"/>
      <c r="Q197" s="8"/>
      <c r="R197" s="8"/>
      <c r="S197" s="8">
        <f t="shared" si="130"/>
        <v>0</v>
      </c>
      <c r="T197" s="8" t="e">
        <f t="shared" si="160"/>
        <v>#DIV/0!</v>
      </c>
      <c r="U197" s="8">
        <f t="shared" si="132"/>
        <v>0</v>
      </c>
      <c r="V197" s="8">
        <f t="shared" si="133"/>
        <v>0</v>
      </c>
      <c r="W197" s="26">
        <f t="shared" si="134"/>
        <v>0</v>
      </c>
      <c r="X197" s="30">
        <v>0</v>
      </c>
      <c r="Y197" s="26"/>
    </row>
    <row r="198" spans="1:25" ht="14.25" customHeight="1" x14ac:dyDescent="0.2">
      <c r="A198" s="7"/>
      <c r="B198" s="21"/>
      <c r="C198" s="29"/>
      <c r="D198" s="6"/>
      <c r="E198" s="6" t="s">
        <v>898</v>
      </c>
      <c r="F198" s="20"/>
      <c r="G198" s="22">
        <v>0</v>
      </c>
      <c r="H198" s="8">
        <v>0</v>
      </c>
      <c r="I198" s="8" t="e">
        <f t="shared" si="150"/>
        <v>#DIV/0!</v>
      </c>
      <c r="J198" s="8">
        <v>0</v>
      </c>
      <c r="K198" s="8"/>
      <c r="L198" s="8">
        <f t="shared" si="161"/>
        <v>0</v>
      </c>
      <c r="M198" s="8" t="e">
        <f t="shared" si="152"/>
        <v>#DIV/0!</v>
      </c>
      <c r="N198" s="8">
        <f t="shared" si="162"/>
        <v>0</v>
      </c>
      <c r="O198" s="8">
        <f t="shared" si="163"/>
        <v>0</v>
      </c>
      <c r="P198" s="8"/>
      <c r="Q198" s="8"/>
      <c r="R198" s="8"/>
      <c r="S198" s="8">
        <f t="shared" si="130"/>
        <v>0</v>
      </c>
      <c r="T198" s="8" t="e">
        <f t="shared" si="160"/>
        <v>#DIV/0!</v>
      </c>
      <c r="U198" s="8">
        <f t="shared" si="132"/>
        <v>0</v>
      </c>
      <c r="V198" s="8">
        <f t="shared" si="133"/>
        <v>0</v>
      </c>
      <c r="W198" s="26">
        <f t="shared" si="134"/>
        <v>0</v>
      </c>
      <c r="X198" s="30">
        <v>5500</v>
      </c>
      <c r="Y198" s="26"/>
    </row>
    <row r="199" spans="1:25" ht="14.25" customHeight="1" x14ac:dyDescent="0.2">
      <c r="A199" s="7" t="s">
        <v>475</v>
      </c>
      <c r="B199" s="21" t="s">
        <v>1240</v>
      </c>
      <c r="C199" s="29"/>
      <c r="D199" s="6" t="s">
        <v>88</v>
      </c>
      <c r="E199" s="6" t="s">
        <v>279</v>
      </c>
      <c r="F199" s="20" t="s">
        <v>1313</v>
      </c>
      <c r="G199" s="22">
        <v>365000</v>
      </c>
      <c r="H199" s="8">
        <v>322670.88</v>
      </c>
      <c r="I199" s="8">
        <f t="shared" si="150"/>
        <v>88.402980821917808</v>
      </c>
      <c r="J199" s="8">
        <v>36051.78</v>
      </c>
      <c r="K199" s="8"/>
      <c r="L199" s="8">
        <f t="shared" si="161"/>
        <v>358722.66000000003</v>
      </c>
      <c r="M199" s="8">
        <f t="shared" si="152"/>
        <v>98.280180821917824</v>
      </c>
      <c r="N199" s="8">
        <f t="shared" si="162"/>
        <v>6277.3399999999674</v>
      </c>
      <c r="O199" s="8">
        <f t="shared" si="163"/>
        <v>36051.78</v>
      </c>
      <c r="P199" s="8"/>
      <c r="Q199" s="8"/>
      <c r="R199" s="8"/>
      <c r="S199" s="8">
        <f t="shared" si="130"/>
        <v>358722.66000000003</v>
      </c>
      <c r="T199" s="8">
        <f t="shared" si="160"/>
        <v>98.280180821917824</v>
      </c>
      <c r="U199" s="8">
        <f t="shared" si="132"/>
        <v>6277.3399999999674</v>
      </c>
      <c r="V199" s="8">
        <f t="shared" si="133"/>
        <v>358722.66000000003</v>
      </c>
      <c r="W199" s="26">
        <f t="shared" si="134"/>
        <v>0</v>
      </c>
      <c r="X199" s="30">
        <v>5504</v>
      </c>
      <c r="Y199" s="26"/>
    </row>
    <row r="200" spans="1:25" ht="14.25" customHeight="1" x14ac:dyDescent="0.2">
      <c r="A200" s="7" t="s">
        <v>475</v>
      </c>
      <c r="B200" s="21" t="s">
        <v>1240</v>
      </c>
      <c r="C200" s="29"/>
      <c r="D200" s="6" t="s">
        <v>88</v>
      </c>
      <c r="E200" s="6" t="s">
        <v>578</v>
      </c>
      <c r="F200" s="20" t="s">
        <v>771</v>
      </c>
      <c r="G200" s="22">
        <v>0</v>
      </c>
      <c r="H200" s="8">
        <v>0</v>
      </c>
      <c r="I200" s="8" t="e">
        <f t="shared" si="150"/>
        <v>#DIV/0!</v>
      </c>
      <c r="J200" s="8">
        <v>0</v>
      </c>
      <c r="K200" s="8"/>
      <c r="L200" s="8">
        <f t="shared" si="161"/>
        <v>0</v>
      </c>
      <c r="M200" s="8" t="e">
        <f t="shared" si="152"/>
        <v>#DIV/0!</v>
      </c>
      <c r="N200" s="8">
        <f t="shared" si="162"/>
        <v>0</v>
      </c>
      <c r="O200" s="8">
        <f t="shared" si="163"/>
        <v>0</v>
      </c>
      <c r="P200" s="8"/>
      <c r="Q200" s="8"/>
      <c r="R200" s="8"/>
      <c r="S200" s="8">
        <f t="shared" si="130"/>
        <v>0</v>
      </c>
      <c r="T200" s="8" t="e">
        <f t="shared" si="160"/>
        <v>#DIV/0!</v>
      </c>
      <c r="U200" s="8">
        <f t="shared" si="132"/>
        <v>0</v>
      </c>
      <c r="V200" s="8">
        <f t="shared" si="133"/>
        <v>0</v>
      </c>
      <c r="W200" s="26">
        <f t="shared" si="134"/>
        <v>0</v>
      </c>
      <c r="X200" s="30">
        <v>5512</v>
      </c>
      <c r="Y200" s="26"/>
    </row>
    <row r="201" spans="1:25" ht="14.25" customHeight="1" x14ac:dyDescent="0.2">
      <c r="A201" s="7" t="s">
        <v>475</v>
      </c>
      <c r="B201" s="21" t="s">
        <v>1240</v>
      </c>
      <c r="C201" s="29"/>
      <c r="D201" s="6" t="s">
        <v>88</v>
      </c>
      <c r="E201" s="6" t="s">
        <v>772</v>
      </c>
      <c r="F201" s="20" t="s">
        <v>1005</v>
      </c>
      <c r="G201" s="22">
        <v>3500</v>
      </c>
      <c r="H201" s="8">
        <v>3511.2</v>
      </c>
      <c r="I201" s="8">
        <f t="shared" si="150"/>
        <v>100.32</v>
      </c>
      <c r="J201" s="8">
        <v>0</v>
      </c>
      <c r="K201" s="8"/>
      <c r="L201" s="8">
        <f t="shared" si="161"/>
        <v>3511.2</v>
      </c>
      <c r="M201" s="8">
        <f t="shared" si="152"/>
        <v>100.32</v>
      </c>
      <c r="N201" s="8">
        <f t="shared" si="162"/>
        <v>-11.199999999999818</v>
      </c>
      <c r="O201" s="8">
        <f t="shared" si="163"/>
        <v>0</v>
      </c>
      <c r="P201" s="8"/>
      <c r="Q201" s="8"/>
      <c r="R201" s="8"/>
      <c r="S201" s="8">
        <f t="shared" si="130"/>
        <v>3511.2</v>
      </c>
      <c r="T201" s="8">
        <f t="shared" si="160"/>
        <v>100.32</v>
      </c>
      <c r="U201" s="8">
        <f t="shared" si="132"/>
        <v>-11.199999999999818</v>
      </c>
      <c r="V201" s="8">
        <f t="shared" si="133"/>
        <v>3511.2</v>
      </c>
      <c r="W201" s="26">
        <f t="shared" si="134"/>
        <v>0</v>
      </c>
      <c r="X201" s="30">
        <v>5502</v>
      </c>
      <c r="Y201" s="26"/>
    </row>
    <row r="202" spans="1:25" ht="14.25" customHeight="1" x14ac:dyDescent="0.2">
      <c r="A202" s="7" t="s">
        <v>475</v>
      </c>
      <c r="B202" s="21" t="s">
        <v>1240</v>
      </c>
      <c r="C202" s="29"/>
      <c r="D202" s="6" t="s">
        <v>88</v>
      </c>
      <c r="E202" s="6" t="s">
        <v>1006</v>
      </c>
      <c r="F202" s="20" t="s">
        <v>1007</v>
      </c>
      <c r="G202" s="22">
        <v>75000</v>
      </c>
      <c r="H202" s="8">
        <v>74999.960000000006</v>
      </c>
      <c r="I202" s="8">
        <f t="shared" si="150"/>
        <v>99.999946666666673</v>
      </c>
      <c r="J202" s="8">
        <v>0</v>
      </c>
      <c r="K202" s="8"/>
      <c r="L202" s="8">
        <f t="shared" si="161"/>
        <v>74999.960000000006</v>
      </c>
      <c r="M202" s="8">
        <f t="shared" si="152"/>
        <v>99.999946666666673</v>
      </c>
      <c r="N202" s="8">
        <f t="shared" si="162"/>
        <v>3.9999999993597157E-2</v>
      </c>
      <c r="O202" s="8">
        <f t="shared" si="163"/>
        <v>0</v>
      </c>
      <c r="P202" s="8"/>
      <c r="Q202" s="8"/>
      <c r="R202" s="8"/>
      <c r="S202" s="8">
        <f t="shared" si="130"/>
        <v>74999.960000000006</v>
      </c>
      <c r="T202" s="8">
        <f t="shared" si="160"/>
        <v>99.999946666666673</v>
      </c>
      <c r="U202" s="8">
        <f t="shared" si="132"/>
        <v>3.9999999993597157E-2</v>
      </c>
      <c r="V202" s="8">
        <f t="shared" si="133"/>
        <v>74999.960000000006</v>
      </c>
      <c r="W202" s="26">
        <f t="shared" si="134"/>
        <v>0</v>
      </c>
      <c r="X202" s="30">
        <v>0</v>
      </c>
      <c r="Y202" s="26"/>
    </row>
    <row r="203" spans="1:25" ht="14.25" customHeight="1" x14ac:dyDescent="0.2">
      <c r="A203" s="7" t="s">
        <v>475</v>
      </c>
      <c r="B203" s="21" t="s">
        <v>1240</v>
      </c>
      <c r="C203" s="29"/>
      <c r="D203" s="6" t="s">
        <v>88</v>
      </c>
      <c r="E203" s="6" t="s">
        <v>1008</v>
      </c>
      <c r="F203" s="31" t="s">
        <v>1009</v>
      </c>
      <c r="G203" s="22">
        <v>105000</v>
      </c>
      <c r="H203" s="8">
        <v>105000</v>
      </c>
      <c r="I203" s="8">
        <f t="shared" ref="I203:I213" si="164">H203/G203*100</f>
        <v>100</v>
      </c>
      <c r="J203" s="8">
        <v>0</v>
      </c>
      <c r="K203" s="8"/>
      <c r="L203" s="8">
        <f t="shared" ref="L203:L277" si="165">H203+J203+K203</f>
        <v>105000</v>
      </c>
      <c r="M203" s="8">
        <f t="shared" ref="M203:M213" si="166">L203/G203*100</f>
        <v>100</v>
      </c>
      <c r="N203" s="8">
        <f t="shared" ref="N203:N277" si="167">G203-L203</f>
        <v>0</v>
      </c>
      <c r="O203" s="8">
        <f t="shared" ref="O203:O277" si="168">J203+K203</f>
        <v>0</v>
      </c>
      <c r="P203" s="8"/>
      <c r="Q203" s="8"/>
      <c r="R203" s="8"/>
      <c r="S203" s="8">
        <f t="shared" si="130"/>
        <v>105000</v>
      </c>
      <c r="T203" s="8">
        <f t="shared" si="160"/>
        <v>100</v>
      </c>
      <c r="U203" s="8">
        <f t="shared" si="132"/>
        <v>0</v>
      </c>
      <c r="V203" s="8">
        <f t="shared" si="133"/>
        <v>105000</v>
      </c>
      <c r="W203" s="26">
        <f t="shared" si="134"/>
        <v>0</v>
      </c>
      <c r="X203" s="30">
        <v>452800</v>
      </c>
      <c r="Y203" s="26"/>
    </row>
    <row r="204" spans="1:25" ht="14.25" customHeight="1" x14ac:dyDescent="0.2">
      <c r="A204" s="7" t="s">
        <v>475</v>
      </c>
      <c r="B204" s="21" t="s">
        <v>1240</v>
      </c>
      <c r="C204" s="29"/>
      <c r="D204" s="6" t="s">
        <v>88</v>
      </c>
      <c r="E204" s="6" t="s">
        <v>1010</v>
      </c>
      <c r="F204" s="31" t="s">
        <v>1234</v>
      </c>
      <c r="G204" s="22">
        <v>0</v>
      </c>
      <c r="H204" s="8">
        <v>0</v>
      </c>
      <c r="I204" s="8" t="e">
        <f t="shared" si="164"/>
        <v>#DIV/0!</v>
      </c>
      <c r="J204" s="8">
        <v>0</v>
      </c>
      <c r="K204" s="8"/>
      <c r="L204" s="8">
        <f t="shared" si="165"/>
        <v>0</v>
      </c>
      <c r="M204" s="8" t="e">
        <f t="shared" si="166"/>
        <v>#DIV/0!</v>
      </c>
      <c r="N204" s="8">
        <f t="shared" si="167"/>
        <v>0</v>
      </c>
      <c r="O204" s="8">
        <f t="shared" si="168"/>
        <v>0</v>
      </c>
      <c r="P204" s="8"/>
      <c r="Q204" s="8"/>
      <c r="R204" s="8"/>
      <c r="S204" s="8">
        <f t="shared" si="130"/>
        <v>0</v>
      </c>
      <c r="T204" s="8" t="e">
        <f t="shared" si="160"/>
        <v>#DIV/0!</v>
      </c>
      <c r="U204" s="8">
        <f t="shared" si="132"/>
        <v>0</v>
      </c>
      <c r="V204" s="8">
        <f t="shared" si="133"/>
        <v>0</v>
      </c>
      <c r="W204" s="26">
        <f t="shared" si="134"/>
        <v>0</v>
      </c>
      <c r="X204" s="30">
        <v>452800</v>
      </c>
      <c r="Y204" s="26"/>
    </row>
    <row r="205" spans="1:25" ht="14.25" customHeight="1" x14ac:dyDescent="0.2">
      <c r="A205" s="7" t="s">
        <v>475</v>
      </c>
      <c r="B205" s="21" t="s">
        <v>1240</v>
      </c>
      <c r="C205" s="29"/>
      <c r="D205" s="6" t="s">
        <v>88</v>
      </c>
      <c r="E205" s="6" t="s">
        <v>1011</v>
      </c>
      <c r="F205" s="31" t="s">
        <v>1235</v>
      </c>
      <c r="G205" s="22">
        <v>0</v>
      </c>
      <c r="H205" s="8">
        <v>0</v>
      </c>
      <c r="I205" s="8" t="e">
        <f t="shared" si="164"/>
        <v>#DIV/0!</v>
      </c>
      <c r="J205" s="8">
        <v>0</v>
      </c>
      <c r="K205" s="8"/>
      <c r="L205" s="8">
        <f t="shared" si="165"/>
        <v>0</v>
      </c>
      <c r="M205" s="8" t="e">
        <f t="shared" si="166"/>
        <v>#DIV/0!</v>
      </c>
      <c r="N205" s="8">
        <f t="shared" si="167"/>
        <v>0</v>
      </c>
      <c r="O205" s="8">
        <f t="shared" si="168"/>
        <v>0</v>
      </c>
      <c r="P205" s="8"/>
      <c r="Q205" s="8"/>
      <c r="R205" s="8"/>
      <c r="S205" s="8">
        <f t="shared" si="130"/>
        <v>0</v>
      </c>
      <c r="T205" s="8" t="e">
        <f t="shared" si="160"/>
        <v>#DIV/0!</v>
      </c>
      <c r="U205" s="8">
        <f t="shared" si="132"/>
        <v>0</v>
      </c>
      <c r="V205" s="8">
        <f t="shared" si="133"/>
        <v>0</v>
      </c>
      <c r="W205" s="26">
        <f t="shared" si="134"/>
        <v>0</v>
      </c>
      <c r="X205" s="30">
        <v>452800</v>
      </c>
      <c r="Y205" s="26"/>
    </row>
    <row r="206" spans="1:25" ht="14.25" customHeight="1" x14ac:dyDescent="0.2">
      <c r="A206" s="7" t="s">
        <v>475</v>
      </c>
      <c r="B206" s="21" t="s">
        <v>1240</v>
      </c>
      <c r="C206" s="29"/>
      <c r="D206" s="6" t="s">
        <v>88</v>
      </c>
      <c r="E206" s="6" t="s">
        <v>707</v>
      </c>
      <c r="F206" s="31" t="s">
        <v>1236</v>
      </c>
      <c r="G206" s="22">
        <v>0</v>
      </c>
      <c r="H206" s="8">
        <v>0</v>
      </c>
      <c r="I206" s="8" t="e">
        <f t="shared" si="164"/>
        <v>#DIV/0!</v>
      </c>
      <c r="J206" s="8">
        <v>0</v>
      </c>
      <c r="K206" s="8"/>
      <c r="L206" s="8">
        <f t="shared" si="165"/>
        <v>0</v>
      </c>
      <c r="M206" s="8" t="e">
        <f t="shared" si="166"/>
        <v>#DIV/0!</v>
      </c>
      <c r="N206" s="8">
        <f t="shared" si="167"/>
        <v>0</v>
      </c>
      <c r="O206" s="8">
        <f t="shared" si="168"/>
        <v>0</v>
      </c>
      <c r="P206" s="8"/>
      <c r="Q206" s="8"/>
      <c r="R206" s="8"/>
      <c r="S206" s="8">
        <f t="shared" si="130"/>
        <v>0</v>
      </c>
      <c r="T206" s="8" t="e">
        <f t="shared" si="160"/>
        <v>#DIV/0!</v>
      </c>
      <c r="U206" s="8">
        <f t="shared" si="132"/>
        <v>0</v>
      </c>
      <c r="V206" s="8">
        <f t="shared" si="133"/>
        <v>0</v>
      </c>
      <c r="W206" s="26">
        <f t="shared" si="134"/>
        <v>0</v>
      </c>
      <c r="X206" s="30">
        <v>452800</v>
      </c>
      <c r="Y206" s="26"/>
    </row>
    <row r="207" spans="1:25" ht="14.25" customHeight="1" x14ac:dyDescent="0.2">
      <c r="A207" s="7" t="s">
        <v>475</v>
      </c>
      <c r="B207" s="21" t="s">
        <v>1240</v>
      </c>
      <c r="C207" s="29"/>
      <c r="D207" s="6" t="s">
        <v>88</v>
      </c>
      <c r="E207" s="6" t="s">
        <v>708</v>
      </c>
      <c r="F207" s="20" t="s">
        <v>1324</v>
      </c>
      <c r="G207" s="22">
        <v>0</v>
      </c>
      <c r="H207" s="8">
        <v>0</v>
      </c>
      <c r="I207" s="8" t="e">
        <f t="shared" si="164"/>
        <v>#DIV/0!</v>
      </c>
      <c r="J207" s="8">
        <v>0</v>
      </c>
      <c r="K207" s="8"/>
      <c r="L207" s="8">
        <f t="shared" si="165"/>
        <v>0</v>
      </c>
      <c r="M207" s="8" t="e">
        <f t="shared" si="166"/>
        <v>#DIV/0!</v>
      </c>
      <c r="N207" s="8">
        <f t="shared" si="167"/>
        <v>0</v>
      </c>
      <c r="O207" s="8">
        <f t="shared" si="168"/>
        <v>0</v>
      </c>
      <c r="P207" s="8"/>
      <c r="Q207" s="8"/>
      <c r="R207" s="8"/>
      <c r="S207" s="8">
        <f t="shared" si="130"/>
        <v>0</v>
      </c>
      <c r="T207" s="8" t="e">
        <f t="shared" si="160"/>
        <v>#DIV/0!</v>
      </c>
      <c r="U207" s="8">
        <f t="shared" si="132"/>
        <v>0</v>
      </c>
      <c r="V207" s="8">
        <f t="shared" si="133"/>
        <v>0</v>
      </c>
      <c r="W207" s="26">
        <f t="shared" si="134"/>
        <v>0</v>
      </c>
      <c r="X207" s="30">
        <v>452800</v>
      </c>
      <c r="Y207" s="26"/>
    </row>
    <row r="208" spans="1:25" ht="14.25" customHeight="1" x14ac:dyDescent="0.2">
      <c r="A208" s="7" t="s">
        <v>475</v>
      </c>
      <c r="B208" s="21" t="s">
        <v>1240</v>
      </c>
      <c r="C208" s="29"/>
      <c r="D208" s="6" t="s">
        <v>88</v>
      </c>
      <c r="E208" s="6" t="s">
        <v>1325</v>
      </c>
      <c r="F208" s="20" t="s">
        <v>1326</v>
      </c>
      <c r="G208" s="8">
        <v>0</v>
      </c>
      <c r="H208" s="8">
        <v>0</v>
      </c>
      <c r="I208" s="8" t="e">
        <f t="shared" si="164"/>
        <v>#DIV/0!</v>
      </c>
      <c r="J208" s="8">
        <v>0</v>
      </c>
      <c r="K208" s="8"/>
      <c r="L208" s="8">
        <f t="shared" si="165"/>
        <v>0</v>
      </c>
      <c r="M208" s="8" t="e">
        <f t="shared" si="166"/>
        <v>#DIV/0!</v>
      </c>
      <c r="N208" s="8">
        <f t="shared" si="167"/>
        <v>0</v>
      </c>
      <c r="O208" s="8">
        <f t="shared" si="168"/>
        <v>0</v>
      </c>
      <c r="P208" s="8"/>
      <c r="Q208" s="8"/>
      <c r="R208" s="8"/>
      <c r="S208" s="8">
        <f t="shared" si="130"/>
        <v>0</v>
      </c>
      <c r="T208" s="8" t="e">
        <f t="shared" si="160"/>
        <v>#DIV/0!</v>
      </c>
      <c r="U208" s="8">
        <f t="shared" si="132"/>
        <v>0</v>
      </c>
      <c r="V208" s="8">
        <f t="shared" si="133"/>
        <v>0</v>
      </c>
      <c r="W208" s="26">
        <f t="shared" si="134"/>
        <v>0</v>
      </c>
      <c r="X208" s="30">
        <v>65018</v>
      </c>
      <c r="Y208" s="26"/>
    </row>
    <row r="209" spans="1:25" ht="14.25" customHeight="1" x14ac:dyDescent="0.2">
      <c r="A209" s="7" t="s">
        <v>475</v>
      </c>
      <c r="B209" s="21" t="s">
        <v>1240</v>
      </c>
      <c r="C209" s="29"/>
      <c r="D209" s="6" t="s">
        <v>88</v>
      </c>
      <c r="E209" s="6" t="s">
        <v>1327</v>
      </c>
      <c r="F209" s="20" t="s">
        <v>1328</v>
      </c>
      <c r="G209" s="8">
        <v>0</v>
      </c>
      <c r="H209" s="8">
        <v>0</v>
      </c>
      <c r="I209" s="8" t="e">
        <f t="shared" si="164"/>
        <v>#DIV/0!</v>
      </c>
      <c r="J209" s="8">
        <v>0</v>
      </c>
      <c r="K209" s="8"/>
      <c r="L209" s="8">
        <f t="shared" si="165"/>
        <v>0</v>
      </c>
      <c r="M209" s="8" t="e">
        <f t="shared" si="166"/>
        <v>#DIV/0!</v>
      </c>
      <c r="N209" s="8">
        <f t="shared" si="167"/>
        <v>0</v>
      </c>
      <c r="O209" s="8">
        <f t="shared" si="168"/>
        <v>0</v>
      </c>
      <c r="P209" s="8"/>
      <c r="Q209" s="8"/>
      <c r="R209" s="8"/>
      <c r="S209" s="8">
        <f t="shared" si="130"/>
        <v>0</v>
      </c>
      <c r="T209" s="8" t="e">
        <f t="shared" si="160"/>
        <v>#DIV/0!</v>
      </c>
      <c r="U209" s="8">
        <f t="shared" si="132"/>
        <v>0</v>
      </c>
      <c r="V209" s="8">
        <f t="shared" si="133"/>
        <v>0</v>
      </c>
      <c r="W209" s="26">
        <f t="shared" si="134"/>
        <v>0</v>
      </c>
      <c r="X209" s="30">
        <v>65018</v>
      </c>
      <c r="Y209" s="26"/>
    </row>
    <row r="210" spans="1:25" ht="14.25" customHeight="1" x14ac:dyDescent="0.2">
      <c r="A210" s="7" t="s">
        <v>475</v>
      </c>
      <c r="B210" s="21" t="s">
        <v>1240</v>
      </c>
      <c r="C210" s="29"/>
      <c r="D210" s="6" t="s">
        <v>88</v>
      </c>
      <c r="E210" s="6" t="s">
        <v>1329</v>
      </c>
      <c r="F210" s="20" t="s">
        <v>1182</v>
      </c>
      <c r="G210" s="8">
        <v>19500</v>
      </c>
      <c r="H210" s="8">
        <v>0</v>
      </c>
      <c r="I210" s="8">
        <f t="shared" si="164"/>
        <v>0</v>
      </c>
      <c r="J210" s="8">
        <v>0</v>
      </c>
      <c r="K210" s="8"/>
      <c r="L210" s="8">
        <f t="shared" si="165"/>
        <v>0</v>
      </c>
      <c r="M210" s="8">
        <f t="shared" si="166"/>
        <v>0</v>
      </c>
      <c r="N210" s="8">
        <f t="shared" si="167"/>
        <v>19500</v>
      </c>
      <c r="O210" s="8">
        <f t="shared" si="168"/>
        <v>0</v>
      </c>
      <c r="P210" s="8"/>
      <c r="Q210" s="8"/>
      <c r="R210" s="8"/>
      <c r="S210" s="8">
        <f t="shared" si="130"/>
        <v>0</v>
      </c>
      <c r="T210" s="8">
        <f t="shared" si="160"/>
        <v>0</v>
      </c>
      <c r="U210" s="8">
        <f t="shared" si="132"/>
        <v>19500</v>
      </c>
      <c r="V210" s="8">
        <f t="shared" si="133"/>
        <v>0</v>
      </c>
      <c r="W210" s="26">
        <f t="shared" si="134"/>
        <v>0</v>
      </c>
      <c r="X210" s="30">
        <v>65018</v>
      </c>
      <c r="Y210" s="26"/>
    </row>
    <row r="211" spans="1:25" ht="14.25" customHeight="1" x14ac:dyDescent="0.2">
      <c r="A211" s="7" t="s">
        <v>475</v>
      </c>
      <c r="B211" s="21" t="s">
        <v>1296</v>
      </c>
      <c r="C211" s="29"/>
      <c r="D211" s="6" t="s">
        <v>88</v>
      </c>
      <c r="E211" s="6" t="s">
        <v>1330</v>
      </c>
      <c r="F211" s="20" t="s">
        <v>1331</v>
      </c>
      <c r="G211" s="8">
        <v>0</v>
      </c>
      <c r="H211" s="8">
        <v>0</v>
      </c>
      <c r="I211" s="8" t="e">
        <f t="shared" si="164"/>
        <v>#DIV/0!</v>
      </c>
      <c r="J211" s="8">
        <v>0</v>
      </c>
      <c r="K211" s="8"/>
      <c r="L211" s="8">
        <f t="shared" si="165"/>
        <v>0</v>
      </c>
      <c r="M211" s="8" t="e">
        <f t="shared" si="166"/>
        <v>#DIV/0!</v>
      </c>
      <c r="N211" s="8">
        <f t="shared" si="167"/>
        <v>0</v>
      </c>
      <c r="O211" s="8">
        <f t="shared" si="168"/>
        <v>0</v>
      </c>
      <c r="P211" s="8"/>
      <c r="Q211" s="8"/>
      <c r="R211" s="8"/>
      <c r="S211" s="8">
        <f t="shared" si="130"/>
        <v>0</v>
      </c>
      <c r="T211" s="8" t="e">
        <f t="shared" si="160"/>
        <v>#DIV/0!</v>
      </c>
      <c r="U211" s="8">
        <f t="shared" si="132"/>
        <v>0</v>
      </c>
      <c r="V211" s="8">
        <f t="shared" si="133"/>
        <v>0</v>
      </c>
      <c r="W211" s="26">
        <f t="shared" si="134"/>
        <v>0</v>
      </c>
      <c r="X211" s="30">
        <v>65018</v>
      </c>
      <c r="Y211" s="26"/>
    </row>
    <row r="212" spans="1:25" ht="14.25" customHeight="1" x14ac:dyDescent="0.2">
      <c r="A212" s="7" t="s">
        <v>475</v>
      </c>
      <c r="B212" s="21" t="s">
        <v>1296</v>
      </c>
      <c r="C212" s="29"/>
      <c r="D212" s="6" t="s">
        <v>88</v>
      </c>
      <c r="E212" s="6" t="s">
        <v>1330</v>
      </c>
      <c r="F212" s="20" t="s">
        <v>634</v>
      </c>
      <c r="G212" s="8">
        <v>0</v>
      </c>
      <c r="H212" s="8">
        <v>0</v>
      </c>
      <c r="I212" s="8" t="e">
        <f t="shared" si="164"/>
        <v>#DIV/0!</v>
      </c>
      <c r="J212" s="8">
        <v>0</v>
      </c>
      <c r="K212" s="8"/>
      <c r="L212" s="8">
        <f t="shared" si="165"/>
        <v>0</v>
      </c>
      <c r="M212" s="8" t="e">
        <f t="shared" si="166"/>
        <v>#DIV/0!</v>
      </c>
      <c r="N212" s="8">
        <f t="shared" si="167"/>
        <v>0</v>
      </c>
      <c r="O212" s="8">
        <f t="shared" si="168"/>
        <v>0</v>
      </c>
      <c r="P212" s="8"/>
      <c r="Q212" s="8"/>
      <c r="R212" s="8"/>
      <c r="S212" s="8">
        <f t="shared" si="130"/>
        <v>0</v>
      </c>
      <c r="T212" s="8" t="e">
        <f t="shared" si="160"/>
        <v>#DIV/0!</v>
      </c>
      <c r="U212" s="8">
        <f t="shared" si="132"/>
        <v>0</v>
      </c>
      <c r="V212" s="8">
        <f t="shared" si="133"/>
        <v>0</v>
      </c>
      <c r="W212" s="26">
        <f t="shared" si="134"/>
        <v>0</v>
      </c>
      <c r="X212" s="30">
        <v>65018</v>
      </c>
      <c r="Y212" s="26"/>
    </row>
    <row r="213" spans="1:25" ht="14.25" customHeight="1" x14ac:dyDescent="0.2">
      <c r="A213" s="7" t="s">
        <v>475</v>
      </c>
      <c r="B213" s="21" t="s">
        <v>1296</v>
      </c>
      <c r="C213" s="29"/>
      <c r="D213" s="6" t="s">
        <v>88</v>
      </c>
      <c r="E213" s="6" t="s">
        <v>1330</v>
      </c>
      <c r="F213" s="20" t="s">
        <v>635</v>
      </c>
      <c r="G213" s="8">
        <v>0</v>
      </c>
      <c r="H213" s="8">
        <v>0</v>
      </c>
      <c r="I213" s="8" t="e">
        <f t="shared" si="164"/>
        <v>#DIV/0!</v>
      </c>
      <c r="J213" s="8">
        <v>0</v>
      </c>
      <c r="K213" s="8"/>
      <c r="L213" s="8">
        <f t="shared" si="165"/>
        <v>0</v>
      </c>
      <c r="M213" s="8" t="e">
        <f t="shared" si="166"/>
        <v>#DIV/0!</v>
      </c>
      <c r="N213" s="8">
        <f t="shared" si="167"/>
        <v>0</v>
      </c>
      <c r="O213" s="8">
        <f t="shared" si="168"/>
        <v>0</v>
      </c>
      <c r="P213" s="8"/>
      <c r="Q213" s="8"/>
      <c r="R213" s="8"/>
      <c r="S213" s="8">
        <f t="shared" si="130"/>
        <v>0</v>
      </c>
      <c r="T213" s="8" t="e">
        <f t="shared" si="160"/>
        <v>#DIV/0!</v>
      </c>
      <c r="U213" s="8">
        <f t="shared" si="132"/>
        <v>0</v>
      </c>
      <c r="V213" s="8">
        <f t="shared" si="133"/>
        <v>0</v>
      </c>
      <c r="W213" s="26">
        <f t="shared" si="134"/>
        <v>0</v>
      </c>
      <c r="X213" s="30">
        <v>65018</v>
      </c>
      <c r="Y213" s="26"/>
    </row>
    <row r="214" spans="1:25" ht="14.25" customHeight="1" x14ac:dyDescent="0.2">
      <c r="A214" s="7" t="s">
        <v>475</v>
      </c>
      <c r="B214" s="21" t="s">
        <v>1296</v>
      </c>
      <c r="C214" s="29"/>
      <c r="D214" s="6" t="s">
        <v>88</v>
      </c>
      <c r="E214" s="6" t="s">
        <v>1330</v>
      </c>
      <c r="F214" s="20" t="s">
        <v>636</v>
      </c>
      <c r="G214" s="8">
        <v>0</v>
      </c>
      <c r="H214" s="8">
        <v>0</v>
      </c>
      <c r="I214" s="8" t="e">
        <f>H214/G213*100</f>
        <v>#DIV/0!</v>
      </c>
      <c r="J214" s="8">
        <v>0</v>
      </c>
      <c r="K214" s="8"/>
      <c r="L214" s="8">
        <f t="shared" si="165"/>
        <v>0</v>
      </c>
      <c r="M214" s="8" t="e">
        <f>L214/G213*100</f>
        <v>#DIV/0!</v>
      </c>
      <c r="N214" s="8">
        <f t="shared" si="167"/>
        <v>0</v>
      </c>
      <c r="O214" s="8">
        <f t="shared" si="168"/>
        <v>0</v>
      </c>
      <c r="P214" s="8"/>
      <c r="Q214" s="8"/>
      <c r="R214" s="8"/>
      <c r="S214" s="8">
        <f t="shared" si="130"/>
        <v>0</v>
      </c>
      <c r="T214" s="8" t="e">
        <f>S214/G213*100</f>
        <v>#DIV/0!</v>
      </c>
      <c r="U214" s="8">
        <f t="shared" si="132"/>
        <v>0</v>
      </c>
      <c r="V214" s="8">
        <f t="shared" si="133"/>
        <v>0</v>
      </c>
      <c r="W214" s="26">
        <f t="shared" si="134"/>
        <v>0</v>
      </c>
      <c r="X214" s="30">
        <v>65018</v>
      </c>
      <c r="Y214" s="26"/>
    </row>
    <row r="215" spans="1:25" ht="14.25" customHeight="1" x14ac:dyDescent="0.2">
      <c r="A215" s="7" t="s">
        <v>475</v>
      </c>
      <c r="B215" s="21" t="s">
        <v>1296</v>
      </c>
      <c r="C215" s="29"/>
      <c r="D215" s="6" t="s">
        <v>88</v>
      </c>
      <c r="E215" s="6" t="s">
        <v>1330</v>
      </c>
      <c r="F215" s="20" t="s">
        <v>698</v>
      </c>
      <c r="G215" s="8">
        <v>0</v>
      </c>
      <c r="H215" s="8">
        <v>0</v>
      </c>
      <c r="I215" s="8" t="e">
        <f t="shared" ref="I215:I309" si="169">H215/G215*100</f>
        <v>#DIV/0!</v>
      </c>
      <c r="J215" s="8">
        <v>0</v>
      </c>
      <c r="K215" s="8"/>
      <c r="L215" s="8">
        <f t="shared" si="165"/>
        <v>0</v>
      </c>
      <c r="M215" s="8" t="e">
        <f t="shared" ref="M215:M309" si="170">L215/G215*100</f>
        <v>#DIV/0!</v>
      </c>
      <c r="N215" s="8">
        <f t="shared" si="167"/>
        <v>0</v>
      </c>
      <c r="O215" s="8">
        <f t="shared" si="168"/>
        <v>0</v>
      </c>
      <c r="P215" s="8"/>
      <c r="Q215" s="8"/>
      <c r="R215" s="8"/>
      <c r="S215" s="8">
        <f t="shared" si="130"/>
        <v>0</v>
      </c>
      <c r="T215" s="8" t="e">
        <f t="shared" ref="T215:T286" si="171">S215/G215*100</f>
        <v>#DIV/0!</v>
      </c>
      <c r="U215" s="8">
        <f t="shared" si="132"/>
        <v>0</v>
      </c>
      <c r="V215" s="8">
        <f t="shared" si="133"/>
        <v>0</v>
      </c>
      <c r="W215" s="26">
        <f t="shared" si="134"/>
        <v>0</v>
      </c>
      <c r="X215" s="30">
        <v>65018</v>
      </c>
      <c r="Y215" s="26"/>
    </row>
    <row r="216" spans="1:25" ht="14.25" customHeight="1" x14ac:dyDescent="0.2">
      <c r="A216" s="7" t="s">
        <v>475</v>
      </c>
      <c r="B216" s="21" t="s">
        <v>1296</v>
      </c>
      <c r="C216" s="29"/>
      <c r="D216" s="6" t="s">
        <v>88</v>
      </c>
      <c r="E216" s="6" t="s">
        <v>1330</v>
      </c>
      <c r="F216" s="20" t="s">
        <v>672</v>
      </c>
      <c r="G216" s="8">
        <v>0</v>
      </c>
      <c r="H216" s="8">
        <v>0</v>
      </c>
      <c r="I216" s="8" t="e">
        <f t="shared" si="169"/>
        <v>#DIV/0!</v>
      </c>
      <c r="J216" s="8">
        <v>0</v>
      </c>
      <c r="K216" s="8"/>
      <c r="L216" s="8">
        <f t="shared" si="165"/>
        <v>0</v>
      </c>
      <c r="M216" s="8" t="e">
        <f t="shared" si="170"/>
        <v>#DIV/0!</v>
      </c>
      <c r="N216" s="8">
        <f t="shared" si="167"/>
        <v>0</v>
      </c>
      <c r="O216" s="8">
        <f t="shared" si="168"/>
        <v>0</v>
      </c>
      <c r="P216" s="8"/>
      <c r="Q216" s="8"/>
      <c r="R216" s="8"/>
      <c r="S216" s="8">
        <f t="shared" si="130"/>
        <v>0</v>
      </c>
      <c r="T216" s="8" t="e">
        <f t="shared" si="171"/>
        <v>#DIV/0!</v>
      </c>
      <c r="U216" s="8">
        <f t="shared" si="132"/>
        <v>0</v>
      </c>
      <c r="V216" s="8">
        <f t="shared" si="133"/>
        <v>0</v>
      </c>
      <c r="W216" s="26">
        <f t="shared" si="134"/>
        <v>0</v>
      </c>
      <c r="X216" s="30"/>
      <c r="Y216" s="26"/>
    </row>
    <row r="217" spans="1:25" ht="14.25" customHeight="1" x14ac:dyDescent="0.2">
      <c r="A217" s="7" t="s">
        <v>475</v>
      </c>
      <c r="B217" s="21" t="s">
        <v>1296</v>
      </c>
      <c r="C217" s="29"/>
      <c r="D217" s="6" t="s">
        <v>88</v>
      </c>
      <c r="E217" s="6" t="s">
        <v>1332</v>
      </c>
      <c r="F217" s="20" t="s">
        <v>1085</v>
      </c>
      <c r="G217" s="22">
        <v>0</v>
      </c>
      <c r="H217" s="8">
        <v>0</v>
      </c>
      <c r="I217" s="8" t="e">
        <f t="shared" si="169"/>
        <v>#DIV/0!</v>
      </c>
      <c r="J217" s="8">
        <v>0</v>
      </c>
      <c r="K217" s="8"/>
      <c r="L217" s="8">
        <f t="shared" si="165"/>
        <v>0</v>
      </c>
      <c r="M217" s="8" t="e">
        <f t="shared" si="170"/>
        <v>#DIV/0!</v>
      </c>
      <c r="N217" s="8">
        <f t="shared" si="167"/>
        <v>0</v>
      </c>
      <c r="O217" s="8">
        <f t="shared" si="168"/>
        <v>0</v>
      </c>
      <c r="P217" s="8"/>
      <c r="Q217" s="8"/>
      <c r="R217" s="8"/>
      <c r="S217" s="8">
        <f t="shared" si="130"/>
        <v>0</v>
      </c>
      <c r="T217" s="8" t="e">
        <f t="shared" si="171"/>
        <v>#DIV/0!</v>
      </c>
      <c r="U217" s="8">
        <f t="shared" si="132"/>
        <v>0</v>
      </c>
      <c r="V217" s="8">
        <f t="shared" si="133"/>
        <v>0</v>
      </c>
      <c r="W217" s="26">
        <f t="shared" si="134"/>
        <v>0</v>
      </c>
      <c r="X217" s="30"/>
      <c r="Y217" s="26"/>
    </row>
    <row r="218" spans="1:25" ht="14.25" customHeight="1" x14ac:dyDescent="0.2">
      <c r="A218" s="7" t="s">
        <v>475</v>
      </c>
      <c r="B218" s="21" t="s">
        <v>1296</v>
      </c>
      <c r="C218" s="29"/>
      <c r="D218" s="6" t="s">
        <v>88</v>
      </c>
      <c r="E218" s="6" t="s">
        <v>1333</v>
      </c>
      <c r="F218" s="20" t="s">
        <v>1334</v>
      </c>
      <c r="G218" s="22">
        <v>0</v>
      </c>
      <c r="H218" s="8">
        <v>0</v>
      </c>
      <c r="I218" s="8" t="e">
        <f t="shared" si="169"/>
        <v>#DIV/0!</v>
      </c>
      <c r="J218" s="8">
        <v>0</v>
      </c>
      <c r="K218" s="8"/>
      <c r="L218" s="8">
        <f t="shared" si="165"/>
        <v>0</v>
      </c>
      <c r="M218" s="8" t="e">
        <f t="shared" si="170"/>
        <v>#DIV/0!</v>
      </c>
      <c r="N218" s="8">
        <f t="shared" si="167"/>
        <v>0</v>
      </c>
      <c r="O218" s="8">
        <f t="shared" si="168"/>
        <v>0</v>
      </c>
      <c r="P218" s="8"/>
      <c r="Q218" s="8"/>
      <c r="R218" s="8"/>
      <c r="S218" s="8">
        <f t="shared" si="130"/>
        <v>0</v>
      </c>
      <c r="T218" s="8" t="e">
        <f t="shared" si="171"/>
        <v>#DIV/0!</v>
      </c>
      <c r="U218" s="8">
        <f t="shared" si="132"/>
        <v>0</v>
      </c>
      <c r="V218" s="8">
        <f t="shared" si="133"/>
        <v>0</v>
      </c>
      <c r="W218" s="26">
        <f t="shared" si="134"/>
        <v>0</v>
      </c>
      <c r="X218" s="30">
        <v>0</v>
      </c>
      <c r="Y218" s="26"/>
    </row>
    <row r="219" spans="1:25" ht="14.25" customHeight="1" x14ac:dyDescent="0.2">
      <c r="A219" s="7" t="s">
        <v>475</v>
      </c>
      <c r="B219" s="21" t="s">
        <v>1296</v>
      </c>
      <c r="C219" s="29"/>
      <c r="D219" s="6" t="s">
        <v>88</v>
      </c>
      <c r="E219" s="6" t="s">
        <v>1335</v>
      </c>
      <c r="F219" s="20" t="s">
        <v>1729</v>
      </c>
      <c r="G219" s="22">
        <v>0</v>
      </c>
      <c r="H219" s="8">
        <v>0</v>
      </c>
      <c r="I219" s="8"/>
      <c r="J219" s="8">
        <v>0</v>
      </c>
      <c r="K219" s="8"/>
      <c r="L219" s="8">
        <f>H219+J219+K219</f>
        <v>0</v>
      </c>
      <c r="M219" s="8" t="e">
        <f>L219/G219*100</f>
        <v>#DIV/0!</v>
      </c>
      <c r="N219" s="8">
        <f>G219-L219</f>
        <v>0</v>
      </c>
      <c r="O219" s="8">
        <f>J219+K219</f>
        <v>0</v>
      </c>
      <c r="P219" s="8"/>
      <c r="Q219" s="8"/>
      <c r="R219" s="8"/>
      <c r="S219" s="8">
        <f t="shared" si="130"/>
        <v>0</v>
      </c>
      <c r="T219" s="8" t="e">
        <f t="shared" si="171"/>
        <v>#DIV/0!</v>
      </c>
      <c r="U219" s="8">
        <f t="shared" si="132"/>
        <v>0</v>
      </c>
      <c r="V219" s="8">
        <f t="shared" si="133"/>
        <v>0</v>
      </c>
      <c r="W219" s="26">
        <f t="shared" si="134"/>
        <v>0</v>
      </c>
      <c r="X219" s="30">
        <v>0</v>
      </c>
      <c r="Y219" s="26"/>
    </row>
    <row r="220" spans="1:25" ht="14.25" customHeight="1" x14ac:dyDescent="0.2">
      <c r="A220" s="7" t="s">
        <v>475</v>
      </c>
      <c r="B220" s="21" t="s">
        <v>1296</v>
      </c>
      <c r="C220" s="29"/>
      <c r="D220" s="6" t="s">
        <v>88</v>
      </c>
      <c r="E220" s="6" t="s">
        <v>1336</v>
      </c>
      <c r="F220" s="20" t="s">
        <v>1337</v>
      </c>
      <c r="G220" s="22">
        <v>0</v>
      </c>
      <c r="H220" s="8">
        <v>0</v>
      </c>
      <c r="I220" s="8" t="e">
        <f>H220/G220*100</f>
        <v>#DIV/0!</v>
      </c>
      <c r="J220" s="8">
        <v>0</v>
      </c>
      <c r="K220" s="8"/>
      <c r="L220" s="8">
        <f>H220+J220+K220</f>
        <v>0</v>
      </c>
      <c r="M220" s="8" t="e">
        <f>L220/G220*100</f>
        <v>#DIV/0!</v>
      </c>
      <c r="N220" s="8">
        <f>G220-L220</f>
        <v>0</v>
      </c>
      <c r="O220" s="8">
        <f>J220+K220</f>
        <v>0</v>
      </c>
      <c r="P220" s="8"/>
      <c r="Q220" s="8"/>
      <c r="R220" s="8"/>
      <c r="S220" s="8">
        <f t="shared" si="130"/>
        <v>0</v>
      </c>
      <c r="T220" s="8" t="e">
        <f t="shared" si="171"/>
        <v>#DIV/0!</v>
      </c>
      <c r="U220" s="8">
        <f t="shared" si="132"/>
        <v>0</v>
      </c>
      <c r="V220" s="8">
        <f t="shared" si="133"/>
        <v>0</v>
      </c>
      <c r="W220" s="26">
        <f t="shared" si="134"/>
        <v>0</v>
      </c>
      <c r="X220" s="30">
        <v>0</v>
      </c>
      <c r="Y220" s="26"/>
    </row>
    <row r="221" spans="1:25" ht="14.25" customHeight="1" x14ac:dyDescent="0.2">
      <c r="A221" s="7" t="s">
        <v>475</v>
      </c>
      <c r="B221" s="21" t="s">
        <v>1296</v>
      </c>
      <c r="C221" s="29"/>
      <c r="D221" s="6" t="s">
        <v>88</v>
      </c>
      <c r="E221" s="6" t="s">
        <v>1338</v>
      </c>
      <c r="F221" s="20" t="s">
        <v>110</v>
      </c>
      <c r="G221" s="22">
        <v>0</v>
      </c>
      <c r="H221" s="8">
        <v>0</v>
      </c>
      <c r="I221" s="8" t="e">
        <f t="shared" si="169"/>
        <v>#DIV/0!</v>
      </c>
      <c r="J221" s="8">
        <v>0</v>
      </c>
      <c r="K221" s="8"/>
      <c r="L221" s="8">
        <f t="shared" si="165"/>
        <v>0</v>
      </c>
      <c r="M221" s="8" t="e">
        <f t="shared" si="170"/>
        <v>#DIV/0!</v>
      </c>
      <c r="N221" s="8">
        <f t="shared" si="167"/>
        <v>0</v>
      </c>
      <c r="O221" s="8">
        <f t="shared" si="168"/>
        <v>0</v>
      </c>
      <c r="P221" s="8"/>
      <c r="Q221" s="8"/>
      <c r="R221" s="8"/>
      <c r="S221" s="8">
        <f t="shared" si="130"/>
        <v>0</v>
      </c>
      <c r="T221" s="8" t="e">
        <f t="shared" si="171"/>
        <v>#DIV/0!</v>
      </c>
      <c r="U221" s="8">
        <f t="shared" si="132"/>
        <v>0</v>
      </c>
      <c r="V221" s="8">
        <f t="shared" si="133"/>
        <v>0</v>
      </c>
      <c r="W221" s="26">
        <f t="shared" si="134"/>
        <v>0</v>
      </c>
      <c r="X221" s="30">
        <v>0</v>
      </c>
      <c r="Y221" s="26"/>
    </row>
    <row r="222" spans="1:25" ht="14.25" customHeight="1" x14ac:dyDescent="0.2">
      <c r="A222" s="7" t="s">
        <v>475</v>
      </c>
      <c r="B222" s="21" t="s">
        <v>1296</v>
      </c>
      <c r="C222" s="29"/>
      <c r="D222" s="6" t="s">
        <v>88</v>
      </c>
      <c r="E222" s="6" t="s">
        <v>111</v>
      </c>
      <c r="F222" s="20" t="s">
        <v>110</v>
      </c>
      <c r="G222" s="22">
        <v>0</v>
      </c>
      <c r="H222" s="8">
        <v>0</v>
      </c>
      <c r="I222" s="8" t="e">
        <f t="shared" si="169"/>
        <v>#DIV/0!</v>
      </c>
      <c r="J222" s="8">
        <v>0</v>
      </c>
      <c r="K222" s="8"/>
      <c r="L222" s="8">
        <f t="shared" si="165"/>
        <v>0</v>
      </c>
      <c r="M222" s="8" t="e">
        <f t="shared" si="170"/>
        <v>#DIV/0!</v>
      </c>
      <c r="N222" s="8">
        <f t="shared" si="167"/>
        <v>0</v>
      </c>
      <c r="O222" s="8">
        <f t="shared" si="168"/>
        <v>0</v>
      </c>
      <c r="P222" s="8"/>
      <c r="Q222" s="8"/>
      <c r="R222" s="8"/>
      <c r="S222" s="8">
        <f t="shared" ref="S222:S301" si="172">L222+P222+Q222+R222</f>
        <v>0</v>
      </c>
      <c r="T222" s="8" t="e">
        <f t="shared" si="171"/>
        <v>#DIV/0!</v>
      </c>
      <c r="U222" s="8">
        <f t="shared" ref="U222:U301" si="173">G222-S222</f>
        <v>0</v>
      </c>
      <c r="V222" s="8">
        <f t="shared" ref="V222:V301" si="174">H222+J222</f>
        <v>0</v>
      </c>
      <c r="W222" s="26">
        <f t="shared" ref="W222:W301" si="175">K222+P222</f>
        <v>0</v>
      </c>
      <c r="X222" s="30"/>
      <c r="Y222" s="26"/>
    </row>
    <row r="223" spans="1:25" ht="14.25" customHeight="1" x14ac:dyDescent="0.2">
      <c r="A223" s="7" t="s">
        <v>475</v>
      </c>
      <c r="B223" s="21">
        <v>1551</v>
      </c>
      <c r="C223" s="29"/>
      <c r="D223" s="6" t="s">
        <v>88</v>
      </c>
      <c r="E223" s="6" t="s">
        <v>112</v>
      </c>
      <c r="F223" s="20" t="s">
        <v>113</v>
      </c>
      <c r="G223" s="22">
        <v>0</v>
      </c>
      <c r="H223" s="8">
        <v>0</v>
      </c>
      <c r="I223" s="8" t="e">
        <f t="shared" si="169"/>
        <v>#DIV/0!</v>
      </c>
      <c r="J223" s="8">
        <v>0</v>
      </c>
      <c r="K223" s="8"/>
      <c r="L223" s="8">
        <f t="shared" si="165"/>
        <v>0</v>
      </c>
      <c r="M223" s="8" t="e">
        <f t="shared" si="170"/>
        <v>#DIV/0!</v>
      </c>
      <c r="N223" s="8">
        <f t="shared" si="167"/>
        <v>0</v>
      </c>
      <c r="O223" s="8">
        <f t="shared" si="168"/>
        <v>0</v>
      </c>
      <c r="P223" s="8"/>
      <c r="Q223" s="8"/>
      <c r="R223" s="8"/>
      <c r="S223" s="8">
        <f t="shared" si="172"/>
        <v>0</v>
      </c>
      <c r="T223" s="8" t="e">
        <f t="shared" si="171"/>
        <v>#DIV/0!</v>
      </c>
      <c r="U223" s="8">
        <f t="shared" si="173"/>
        <v>0</v>
      </c>
      <c r="V223" s="8">
        <f t="shared" si="174"/>
        <v>0</v>
      </c>
      <c r="W223" s="26">
        <f t="shared" si="175"/>
        <v>0</v>
      </c>
      <c r="X223" s="30">
        <v>0</v>
      </c>
      <c r="Y223" s="26"/>
    </row>
    <row r="224" spans="1:25" ht="14.25" customHeight="1" x14ac:dyDescent="0.2">
      <c r="A224" s="7" t="s">
        <v>475</v>
      </c>
      <c r="B224" s="21" t="s">
        <v>1296</v>
      </c>
      <c r="C224" s="29"/>
      <c r="D224" s="6" t="s">
        <v>88</v>
      </c>
      <c r="E224" s="6" t="s">
        <v>114</v>
      </c>
      <c r="F224" s="20" t="s">
        <v>115</v>
      </c>
      <c r="G224" s="22">
        <v>0</v>
      </c>
      <c r="H224" s="8">
        <v>0</v>
      </c>
      <c r="I224" s="8" t="e">
        <f t="shared" si="169"/>
        <v>#DIV/0!</v>
      </c>
      <c r="J224" s="8">
        <v>0</v>
      </c>
      <c r="K224" s="8"/>
      <c r="L224" s="8">
        <f t="shared" si="165"/>
        <v>0</v>
      </c>
      <c r="M224" s="8" t="e">
        <f t="shared" si="170"/>
        <v>#DIV/0!</v>
      </c>
      <c r="N224" s="8">
        <f t="shared" si="167"/>
        <v>0</v>
      </c>
      <c r="O224" s="8">
        <f t="shared" si="168"/>
        <v>0</v>
      </c>
      <c r="P224" s="8"/>
      <c r="Q224" s="8"/>
      <c r="R224" s="8"/>
      <c r="S224" s="8">
        <f t="shared" si="172"/>
        <v>0</v>
      </c>
      <c r="T224" s="8" t="e">
        <f t="shared" si="171"/>
        <v>#DIV/0!</v>
      </c>
      <c r="U224" s="8">
        <f t="shared" si="173"/>
        <v>0</v>
      </c>
      <c r="V224" s="8">
        <f t="shared" si="174"/>
        <v>0</v>
      </c>
      <c r="W224" s="26">
        <f t="shared" si="175"/>
        <v>0</v>
      </c>
      <c r="X224" s="30">
        <v>45008</v>
      </c>
      <c r="Y224" s="26"/>
    </row>
    <row r="225" spans="1:25" ht="14.25" customHeight="1" x14ac:dyDescent="0.2">
      <c r="A225" s="7" t="s">
        <v>475</v>
      </c>
      <c r="B225" s="21" t="s">
        <v>1296</v>
      </c>
      <c r="C225" s="29"/>
      <c r="D225" s="6" t="s">
        <v>88</v>
      </c>
      <c r="E225" s="6" t="s">
        <v>116</v>
      </c>
      <c r="F225" s="20" t="s">
        <v>117</v>
      </c>
      <c r="G225" s="22">
        <v>0</v>
      </c>
      <c r="H225" s="8">
        <v>0</v>
      </c>
      <c r="I225" s="8" t="e">
        <f t="shared" si="169"/>
        <v>#DIV/0!</v>
      </c>
      <c r="J225" s="8">
        <v>0</v>
      </c>
      <c r="K225" s="8"/>
      <c r="L225" s="8">
        <f t="shared" si="165"/>
        <v>0</v>
      </c>
      <c r="M225" s="8" t="e">
        <f t="shared" si="170"/>
        <v>#DIV/0!</v>
      </c>
      <c r="N225" s="8">
        <f t="shared" si="167"/>
        <v>0</v>
      </c>
      <c r="O225" s="8">
        <f t="shared" si="168"/>
        <v>0</v>
      </c>
      <c r="P225" s="8"/>
      <c r="Q225" s="8"/>
      <c r="R225" s="8"/>
      <c r="S225" s="8">
        <f t="shared" si="172"/>
        <v>0</v>
      </c>
      <c r="T225" s="8" t="e">
        <f t="shared" si="171"/>
        <v>#DIV/0!</v>
      </c>
      <c r="U225" s="8">
        <f t="shared" si="173"/>
        <v>0</v>
      </c>
      <c r="V225" s="8">
        <f t="shared" si="174"/>
        <v>0</v>
      </c>
      <c r="W225" s="26">
        <f t="shared" si="175"/>
        <v>0</v>
      </c>
      <c r="X225" s="30">
        <v>0</v>
      </c>
      <c r="Y225" s="26"/>
    </row>
    <row r="226" spans="1:25" ht="14.25" customHeight="1" x14ac:dyDescent="0.2">
      <c r="A226" s="7" t="s">
        <v>475</v>
      </c>
      <c r="B226" s="21" t="s">
        <v>1296</v>
      </c>
      <c r="C226" s="29"/>
      <c r="D226" s="6" t="s">
        <v>88</v>
      </c>
      <c r="E226" s="6" t="s">
        <v>118</v>
      </c>
      <c r="F226" s="20" t="s">
        <v>105</v>
      </c>
      <c r="G226" s="22">
        <v>0</v>
      </c>
      <c r="H226" s="8">
        <v>0</v>
      </c>
      <c r="I226" s="8" t="e">
        <f t="shared" si="169"/>
        <v>#DIV/0!</v>
      </c>
      <c r="J226" s="8">
        <v>0</v>
      </c>
      <c r="K226" s="8"/>
      <c r="L226" s="8">
        <f t="shared" si="165"/>
        <v>0</v>
      </c>
      <c r="M226" s="8" t="e">
        <f t="shared" si="170"/>
        <v>#DIV/0!</v>
      </c>
      <c r="N226" s="8">
        <f t="shared" si="167"/>
        <v>0</v>
      </c>
      <c r="O226" s="8">
        <f t="shared" si="168"/>
        <v>0</v>
      </c>
      <c r="P226" s="8"/>
      <c r="Q226" s="8"/>
      <c r="R226" s="8"/>
      <c r="S226" s="8">
        <f t="shared" si="172"/>
        <v>0</v>
      </c>
      <c r="T226" s="8" t="e">
        <f t="shared" si="171"/>
        <v>#DIV/0!</v>
      </c>
      <c r="U226" s="8">
        <f t="shared" si="173"/>
        <v>0</v>
      </c>
      <c r="V226" s="8">
        <f t="shared" si="174"/>
        <v>0</v>
      </c>
      <c r="W226" s="26">
        <f t="shared" si="175"/>
        <v>0</v>
      </c>
      <c r="X226" s="30"/>
      <c r="Y226" s="26"/>
    </row>
    <row r="227" spans="1:25" ht="14.25" customHeight="1" x14ac:dyDescent="0.2">
      <c r="A227" s="7" t="s">
        <v>475</v>
      </c>
      <c r="B227" s="21" t="s">
        <v>1296</v>
      </c>
      <c r="C227" s="29"/>
      <c r="D227" s="6" t="s">
        <v>88</v>
      </c>
      <c r="E227" s="6" t="s">
        <v>1379</v>
      </c>
      <c r="F227" s="20" t="s">
        <v>1380</v>
      </c>
      <c r="G227" s="22">
        <v>0</v>
      </c>
      <c r="H227" s="8">
        <v>0</v>
      </c>
      <c r="I227" s="8" t="e">
        <f t="shared" si="169"/>
        <v>#DIV/0!</v>
      </c>
      <c r="J227" s="8">
        <v>0</v>
      </c>
      <c r="K227" s="8"/>
      <c r="L227" s="8">
        <f t="shared" si="165"/>
        <v>0</v>
      </c>
      <c r="M227" s="8" t="e">
        <f t="shared" si="170"/>
        <v>#DIV/0!</v>
      </c>
      <c r="N227" s="8">
        <f t="shared" si="167"/>
        <v>0</v>
      </c>
      <c r="O227" s="8">
        <f t="shared" si="168"/>
        <v>0</v>
      </c>
      <c r="P227" s="8"/>
      <c r="Q227" s="8"/>
      <c r="R227" s="8"/>
      <c r="S227" s="8">
        <f t="shared" si="172"/>
        <v>0</v>
      </c>
      <c r="T227" s="8" t="e">
        <f t="shared" si="171"/>
        <v>#DIV/0!</v>
      </c>
      <c r="U227" s="8">
        <f t="shared" si="173"/>
        <v>0</v>
      </c>
      <c r="V227" s="8">
        <f t="shared" si="174"/>
        <v>0</v>
      </c>
      <c r="W227" s="26">
        <f t="shared" si="175"/>
        <v>0</v>
      </c>
      <c r="X227" s="30"/>
      <c r="Y227" s="26"/>
    </row>
    <row r="228" spans="1:25" ht="14.25" customHeight="1" x14ac:dyDescent="0.2">
      <c r="A228" s="7" t="s">
        <v>475</v>
      </c>
      <c r="B228" s="21" t="s">
        <v>1296</v>
      </c>
      <c r="C228" s="29"/>
      <c r="D228" s="6" t="s">
        <v>88</v>
      </c>
      <c r="E228" s="6" t="s">
        <v>1381</v>
      </c>
      <c r="F228" s="6" t="s">
        <v>1987</v>
      </c>
      <c r="G228" s="22">
        <v>400000</v>
      </c>
      <c r="H228" s="8">
        <v>260037.22</v>
      </c>
      <c r="I228" s="8">
        <f t="shared" si="169"/>
        <v>65.009304999999998</v>
      </c>
      <c r="J228" s="8">
        <v>116010.92</v>
      </c>
      <c r="K228" s="8"/>
      <c r="L228" s="8">
        <f t="shared" si="165"/>
        <v>376048.14</v>
      </c>
      <c r="M228" s="8">
        <f t="shared" si="170"/>
        <v>94.012035000000012</v>
      </c>
      <c r="N228" s="8">
        <f t="shared" si="167"/>
        <v>23951.859999999986</v>
      </c>
      <c r="O228" s="8">
        <f t="shared" si="168"/>
        <v>116010.92</v>
      </c>
      <c r="P228" s="8"/>
      <c r="Q228" s="8"/>
      <c r="R228" s="8"/>
      <c r="S228" s="8">
        <f t="shared" si="172"/>
        <v>376048.14</v>
      </c>
      <c r="T228" s="8">
        <f t="shared" si="171"/>
        <v>94.012035000000012</v>
      </c>
      <c r="U228" s="8">
        <f t="shared" si="173"/>
        <v>23951.859999999986</v>
      </c>
      <c r="V228" s="8">
        <f t="shared" si="174"/>
        <v>376048.14</v>
      </c>
      <c r="W228" s="26">
        <f t="shared" si="175"/>
        <v>0</v>
      </c>
      <c r="X228" s="30">
        <v>5511</v>
      </c>
      <c r="Y228" s="26"/>
    </row>
    <row r="229" spans="1:25" ht="14.25" customHeight="1" x14ac:dyDescent="0.2">
      <c r="A229" s="7"/>
      <c r="B229" s="21"/>
      <c r="C229" s="29"/>
      <c r="D229" s="6" t="s">
        <v>88</v>
      </c>
      <c r="E229" s="6" t="s">
        <v>1382</v>
      </c>
      <c r="F229" s="20"/>
      <c r="G229" s="22">
        <v>0</v>
      </c>
      <c r="H229" s="8">
        <v>0</v>
      </c>
      <c r="I229" s="8" t="e">
        <f t="shared" si="169"/>
        <v>#DIV/0!</v>
      </c>
      <c r="J229" s="8">
        <v>0</v>
      </c>
      <c r="K229" s="8"/>
      <c r="L229" s="8">
        <f t="shared" si="165"/>
        <v>0</v>
      </c>
      <c r="M229" s="8" t="e">
        <f t="shared" si="170"/>
        <v>#DIV/0!</v>
      </c>
      <c r="N229" s="8">
        <f t="shared" si="167"/>
        <v>0</v>
      </c>
      <c r="O229" s="8">
        <f t="shared" si="168"/>
        <v>0</v>
      </c>
      <c r="P229" s="8"/>
      <c r="Q229" s="8"/>
      <c r="R229" s="8"/>
      <c r="S229" s="8">
        <f t="shared" si="172"/>
        <v>0</v>
      </c>
      <c r="T229" s="8" t="e">
        <f t="shared" si="171"/>
        <v>#DIV/0!</v>
      </c>
      <c r="U229" s="8">
        <f t="shared" si="173"/>
        <v>0</v>
      </c>
      <c r="V229" s="8">
        <f t="shared" si="174"/>
        <v>0</v>
      </c>
      <c r="W229" s="26">
        <f t="shared" si="175"/>
        <v>0</v>
      </c>
      <c r="X229" s="30">
        <v>601</v>
      </c>
      <c r="Y229" s="26"/>
    </row>
    <row r="230" spans="1:25" ht="14.25" customHeight="1" x14ac:dyDescent="0.2">
      <c r="A230" s="7" t="s">
        <v>475</v>
      </c>
      <c r="B230" s="21" t="s">
        <v>1240</v>
      </c>
      <c r="C230" s="29"/>
      <c r="D230" s="6" t="s">
        <v>88</v>
      </c>
      <c r="E230" s="6" t="s">
        <v>1383</v>
      </c>
      <c r="F230" s="20" t="s">
        <v>1021</v>
      </c>
      <c r="G230" s="22">
        <v>15000</v>
      </c>
      <c r="H230" s="8">
        <v>5220.3999999999996</v>
      </c>
      <c r="I230" s="8">
        <f t="shared" si="169"/>
        <v>34.802666666666667</v>
      </c>
      <c r="J230" s="8">
        <v>448</v>
      </c>
      <c r="K230" s="8"/>
      <c r="L230" s="8">
        <f t="shared" si="165"/>
        <v>5668.4</v>
      </c>
      <c r="M230" s="8">
        <f t="shared" si="170"/>
        <v>37.789333333333332</v>
      </c>
      <c r="N230" s="8">
        <f t="shared" si="167"/>
        <v>9331.6</v>
      </c>
      <c r="O230" s="8">
        <f t="shared" si="168"/>
        <v>448</v>
      </c>
      <c r="P230" s="8"/>
      <c r="Q230" s="8"/>
      <c r="R230" s="8"/>
      <c r="S230" s="8">
        <f t="shared" si="172"/>
        <v>5668.4</v>
      </c>
      <c r="T230" s="8">
        <f t="shared" si="171"/>
        <v>37.789333333333332</v>
      </c>
      <c r="U230" s="8">
        <f t="shared" si="173"/>
        <v>9331.6</v>
      </c>
      <c r="V230" s="8">
        <f t="shared" si="174"/>
        <v>5668.4</v>
      </c>
      <c r="W230" s="26">
        <f t="shared" si="175"/>
        <v>0</v>
      </c>
      <c r="X230" s="30"/>
      <c r="Y230" s="26"/>
    </row>
    <row r="231" spans="1:25" ht="14.25" customHeight="1" x14ac:dyDescent="0.2">
      <c r="A231" s="7" t="s">
        <v>475</v>
      </c>
      <c r="B231" s="21" t="s">
        <v>1240</v>
      </c>
      <c r="C231" s="29"/>
      <c r="D231" s="6" t="s">
        <v>88</v>
      </c>
      <c r="E231" s="6" t="s">
        <v>1022</v>
      </c>
      <c r="F231" s="185" t="s">
        <v>769</v>
      </c>
      <c r="G231" s="188">
        <v>24000</v>
      </c>
      <c r="H231" s="8">
        <v>22025.579999999998</v>
      </c>
      <c r="I231" s="8">
        <f t="shared" si="169"/>
        <v>91.77324999999999</v>
      </c>
      <c r="J231" s="8">
        <v>2314.17</v>
      </c>
      <c r="K231" s="8"/>
      <c r="L231" s="8">
        <f t="shared" si="165"/>
        <v>24339.75</v>
      </c>
      <c r="M231" s="8">
        <f t="shared" si="170"/>
        <v>101.41562500000001</v>
      </c>
      <c r="N231" s="8">
        <f t="shared" si="167"/>
        <v>-339.75</v>
      </c>
      <c r="O231" s="8">
        <f t="shared" si="168"/>
        <v>2314.17</v>
      </c>
      <c r="P231" s="8"/>
      <c r="Q231" s="8"/>
      <c r="R231" s="8"/>
      <c r="S231" s="8">
        <f t="shared" si="172"/>
        <v>24339.75</v>
      </c>
      <c r="T231" s="8">
        <f t="shared" si="171"/>
        <v>101.41562500000001</v>
      </c>
      <c r="U231" s="8">
        <f t="shared" si="173"/>
        <v>-339.75</v>
      </c>
      <c r="V231" s="8">
        <f t="shared" si="174"/>
        <v>24339.75</v>
      </c>
      <c r="W231" s="26">
        <f t="shared" si="175"/>
        <v>0</v>
      </c>
      <c r="X231" s="30"/>
      <c r="Y231" s="26"/>
    </row>
    <row r="232" spans="1:25" ht="14.25" customHeight="1" x14ac:dyDescent="0.2">
      <c r="A232" s="7" t="s">
        <v>475</v>
      </c>
      <c r="B232" s="21" t="s">
        <v>1240</v>
      </c>
      <c r="C232" s="29"/>
      <c r="D232" s="6" t="s">
        <v>88</v>
      </c>
      <c r="E232" s="6" t="s">
        <v>780</v>
      </c>
      <c r="F232" s="185" t="s">
        <v>781</v>
      </c>
      <c r="G232" s="188">
        <v>28368</v>
      </c>
      <c r="H232" s="8">
        <v>26335.63</v>
      </c>
      <c r="I232" s="8">
        <f t="shared" si="169"/>
        <v>92.835695149464186</v>
      </c>
      <c r="J232" s="8">
        <v>2395.56</v>
      </c>
      <c r="K232" s="8"/>
      <c r="L232" s="8">
        <f t="shared" si="165"/>
        <v>28731.190000000002</v>
      </c>
      <c r="M232" s="8">
        <f t="shared" si="170"/>
        <v>101.28028059785674</v>
      </c>
      <c r="N232" s="8">
        <f t="shared" si="167"/>
        <v>-363.19000000000233</v>
      </c>
      <c r="O232" s="8">
        <f t="shared" si="168"/>
        <v>2395.56</v>
      </c>
      <c r="P232" s="8"/>
      <c r="Q232" s="8"/>
      <c r="R232" s="8"/>
      <c r="S232" s="8">
        <f t="shared" si="172"/>
        <v>28731.190000000002</v>
      </c>
      <c r="T232" s="8">
        <f t="shared" si="171"/>
        <v>101.28028059785674</v>
      </c>
      <c r="U232" s="8">
        <f t="shared" si="173"/>
        <v>-363.19000000000233</v>
      </c>
      <c r="V232" s="8">
        <f t="shared" si="174"/>
        <v>28731.190000000002</v>
      </c>
      <c r="W232" s="26">
        <f t="shared" si="175"/>
        <v>0</v>
      </c>
      <c r="X232" s="30">
        <v>0</v>
      </c>
      <c r="Y232" s="26"/>
    </row>
    <row r="233" spans="1:25" ht="14.25" customHeight="1" x14ac:dyDescent="0.2">
      <c r="A233" s="7" t="s">
        <v>1497</v>
      </c>
      <c r="B233" s="21">
        <v>5512</v>
      </c>
      <c r="C233" s="29"/>
      <c r="D233" s="6" t="s">
        <v>1446</v>
      </c>
      <c r="E233" s="6" t="s">
        <v>782</v>
      </c>
      <c r="F233" s="20" t="s">
        <v>1836</v>
      </c>
      <c r="G233" s="22">
        <v>1520</v>
      </c>
      <c r="H233" s="8">
        <v>1519.9</v>
      </c>
      <c r="I233" s="8">
        <f t="shared" si="169"/>
        <v>99.993421052631575</v>
      </c>
      <c r="J233" s="8">
        <v>0</v>
      </c>
      <c r="K233" s="8"/>
      <c r="L233" s="8">
        <f t="shared" si="165"/>
        <v>1519.9</v>
      </c>
      <c r="M233" s="8">
        <f t="shared" si="170"/>
        <v>99.993421052631575</v>
      </c>
      <c r="N233" s="8">
        <f t="shared" si="167"/>
        <v>9.9999999999909051E-2</v>
      </c>
      <c r="O233" s="8">
        <f t="shared" si="168"/>
        <v>0</v>
      </c>
      <c r="P233" s="8"/>
      <c r="Q233" s="8"/>
      <c r="R233" s="8"/>
      <c r="S233" s="8">
        <f t="shared" si="172"/>
        <v>1519.9</v>
      </c>
      <c r="T233" s="8">
        <f t="shared" si="171"/>
        <v>99.993421052631575</v>
      </c>
      <c r="U233" s="8">
        <f t="shared" si="173"/>
        <v>9.9999999999909051E-2</v>
      </c>
      <c r="V233" s="8">
        <f t="shared" si="174"/>
        <v>1519.9</v>
      </c>
      <c r="W233" s="26">
        <f t="shared" si="175"/>
        <v>0</v>
      </c>
      <c r="X233" s="30">
        <v>0</v>
      </c>
      <c r="Y233" s="26"/>
    </row>
    <row r="234" spans="1:25" ht="14.25" customHeight="1" x14ac:dyDescent="0.2">
      <c r="A234" s="7" t="s">
        <v>1497</v>
      </c>
      <c r="B234" s="21">
        <v>5512</v>
      </c>
      <c r="C234" s="29"/>
      <c r="D234" s="6" t="s">
        <v>1446</v>
      </c>
      <c r="E234" s="6" t="s">
        <v>1837</v>
      </c>
      <c r="F234" s="20" t="s">
        <v>1838</v>
      </c>
      <c r="G234" s="22">
        <v>34000</v>
      </c>
      <c r="H234" s="8">
        <v>31548.5</v>
      </c>
      <c r="I234" s="8">
        <f t="shared" si="169"/>
        <v>92.789705882352948</v>
      </c>
      <c r="J234" s="8">
        <v>2450</v>
      </c>
      <c r="K234" s="8"/>
      <c r="L234" s="8">
        <f t="shared" si="165"/>
        <v>33998.5</v>
      </c>
      <c r="M234" s="8">
        <f t="shared" si="170"/>
        <v>99.995588235294122</v>
      </c>
      <c r="N234" s="8">
        <f t="shared" si="167"/>
        <v>1.5</v>
      </c>
      <c r="O234" s="8">
        <f t="shared" si="168"/>
        <v>2450</v>
      </c>
      <c r="P234" s="8"/>
      <c r="Q234" s="8"/>
      <c r="R234" s="8"/>
      <c r="S234" s="8">
        <f t="shared" si="172"/>
        <v>33998.5</v>
      </c>
      <c r="T234" s="8">
        <f t="shared" si="171"/>
        <v>99.995588235294122</v>
      </c>
      <c r="U234" s="8">
        <f t="shared" si="173"/>
        <v>1.5</v>
      </c>
      <c r="V234" s="8">
        <f t="shared" si="174"/>
        <v>33998.5</v>
      </c>
      <c r="W234" s="26">
        <f t="shared" si="175"/>
        <v>0</v>
      </c>
      <c r="X234" s="30"/>
      <c r="Y234" s="26"/>
    </row>
    <row r="235" spans="1:25" ht="14.25" customHeight="1" x14ac:dyDescent="0.2">
      <c r="A235" s="7" t="s">
        <v>1497</v>
      </c>
      <c r="B235" s="21">
        <v>5512</v>
      </c>
      <c r="C235" s="29"/>
      <c r="D235" s="6" t="s">
        <v>1446</v>
      </c>
      <c r="E235" s="6" t="s">
        <v>1839</v>
      </c>
      <c r="F235" s="20" t="s">
        <v>1840</v>
      </c>
      <c r="G235" s="22">
        <v>6435</v>
      </c>
      <c r="H235" s="8">
        <v>6435</v>
      </c>
      <c r="I235" s="8">
        <f t="shared" si="169"/>
        <v>100</v>
      </c>
      <c r="J235" s="8">
        <v>0</v>
      </c>
      <c r="K235" s="8"/>
      <c r="L235" s="8">
        <f t="shared" si="165"/>
        <v>6435</v>
      </c>
      <c r="M235" s="8">
        <f t="shared" si="170"/>
        <v>100</v>
      </c>
      <c r="N235" s="8">
        <f t="shared" si="167"/>
        <v>0</v>
      </c>
      <c r="O235" s="8">
        <f t="shared" si="168"/>
        <v>0</v>
      </c>
      <c r="P235" s="8"/>
      <c r="Q235" s="8"/>
      <c r="R235" s="8"/>
      <c r="S235" s="8">
        <f t="shared" si="172"/>
        <v>6435</v>
      </c>
      <c r="T235" s="8">
        <f t="shared" si="171"/>
        <v>100</v>
      </c>
      <c r="U235" s="8">
        <f t="shared" si="173"/>
        <v>0</v>
      </c>
      <c r="V235" s="8">
        <f t="shared" si="174"/>
        <v>6435</v>
      </c>
      <c r="W235" s="26">
        <f t="shared" si="175"/>
        <v>0</v>
      </c>
      <c r="X235" s="30">
        <v>0</v>
      </c>
      <c r="Y235" s="26"/>
    </row>
    <row r="236" spans="1:25" ht="14.25" customHeight="1" x14ac:dyDescent="0.2">
      <c r="A236" s="7" t="s">
        <v>1497</v>
      </c>
      <c r="B236" s="21" t="s">
        <v>727</v>
      </c>
      <c r="C236" s="29"/>
      <c r="D236" s="6" t="s">
        <v>1498</v>
      </c>
      <c r="E236" s="6" t="s">
        <v>1841</v>
      </c>
      <c r="F236" s="20" t="s">
        <v>1868</v>
      </c>
      <c r="G236" s="174">
        <v>4134</v>
      </c>
      <c r="H236" s="8">
        <v>386.91999999999996</v>
      </c>
      <c r="I236" s="8">
        <f t="shared" si="169"/>
        <v>9.3594581519109799</v>
      </c>
      <c r="J236" s="8">
        <v>31.88</v>
      </c>
      <c r="K236" s="8"/>
      <c r="L236" s="8">
        <f t="shared" si="165"/>
        <v>418.79999999999995</v>
      </c>
      <c r="M236" s="8">
        <f t="shared" si="170"/>
        <v>10.130624092888242</v>
      </c>
      <c r="N236" s="8">
        <f t="shared" si="167"/>
        <v>3715.2</v>
      </c>
      <c r="O236" s="8">
        <f t="shared" si="168"/>
        <v>31.88</v>
      </c>
      <c r="P236" s="8"/>
      <c r="Q236" s="8"/>
      <c r="R236" s="8"/>
      <c r="S236" s="8">
        <f t="shared" si="172"/>
        <v>418.79999999999995</v>
      </c>
      <c r="T236" s="8">
        <f t="shared" si="171"/>
        <v>10.130624092888242</v>
      </c>
      <c r="U236" s="8">
        <f t="shared" si="173"/>
        <v>3715.2</v>
      </c>
      <c r="V236" s="8">
        <f t="shared" si="174"/>
        <v>418.79999999999995</v>
      </c>
      <c r="W236" s="26">
        <f t="shared" si="175"/>
        <v>0</v>
      </c>
      <c r="X236" s="30">
        <v>0</v>
      </c>
      <c r="Y236" s="26"/>
    </row>
    <row r="237" spans="1:25" ht="14.25" customHeight="1" x14ac:dyDescent="0.2">
      <c r="A237" s="7" t="s">
        <v>1497</v>
      </c>
      <c r="B237" s="21" t="s">
        <v>727</v>
      </c>
      <c r="C237" s="29"/>
      <c r="D237" s="6" t="s">
        <v>1498</v>
      </c>
      <c r="E237" s="6" t="s">
        <v>1841</v>
      </c>
      <c r="F237" s="20" t="s">
        <v>413</v>
      </c>
      <c r="G237" s="12">
        <v>2760</v>
      </c>
      <c r="H237" s="8">
        <v>2530</v>
      </c>
      <c r="I237" s="8">
        <f t="shared" si="169"/>
        <v>91.666666666666657</v>
      </c>
      <c r="J237" s="8">
        <v>230</v>
      </c>
      <c r="K237" s="8"/>
      <c r="L237" s="8">
        <f t="shared" si="165"/>
        <v>2760</v>
      </c>
      <c r="M237" s="8">
        <f t="shared" si="170"/>
        <v>100</v>
      </c>
      <c r="N237" s="8">
        <f t="shared" si="167"/>
        <v>0</v>
      </c>
      <c r="O237" s="8">
        <f t="shared" si="168"/>
        <v>230</v>
      </c>
      <c r="P237" s="8"/>
      <c r="Q237" s="8"/>
      <c r="R237" s="8"/>
      <c r="S237" s="8">
        <f t="shared" si="172"/>
        <v>2760</v>
      </c>
      <c r="T237" s="8">
        <f t="shared" si="171"/>
        <v>100</v>
      </c>
      <c r="U237" s="8">
        <f t="shared" si="173"/>
        <v>0</v>
      </c>
      <c r="V237" s="8">
        <f t="shared" si="174"/>
        <v>2760</v>
      </c>
      <c r="W237" s="26">
        <f t="shared" si="175"/>
        <v>0</v>
      </c>
      <c r="X237" s="30">
        <v>5512</v>
      </c>
      <c r="Y237" s="26"/>
    </row>
    <row r="238" spans="1:25" ht="14.25" customHeight="1" x14ac:dyDescent="0.2">
      <c r="A238" s="7" t="s">
        <v>1497</v>
      </c>
      <c r="B238" s="21" t="s">
        <v>727</v>
      </c>
      <c r="C238" s="29"/>
      <c r="D238" s="6" t="s">
        <v>1498</v>
      </c>
      <c r="E238" s="6" t="s">
        <v>1869</v>
      </c>
      <c r="F238" s="20" t="s">
        <v>558</v>
      </c>
      <c r="G238" s="8">
        <v>8636</v>
      </c>
      <c r="H238" s="8">
        <v>7597.7000000000007</v>
      </c>
      <c r="I238" s="8">
        <f t="shared" si="169"/>
        <v>87.977072718851318</v>
      </c>
      <c r="J238" s="8">
        <v>783.69999999999993</v>
      </c>
      <c r="K238" s="8"/>
      <c r="L238" s="8">
        <f t="shared" si="165"/>
        <v>8381.4000000000015</v>
      </c>
      <c r="M238" s="8">
        <f t="shared" si="170"/>
        <v>97.051875868457643</v>
      </c>
      <c r="N238" s="8">
        <f t="shared" si="167"/>
        <v>254.59999999999854</v>
      </c>
      <c r="O238" s="8">
        <f t="shared" si="168"/>
        <v>783.69999999999993</v>
      </c>
      <c r="P238" s="8"/>
      <c r="Q238" s="8"/>
      <c r="R238" s="8"/>
      <c r="S238" s="8">
        <f t="shared" si="172"/>
        <v>8381.4000000000015</v>
      </c>
      <c r="T238" s="8">
        <f t="shared" si="171"/>
        <v>97.051875868457643</v>
      </c>
      <c r="U238" s="8">
        <f t="shared" si="173"/>
        <v>254.59999999999854</v>
      </c>
      <c r="V238" s="8">
        <f t="shared" si="174"/>
        <v>8381.4000000000015</v>
      </c>
      <c r="W238" s="26">
        <f t="shared" si="175"/>
        <v>0</v>
      </c>
      <c r="X238" s="30">
        <v>5512</v>
      </c>
      <c r="Y238" s="26"/>
    </row>
    <row r="239" spans="1:25" ht="14.25" customHeight="1" x14ac:dyDescent="0.2">
      <c r="A239" s="7" t="s">
        <v>1497</v>
      </c>
      <c r="B239" s="21" t="s">
        <v>727</v>
      </c>
      <c r="C239" s="29"/>
      <c r="D239" s="6" t="s">
        <v>1498</v>
      </c>
      <c r="E239" s="6" t="s">
        <v>559</v>
      </c>
      <c r="F239" s="185" t="s">
        <v>560</v>
      </c>
      <c r="G239" s="188">
        <v>4968</v>
      </c>
      <c r="H239" s="8">
        <v>4672.7999999999993</v>
      </c>
      <c r="I239" s="8">
        <f t="shared" si="169"/>
        <v>94.057971014492736</v>
      </c>
      <c r="J239" s="8">
        <v>777.6</v>
      </c>
      <c r="K239" s="8"/>
      <c r="L239" s="8">
        <f t="shared" si="165"/>
        <v>5450.4</v>
      </c>
      <c r="M239" s="8">
        <f t="shared" si="170"/>
        <v>109.71014492753623</v>
      </c>
      <c r="N239" s="8">
        <f t="shared" si="167"/>
        <v>-482.39999999999964</v>
      </c>
      <c r="O239" s="8">
        <f t="shared" si="168"/>
        <v>777.6</v>
      </c>
      <c r="P239" s="8"/>
      <c r="Q239" s="8"/>
      <c r="R239" s="8"/>
      <c r="S239" s="8">
        <f t="shared" si="172"/>
        <v>5450.4</v>
      </c>
      <c r="T239" s="8">
        <f t="shared" si="171"/>
        <v>109.71014492753623</v>
      </c>
      <c r="U239" s="8">
        <f t="shared" si="173"/>
        <v>-482.39999999999964</v>
      </c>
      <c r="V239" s="8">
        <f t="shared" si="174"/>
        <v>5450.4</v>
      </c>
      <c r="W239" s="26">
        <f t="shared" si="175"/>
        <v>0</v>
      </c>
      <c r="X239" s="30">
        <v>5512</v>
      </c>
      <c r="Y239" s="26"/>
    </row>
    <row r="240" spans="1:25" ht="14.25" customHeight="1" x14ac:dyDescent="0.2">
      <c r="A240" s="7" t="s">
        <v>1497</v>
      </c>
      <c r="B240" s="21" t="s">
        <v>727</v>
      </c>
      <c r="C240" s="29"/>
      <c r="D240" s="6" t="s">
        <v>1498</v>
      </c>
      <c r="E240" s="6" t="s">
        <v>561</v>
      </c>
      <c r="F240" s="20" t="s">
        <v>562</v>
      </c>
      <c r="G240" s="8">
        <v>11940</v>
      </c>
      <c r="H240" s="8">
        <v>10746</v>
      </c>
      <c r="I240" s="8">
        <f>H240/G240*100</f>
        <v>90</v>
      </c>
      <c r="J240" s="8">
        <v>1194</v>
      </c>
      <c r="K240" s="8"/>
      <c r="L240" s="8">
        <f>H240+J240+K240</f>
        <v>11940</v>
      </c>
      <c r="M240" s="8">
        <f>L240/G240*100</f>
        <v>100</v>
      </c>
      <c r="N240" s="8">
        <f>G240-L240</f>
        <v>0</v>
      </c>
      <c r="O240" s="8">
        <f>J240+K240</f>
        <v>1194</v>
      </c>
      <c r="P240" s="8"/>
      <c r="Q240" s="8"/>
      <c r="R240" s="76">
        <f>0*1194</f>
        <v>0</v>
      </c>
      <c r="S240" s="8">
        <f t="shared" si="172"/>
        <v>11940</v>
      </c>
      <c r="T240" s="8">
        <f t="shared" si="171"/>
        <v>100</v>
      </c>
      <c r="U240" s="8">
        <f t="shared" si="173"/>
        <v>0</v>
      </c>
      <c r="V240" s="8">
        <f t="shared" si="174"/>
        <v>11940</v>
      </c>
      <c r="W240" s="26">
        <f t="shared" si="175"/>
        <v>0</v>
      </c>
      <c r="X240" s="30">
        <v>5512</v>
      </c>
      <c r="Y240" s="26"/>
    </row>
    <row r="241" spans="1:25" ht="14.25" customHeight="1" x14ac:dyDescent="0.2">
      <c r="A241" s="7" t="s">
        <v>1497</v>
      </c>
      <c r="B241" s="21" t="s">
        <v>727</v>
      </c>
      <c r="C241" s="29"/>
      <c r="D241" s="6" t="s">
        <v>1498</v>
      </c>
      <c r="E241" s="6" t="s">
        <v>563</v>
      </c>
      <c r="F241" s="20" t="s">
        <v>564</v>
      </c>
      <c r="G241" s="8">
        <v>9080</v>
      </c>
      <c r="H241" s="8">
        <v>7515.33</v>
      </c>
      <c r="I241" s="8">
        <f t="shared" si="169"/>
        <v>82.767951541850209</v>
      </c>
      <c r="J241" s="8">
        <v>-352.54</v>
      </c>
      <c r="K241" s="8"/>
      <c r="L241" s="8">
        <f t="shared" si="165"/>
        <v>7162.79</v>
      </c>
      <c r="M241" s="8">
        <f t="shared" si="170"/>
        <v>78.885352422907488</v>
      </c>
      <c r="N241" s="8">
        <f t="shared" si="167"/>
        <v>1917.21</v>
      </c>
      <c r="O241" s="8">
        <f t="shared" si="168"/>
        <v>-352.54</v>
      </c>
      <c r="P241" s="8"/>
      <c r="Q241" s="8"/>
      <c r="R241" s="8"/>
      <c r="S241" s="8">
        <f t="shared" si="172"/>
        <v>7162.79</v>
      </c>
      <c r="T241" s="8">
        <f t="shared" si="171"/>
        <v>78.885352422907488</v>
      </c>
      <c r="U241" s="8">
        <f t="shared" si="173"/>
        <v>1917.21</v>
      </c>
      <c r="V241" s="8">
        <f t="shared" si="174"/>
        <v>7162.79</v>
      </c>
      <c r="W241" s="26">
        <f t="shared" si="175"/>
        <v>0</v>
      </c>
      <c r="X241" s="30">
        <v>5512</v>
      </c>
      <c r="Y241" s="26"/>
    </row>
    <row r="242" spans="1:25" ht="14.25" customHeight="1" x14ac:dyDescent="0.2">
      <c r="A242" s="7" t="s">
        <v>1497</v>
      </c>
      <c r="B242" s="21">
        <v>5059</v>
      </c>
      <c r="C242" s="29"/>
      <c r="D242" s="6" t="s">
        <v>1498</v>
      </c>
      <c r="E242" s="6" t="s">
        <v>563</v>
      </c>
      <c r="F242" s="203" t="s">
        <v>2021</v>
      </c>
      <c r="G242" s="188">
        <v>0</v>
      </c>
      <c r="H242" s="8">
        <v>40.6</v>
      </c>
      <c r="I242" s="8" t="e">
        <f t="shared" ref="I242" si="176">H242/G242*100</f>
        <v>#DIV/0!</v>
      </c>
      <c r="J242" s="8">
        <v>0</v>
      </c>
      <c r="K242" s="8"/>
      <c r="L242" s="8">
        <f t="shared" ref="L242" si="177">H242+J242+K242</f>
        <v>40.6</v>
      </c>
      <c r="M242" s="8" t="e">
        <f t="shared" ref="M242" si="178">L242/G242*100</f>
        <v>#DIV/0!</v>
      </c>
      <c r="N242" s="8">
        <f t="shared" ref="N242" si="179">G242-L242</f>
        <v>-40.6</v>
      </c>
      <c r="O242" s="8">
        <f t="shared" ref="O242" si="180">J242+K242</f>
        <v>0</v>
      </c>
      <c r="P242" s="8"/>
      <c r="Q242" s="8"/>
      <c r="R242" s="8"/>
      <c r="S242" s="8">
        <f t="shared" ref="S242" si="181">L242+P242+Q242+R242</f>
        <v>40.6</v>
      </c>
      <c r="T242" s="8" t="e">
        <f t="shared" ref="T242" si="182">S242/G242*100</f>
        <v>#DIV/0!</v>
      </c>
      <c r="U242" s="8">
        <f t="shared" ref="U242" si="183">G242-S242</f>
        <v>-40.6</v>
      </c>
      <c r="V242" s="8">
        <f t="shared" ref="V242" si="184">H242+J242</f>
        <v>40.6</v>
      </c>
      <c r="W242" s="26">
        <f t="shared" ref="W242" si="185">K242+P242</f>
        <v>0</v>
      </c>
      <c r="X242" s="30">
        <v>601</v>
      </c>
      <c r="Y242" s="26"/>
    </row>
    <row r="243" spans="1:25" ht="14.25" customHeight="1" x14ac:dyDescent="0.2">
      <c r="A243" s="7" t="s">
        <v>1497</v>
      </c>
      <c r="B243" s="21">
        <v>5061</v>
      </c>
      <c r="C243" s="29"/>
      <c r="D243" s="6" t="s">
        <v>1498</v>
      </c>
      <c r="E243" s="6" t="s">
        <v>563</v>
      </c>
      <c r="F243" s="203" t="s">
        <v>2022</v>
      </c>
      <c r="G243" s="188">
        <v>0</v>
      </c>
      <c r="H243" s="8">
        <v>0</v>
      </c>
      <c r="I243" s="8" t="e">
        <f t="shared" si="169"/>
        <v>#DIV/0!</v>
      </c>
      <c r="J243" s="8">
        <v>16.95</v>
      </c>
      <c r="K243" s="8"/>
      <c r="L243" s="8">
        <f t="shared" si="165"/>
        <v>16.95</v>
      </c>
      <c r="M243" s="8" t="e">
        <f t="shared" si="170"/>
        <v>#DIV/0!</v>
      </c>
      <c r="N243" s="8">
        <f t="shared" si="167"/>
        <v>-16.95</v>
      </c>
      <c r="O243" s="8">
        <f t="shared" si="168"/>
        <v>16.95</v>
      </c>
      <c r="P243" s="8"/>
      <c r="Q243" s="8"/>
      <c r="R243" s="8">
        <v>16.96</v>
      </c>
      <c r="S243" s="8">
        <f t="shared" si="172"/>
        <v>33.909999999999997</v>
      </c>
      <c r="T243" s="8" t="e">
        <f t="shared" si="171"/>
        <v>#DIV/0!</v>
      </c>
      <c r="U243" s="8">
        <f t="shared" si="173"/>
        <v>-33.909999999999997</v>
      </c>
      <c r="V243" s="8">
        <f t="shared" si="174"/>
        <v>16.95</v>
      </c>
      <c r="W243" s="26">
        <f t="shared" si="175"/>
        <v>0</v>
      </c>
      <c r="X243" s="30">
        <v>601</v>
      </c>
      <c r="Y243" s="26"/>
    </row>
    <row r="244" spans="1:25" ht="14.25" customHeight="1" x14ac:dyDescent="0.2">
      <c r="A244" s="7" t="s">
        <v>1497</v>
      </c>
      <c r="B244" s="21">
        <v>5062</v>
      </c>
      <c r="C244" s="29"/>
      <c r="D244" s="6" t="s">
        <v>1498</v>
      </c>
      <c r="E244" s="6" t="s">
        <v>563</v>
      </c>
      <c r="F244" s="203" t="s">
        <v>2023</v>
      </c>
      <c r="G244" s="188">
        <v>0</v>
      </c>
      <c r="H244" s="8">
        <v>0</v>
      </c>
      <c r="I244" s="8" t="e">
        <f t="shared" ref="I244" si="186">H244/G244*100</f>
        <v>#DIV/0!</v>
      </c>
      <c r="J244" s="8">
        <v>10.8</v>
      </c>
      <c r="K244" s="8"/>
      <c r="L244" s="8">
        <f t="shared" ref="L244" si="187">H244+J244+K244</f>
        <v>10.8</v>
      </c>
      <c r="M244" s="8" t="e">
        <f t="shared" ref="M244" si="188">L244/G244*100</f>
        <v>#DIV/0!</v>
      </c>
      <c r="N244" s="8">
        <f t="shared" ref="N244" si="189">G244-L244</f>
        <v>-10.8</v>
      </c>
      <c r="O244" s="8">
        <f t="shared" ref="O244" si="190">J244+K244</f>
        <v>10.8</v>
      </c>
      <c r="P244" s="8"/>
      <c r="Q244" s="8"/>
      <c r="R244" s="8">
        <v>10.79</v>
      </c>
      <c r="S244" s="8">
        <f t="shared" ref="S244" si="191">L244+P244+Q244+R244</f>
        <v>21.59</v>
      </c>
      <c r="T244" s="8" t="e">
        <f t="shared" ref="T244" si="192">S244/G244*100</f>
        <v>#DIV/0!</v>
      </c>
      <c r="U244" s="8">
        <f t="shared" ref="U244" si="193">G244-S244</f>
        <v>-21.59</v>
      </c>
      <c r="V244" s="8">
        <f t="shared" ref="V244" si="194">H244+J244</f>
        <v>10.8</v>
      </c>
      <c r="W244" s="26">
        <f t="shared" ref="W244" si="195">K244+P244</f>
        <v>0</v>
      </c>
      <c r="X244" s="30">
        <v>601</v>
      </c>
      <c r="Y244" s="26"/>
    </row>
    <row r="245" spans="1:25" ht="14.25" customHeight="1" x14ac:dyDescent="0.2">
      <c r="A245" s="7" t="s">
        <v>1497</v>
      </c>
      <c r="B245" s="21" t="s">
        <v>727</v>
      </c>
      <c r="C245" s="29"/>
      <c r="D245" s="6" t="s">
        <v>1498</v>
      </c>
      <c r="E245" s="6" t="s">
        <v>1761</v>
      </c>
      <c r="F245" s="20" t="s">
        <v>1762</v>
      </c>
      <c r="G245" s="22">
        <v>10120</v>
      </c>
      <c r="H245" s="8">
        <v>10121.040000000001</v>
      </c>
      <c r="I245" s="8">
        <f t="shared" si="169"/>
        <v>100.01027667984191</v>
      </c>
      <c r="J245" s="8">
        <v>0</v>
      </c>
      <c r="K245" s="8"/>
      <c r="L245" s="8">
        <f t="shared" si="165"/>
        <v>10121.040000000001</v>
      </c>
      <c r="M245" s="8">
        <f t="shared" si="170"/>
        <v>100.01027667984191</v>
      </c>
      <c r="N245" s="8">
        <f t="shared" si="167"/>
        <v>-1.0400000000008731</v>
      </c>
      <c r="O245" s="8">
        <f t="shared" si="168"/>
        <v>0</v>
      </c>
      <c r="P245" s="8"/>
      <c r="Q245" s="8"/>
      <c r="R245" s="8"/>
      <c r="S245" s="8">
        <f t="shared" si="172"/>
        <v>10121.040000000001</v>
      </c>
      <c r="T245" s="8">
        <f t="shared" si="171"/>
        <v>100.01027667984191</v>
      </c>
      <c r="U245" s="8">
        <f t="shared" si="173"/>
        <v>-1.0400000000008731</v>
      </c>
      <c r="V245" s="8">
        <f t="shared" si="174"/>
        <v>10121.040000000001</v>
      </c>
      <c r="W245" s="26">
        <f t="shared" si="175"/>
        <v>0</v>
      </c>
      <c r="X245" s="30">
        <v>5512</v>
      </c>
      <c r="Y245" s="26"/>
    </row>
    <row r="246" spans="1:25" ht="14.25" customHeight="1" x14ac:dyDescent="0.2">
      <c r="A246" s="7" t="s">
        <v>1497</v>
      </c>
      <c r="B246" s="21" t="s">
        <v>727</v>
      </c>
      <c r="C246" s="29"/>
      <c r="D246" s="6" t="s">
        <v>1498</v>
      </c>
      <c r="E246" s="6" t="s">
        <v>1763</v>
      </c>
      <c r="F246" s="20" t="s">
        <v>1764</v>
      </c>
      <c r="G246" s="22">
        <v>1534</v>
      </c>
      <c r="H246" s="8">
        <v>1534</v>
      </c>
      <c r="I246" s="8">
        <f t="shared" ref="I246" si="196">H246/G246*100</f>
        <v>100</v>
      </c>
      <c r="J246" s="8">
        <v>0</v>
      </c>
      <c r="K246" s="8"/>
      <c r="L246" s="8">
        <f t="shared" ref="L246" si="197">H246+J246+K246</f>
        <v>1534</v>
      </c>
      <c r="M246" s="8">
        <f t="shared" ref="M246" si="198">L246/G246*100</f>
        <v>100</v>
      </c>
      <c r="N246" s="8">
        <f t="shared" ref="N246" si="199">G246-L246</f>
        <v>0</v>
      </c>
      <c r="O246" s="8">
        <f t="shared" ref="O246" si="200">J246+K246</f>
        <v>0</v>
      </c>
      <c r="P246" s="8"/>
      <c r="Q246" s="8"/>
      <c r="R246" s="8"/>
      <c r="S246" s="8">
        <f t="shared" si="172"/>
        <v>1534</v>
      </c>
      <c r="T246" s="8">
        <f t="shared" si="171"/>
        <v>100</v>
      </c>
      <c r="U246" s="8">
        <f t="shared" si="173"/>
        <v>0</v>
      </c>
      <c r="V246" s="8">
        <f t="shared" si="174"/>
        <v>1534</v>
      </c>
      <c r="W246" s="26">
        <f t="shared" si="175"/>
        <v>0</v>
      </c>
      <c r="X246" s="30">
        <v>5512</v>
      </c>
      <c r="Y246" s="26"/>
    </row>
    <row r="247" spans="1:25" ht="14.25" customHeight="1" x14ac:dyDescent="0.2">
      <c r="A247" s="7" t="s">
        <v>1497</v>
      </c>
      <c r="B247" s="21" t="s">
        <v>1503</v>
      </c>
      <c r="C247" s="29" t="s">
        <v>1315</v>
      </c>
      <c r="D247" s="6" t="s">
        <v>1498</v>
      </c>
      <c r="E247" s="6" t="s">
        <v>1765</v>
      </c>
      <c r="F247" s="20" t="s">
        <v>1734</v>
      </c>
      <c r="G247" s="22">
        <v>6391</v>
      </c>
      <c r="H247" s="8">
        <v>6391</v>
      </c>
      <c r="I247" s="8">
        <f t="shared" si="169"/>
        <v>100</v>
      </c>
      <c r="J247" s="8">
        <v>0</v>
      </c>
      <c r="K247" s="8"/>
      <c r="L247" s="8">
        <f t="shared" si="165"/>
        <v>6391</v>
      </c>
      <c r="M247" s="8">
        <f t="shared" si="170"/>
        <v>100</v>
      </c>
      <c r="N247" s="8">
        <f t="shared" si="167"/>
        <v>0</v>
      </c>
      <c r="O247" s="8">
        <f t="shared" si="168"/>
        <v>0</v>
      </c>
      <c r="P247" s="8"/>
      <c r="Q247" s="8"/>
      <c r="R247" s="8"/>
      <c r="S247" s="8">
        <f t="shared" si="172"/>
        <v>6391</v>
      </c>
      <c r="T247" s="8">
        <f t="shared" si="171"/>
        <v>100</v>
      </c>
      <c r="U247" s="8">
        <f t="shared" si="173"/>
        <v>0</v>
      </c>
      <c r="V247" s="8">
        <f t="shared" si="174"/>
        <v>6391</v>
      </c>
      <c r="W247" s="26">
        <f t="shared" si="175"/>
        <v>0</v>
      </c>
      <c r="X247" s="30">
        <v>5512</v>
      </c>
      <c r="Y247" s="26"/>
    </row>
    <row r="248" spans="1:25" ht="14.25" customHeight="1" x14ac:dyDescent="0.2">
      <c r="A248" s="7" t="s">
        <v>1497</v>
      </c>
      <c r="B248" s="21" t="s">
        <v>727</v>
      </c>
      <c r="C248" s="29"/>
      <c r="D248" s="6" t="s">
        <v>1498</v>
      </c>
      <c r="E248" s="6" t="s">
        <v>1699</v>
      </c>
      <c r="F248" s="20" t="s">
        <v>1675</v>
      </c>
      <c r="G248" s="22">
        <v>0</v>
      </c>
      <c r="H248" s="8">
        <v>0</v>
      </c>
      <c r="I248" s="8" t="e">
        <f t="shared" si="169"/>
        <v>#DIV/0!</v>
      </c>
      <c r="J248" s="8">
        <v>0</v>
      </c>
      <c r="K248" s="8"/>
      <c r="L248" s="8">
        <f t="shared" si="165"/>
        <v>0</v>
      </c>
      <c r="M248" s="8" t="e">
        <f t="shared" si="170"/>
        <v>#DIV/0!</v>
      </c>
      <c r="N248" s="8">
        <f t="shared" si="167"/>
        <v>0</v>
      </c>
      <c r="O248" s="8">
        <f t="shared" si="168"/>
        <v>0</v>
      </c>
      <c r="P248" s="8"/>
      <c r="Q248" s="8"/>
      <c r="R248" s="8"/>
      <c r="S248" s="8">
        <f t="shared" si="172"/>
        <v>0</v>
      </c>
      <c r="T248" s="8" t="e">
        <f t="shared" si="171"/>
        <v>#DIV/0!</v>
      </c>
      <c r="U248" s="8">
        <f t="shared" si="173"/>
        <v>0</v>
      </c>
      <c r="V248" s="8">
        <f t="shared" si="174"/>
        <v>0</v>
      </c>
      <c r="W248" s="26">
        <f t="shared" si="175"/>
        <v>0</v>
      </c>
      <c r="X248" s="30">
        <v>5512</v>
      </c>
      <c r="Y248" s="26"/>
    </row>
    <row r="249" spans="1:25" ht="14.25" customHeight="1" x14ac:dyDescent="0.2">
      <c r="A249" s="7" t="s">
        <v>1497</v>
      </c>
      <c r="B249" s="21" t="s">
        <v>727</v>
      </c>
      <c r="C249" s="29"/>
      <c r="D249" s="6" t="s">
        <v>1498</v>
      </c>
      <c r="E249" s="6" t="s">
        <v>1676</v>
      </c>
      <c r="F249" s="20" t="s">
        <v>1677</v>
      </c>
      <c r="G249" s="22">
        <v>1841</v>
      </c>
      <c r="H249" s="8">
        <v>1687.1800000000003</v>
      </c>
      <c r="I249" s="8">
        <f t="shared" si="169"/>
        <v>91.644758283541577</v>
      </c>
      <c r="J249" s="8">
        <v>153.38</v>
      </c>
      <c r="K249" s="8"/>
      <c r="L249" s="8">
        <f t="shared" si="165"/>
        <v>1840.5600000000004</v>
      </c>
      <c r="M249" s="8">
        <f t="shared" si="170"/>
        <v>99.976099945681725</v>
      </c>
      <c r="N249" s="8">
        <f t="shared" si="167"/>
        <v>0.43999999999959982</v>
      </c>
      <c r="O249" s="8">
        <f t="shared" si="168"/>
        <v>153.38</v>
      </c>
      <c r="P249" s="8"/>
      <c r="Q249" s="8"/>
      <c r="R249" s="8"/>
      <c r="S249" s="8">
        <f t="shared" si="172"/>
        <v>1840.5600000000004</v>
      </c>
      <c r="T249" s="8">
        <f t="shared" si="171"/>
        <v>99.976099945681725</v>
      </c>
      <c r="U249" s="8">
        <f t="shared" si="173"/>
        <v>0.43999999999959982</v>
      </c>
      <c r="V249" s="8">
        <f t="shared" si="174"/>
        <v>1840.5600000000004</v>
      </c>
      <c r="W249" s="26">
        <f t="shared" si="175"/>
        <v>0</v>
      </c>
      <c r="X249" s="30">
        <v>5512</v>
      </c>
      <c r="Y249" s="26"/>
    </row>
    <row r="250" spans="1:25" ht="14.25" customHeight="1" x14ac:dyDescent="0.2">
      <c r="A250" s="7" t="s">
        <v>1497</v>
      </c>
      <c r="B250" s="21" t="s">
        <v>727</v>
      </c>
      <c r="C250" s="29"/>
      <c r="D250" s="6" t="s">
        <v>1498</v>
      </c>
      <c r="E250" s="6" t="s">
        <v>1678</v>
      </c>
      <c r="F250" s="20" t="s">
        <v>1679</v>
      </c>
      <c r="G250" s="22">
        <v>767</v>
      </c>
      <c r="H250" s="8">
        <v>741.2</v>
      </c>
      <c r="I250" s="8">
        <f t="shared" si="169"/>
        <v>96.636245110821378</v>
      </c>
      <c r="J250" s="8">
        <v>0</v>
      </c>
      <c r="K250" s="8"/>
      <c r="L250" s="8">
        <f t="shared" si="165"/>
        <v>741.2</v>
      </c>
      <c r="M250" s="8">
        <f t="shared" si="170"/>
        <v>96.636245110821378</v>
      </c>
      <c r="N250" s="8">
        <f t="shared" si="167"/>
        <v>25.799999999999955</v>
      </c>
      <c r="O250" s="8">
        <f t="shared" si="168"/>
        <v>0</v>
      </c>
      <c r="P250" s="8"/>
      <c r="Q250" s="8"/>
      <c r="R250" s="8"/>
      <c r="S250" s="8">
        <f t="shared" si="172"/>
        <v>741.2</v>
      </c>
      <c r="T250" s="8">
        <f t="shared" si="171"/>
        <v>96.636245110821378</v>
      </c>
      <c r="U250" s="8">
        <f t="shared" si="173"/>
        <v>25.799999999999955</v>
      </c>
      <c r="V250" s="8">
        <f t="shared" si="174"/>
        <v>741.2</v>
      </c>
      <c r="W250" s="26">
        <f t="shared" si="175"/>
        <v>0</v>
      </c>
      <c r="X250" s="30">
        <v>5512</v>
      </c>
      <c r="Y250" s="26"/>
    </row>
    <row r="251" spans="1:25" ht="14.25" customHeight="1" x14ac:dyDescent="0.2">
      <c r="A251" s="7" t="s">
        <v>1497</v>
      </c>
      <c r="B251" s="21" t="s">
        <v>727</v>
      </c>
      <c r="C251" s="29"/>
      <c r="D251" s="6" t="s">
        <v>1498</v>
      </c>
      <c r="E251" s="6" t="s">
        <v>1680</v>
      </c>
      <c r="F251" s="20" t="s">
        <v>1681</v>
      </c>
      <c r="G251" s="8">
        <v>1278</v>
      </c>
      <c r="H251" s="8">
        <v>1188.1000000000001</v>
      </c>
      <c r="I251" s="8">
        <f t="shared" si="169"/>
        <v>92.965571205007834</v>
      </c>
      <c r="J251" s="8">
        <v>0</v>
      </c>
      <c r="K251" s="8"/>
      <c r="L251" s="8">
        <f t="shared" si="165"/>
        <v>1188.1000000000001</v>
      </c>
      <c r="M251" s="8">
        <f t="shared" si="170"/>
        <v>92.965571205007834</v>
      </c>
      <c r="N251" s="8">
        <f t="shared" si="167"/>
        <v>89.899999999999864</v>
      </c>
      <c r="O251" s="8">
        <f t="shared" si="168"/>
        <v>0</v>
      </c>
      <c r="P251" s="8"/>
      <c r="Q251" s="8"/>
      <c r="R251" s="8"/>
      <c r="S251" s="8">
        <f t="shared" si="172"/>
        <v>1188.1000000000001</v>
      </c>
      <c r="T251" s="8">
        <f t="shared" si="171"/>
        <v>92.965571205007834</v>
      </c>
      <c r="U251" s="8">
        <f t="shared" si="173"/>
        <v>89.899999999999864</v>
      </c>
      <c r="V251" s="8">
        <f t="shared" si="174"/>
        <v>1188.1000000000001</v>
      </c>
      <c r="W251" s="26">
        <f t="shared" si="175"/>
        <v>0</v>
      </c>
      <c r="X251" s="30">
        <v>5512</v>
      </c>
      <c r="Y251" s="26"/>
    </row>
    <row r="252" spans="1:25" ht="14.25" customHeight="1" x14ac:dyDescent="0.2">
      <c r="A252" s="7" t="s">
        <v>1497</v>
      </c>
      <c r="B252" s="21" t="s">
        <v>727</v>
      </c>
      <c r="C252" s="29"/>
      <c r="D252" s="6" t="s">
        <v>1498</v>
      </c>
      <c r="E252" s="6" t="s">
        <v>1682</v>
      </c>
      <c r="F252" s="20" t="s">
        <v>1683</v>
      </c>
      <c r="G252" s="8">
        <v>7436</v>
      </c>
      <c r="H252" s="8">
        <v>7435.8899999999994</v>
      </c>
      <c r="I252" s="8">
        <f t="shared" si="169"/>
        <v>99.998520710059168</v>
      </c>
      <c r="J252" s="8">
        <v>0</v>
      </c>
      <c r="K252" s="8"/>
      <c r="L252" s="8">
        <f t="shared" si="165"/>
        <v>7435.8899999999994</v>
      </c>
      <c r="M252" s="8">
        <f t="shared" si="170"/>
        <v>99.998520710059168</v>
      </c>
      <c r="N252" s="8">
        <f t="shared" si="167"/>
        <v>0.11000000000058208</v>
      </c>
      <c r="O252" s="8">
        <f t="shared" si="168"/>
        <v>0</v>
      </c>
      <c r="P252" s="8"/>
      <c r="Q252" s="8"/>
      <c r="R252" s="8"/>
      <c r="S252" s="8">
        <f t="shared" si="172"/>
        <v>7435.8899999999994</v>
      </c>
      <c r="T252" s="8">
        <f t="shared" si="171"/>
        <v>99.998520710059168</v>
      </c>
      <c r="U252" s="8">
        <f t="shared" si="173"/>
        <v>0.11000000000058208</v>
      </c>
      <c r="V252" s="8">
        <f t="shared" si="174"/>
        <v>7435.8899999999994</v>
      </c>
      <c r="W252" s="26">
        <f t="shared" si="175"/>
        <v>0</v>
      </c>
      <c r="X252" s="30">
        <v>0</v>
      </c>
      <c r="Y252" s="26"/>
    </row>
    <row r="253" spans="1:25" ht="14.25" customHeight="1" x14ac:dyDescent="0.2">
      <c r="A253" s="7" t="s">
        <v>1497</v>
      </c>
      <c r="B253" s="21" t="s">
        <v>727</v>
      </c>
      <c r="C253" s="29"/>
      <c r="D253" s="6" t="s">
        <v>1498</v>
      </c>
      <c r="E253" s="6" t="s">
        <v>139</v>
      </c>
      <c r="F253" s="20" t="s">
        <v>1147</v>
      </c>
      <c r="G253" s="8">
        <v>3200</v>
      </c>
      <c r="H253" s="8">
        <v>2162.0100000000002</v>
      </c>
      <c r="I253" s="8">
        <f t="shared" ref="I253" si="201">H253/G253*100</f>
        <v>67.562812500000007</v>
      </c>
      <c r="J253" s="8">
        <v>0</v>
      </c>
      <c r="K253" s="8"/>
      <c r="L253" s="8">
        <f t="shared" ref="L253" si="202">H253+J253+K253</f>
        <v>2162.0100000000002</v>
      </c>
      <c r="M253" s="8">
        <f t="shared" ref="M253" si="203">L253/G253*100</f>
        <v>67.562812500000007</v>
      </c>
      <c r="N253" s="8">
        <f t="shared" ref="N253" si="204">G253-L253</f>
        <v>1037.9899999999998</v>
      </c>
      <c r="O253" s="8">
        <f t="shared" ref="O253" si="205">J253+K253</f>
        <v>0</v>
      </c>
      <c r="P253" s="8"/>
      <c r="Q253" s="8"/>
      <c r="R253" s="8"/>
      <c r="S253" s="8">
        <f t="shared" ref="S253" si="206">L253+P253+Q253+R253</f>
        <v>2162.0100000000002</v>
      </c>
      <c r="T253" s="8">
        <f t="shared" ref="T253" si="207">S253/G253*100</f>
        <v>67.562812500000007</v>
      </c>
      <c r="U253" s="8">
        <f t="shared" ref="U253" si="208">G253-S253</f>
        <v>1037.9899999999998</v>
      </c>
      <c r="V253" s="8">
        <f t="shared" ref="V253" si="209">H253+J253</f>
        <v>2162.0100000000002</v>
      </c>
      <c r="W253" s="26">
        <f t="shared" ref="W253" si="210">K253+P253</f>
        <v>0</v>
      </c>
      <c r="X253" s="30">
        <v>0</v>
      </c>
      <c r="Y253" s="26"/>
    </row>
    <row r="254" spans="1:25" ht="14.25" customHeight="1" x14ac:dyDescent="0.2">
      <c r="A254" s="7" t="s">
        <v>1497</v>
      </c>
      <c r="B254" s="21">
        <v>5503</v>
      </c>
      <c r="C254" s="29" t="s">
        <v>570</v>
      </c>
      <c r="D254" s="6" t="s">
        <v>1498</v>
      </c>
      <c r="E254" s="6" t="s">
        <v>139</v>
      </c>
      <c r="F254" s="185" t="s">
        <v>2085</v>
      </c>
      <c r="G254" s="195"/>
      <c r="H254" s="8">
        <v>778</v>
      </c>
      <c r="I254" s="8" t="e">
        <f t="shared" si="169"/>
        <v>#DIV/0!</v>
      </c>
      <c r="J254" s="8">
        <v>0</v>
      </c>
      <c r="K254" s="8"/>
      <c r="L254" s="8">
        <f t="shared" si="165"/>
        <v>778</v>
      </c>
      <c r="M254" s="8" t="e">
        <f t="shared" si="170"/>
        <v>#DIV/0!</v>
      </c>
      <c r="N254" s="8">
        <f t="shared" si="167"/>
        <v>-778</v>
      </c>
      <c r="O254" s="8">
        <f t="shared" si="168"/>
        <v>0</v>
      </c>
      <c r="P254" s="8"/>
      <c r="Q254" s="8"/>
      <c r="R254" s="8"/>
      <c r="S254" s="8">
        <f t="shared" si="172"/>
        <v>778</v>
      </c>
      <c r="T254" s="8" t="e">
        <f t="shared" si="171"/>
        <v>#DIV/0!</v>
      </c>
      <c r="U254" s="8">
        <f t="shared" si="173"/>
        <v>-778</v>
      </c>
      <c r="V254" s="8">
        <f t="shared" si="174"/>
        <v>778</v>
      </c>
      <c r="W254" s="26">
        <f t="shared" si="175"/>
        <v>0</v>
      </c>
      <c r="X254" s="30">
        <v>0</v>
      </c>
      <c r="Y254" s="26"/>
    </row>
    <row r="255" spans="1:25" ht="14.25" customHeight="1" x14ac:dyDescent="0.2">
      <c r="A255" s="7" t="s">
        <v>1497</v>
      </c>
      <c r="B255" s="21" t="s">
        <v>727</v>
      </c>
      <c r="C255" s="29"/>
      <c r="D255" s="6" t="s">
        <v>1498</v>
      </c>
      <c r="E255" s="6" t="s">
        <v>173</v>
      </c>
      <c r="F255" s="20" t="s">
        <v>501</v>
      </c>
      <c r="G255" s="22">
        <v>1510</v>
      </c>
      <c r="H255" s="8">
        <v>1506</v>
      </c>
      <c r="I255" s="8">
        <f t="shared" si="169"/>
        <v>99.735099337748352</v>
      </c>
      <c r="J255" s="8">
        <v>0</v>
      </c>
      <c r="K255" s="8"/>
      <c r="L255" s="8">
        <f t="shared" si="165"/>
        <v>1506</v>
      </c>
      <c r="M255" s="8">
        <f t="shared" si="170"/>
        <v>99.735099337748352</v>
      </c>
      <c r="N255" s="8">
        <f t="shared" si="167"/>
        <v>4</v>
      </c>
      <c r="O255" s="8">
        <f t="shared" si="168"/>
        <v>0</v>
      </c>
      <c r="P255" s="8"/>
      <c r="Q255" s="8"/>
      <c r="R255" s="8"/>
      <c r="S255" s="8">
        <f t="shared" si="172"/>
        <v>1506</v>
      </c>
      <c r="T255" s="8">
        <f t="shared" si="171"/>
        <v>99.735099337748352</v>
      </c>
      <c r="U255" s="8">
        <f t="shared" si="173"/>
        <v>4</v>
      </c>
      <c r="V255" s="8">
        <f t="shared" si="174"/>
        <v>1506</v>
      </c>
      <c r="W255" s="26">
        <f t="shared" si="175"/>
        <v>0</v>
      </c>
      <c r="X255" s="30">
        <v>0</v>
      </c>
      <c r="Y255" s="26"/>
    </row>
    <row r="256" spans="1:25" ht="14.25" customHeight="1" x14ac:dyDescent="0.2">
      <c r="A256" s="7" t="s">
        <v>134</v>
      </c>
      <c r="B256" s="21">
        <v>5500</v>
      </c>
      <c r="C256" s="29"/>
      <c r="D256" s="6" t="s">
        <v>1452</v>
      </c>
      <c r="E256" s="6" t="s">
        <v>135</v>
      </c>
      <c r="F256" s="185" t="s">
        <v>136</v>
      </c>
      <c r="G256" s="188">
        <v>2232</v>
      </c>
      <c r="H256" s="8">
        <v>2732</v>
      </c>
      <c r="I256" s="8">
        <f>H256/G256*100</f>
        <v>122.40143369175627</v>
      </c>
      <c r="J256" s="8">
        <v>0</v>
      </c>
      <c r="K256" s="8"/>
      <c r="L256" s="8">
        <f>H256+J256+K256</f>
        <v>2732</v>
      </c>
      <c r="M256" s="8">
        <f>L256/G256*100</f>
        <v>122.40143369175627</v>
      </c>
      <c r="N256" s="8">
        <f>G256-L256</f>
        <v>-500</v>
      </c>
      <c r="O256" s="8">
        <f>J256+K256</f>
        <v>0</v>
      </c>
      <c r="P256" s="8"/>
      <c r="Q256" s="8"/>
      <c r="R256" s="8"/>
      <c r="S256" s="8">
        <f t="shared" si="172"/>
        <v>2732</v>
      </c>
      <c r="T256" s="8">
        <f t="shared" si="171"/>
        <v>122.40143369175627</v>
      </c>
      <c r="U256" s="8">
        <f t="shared" si="173"/>
        <v>-500</v>
      </c>
      <c r="V256" s="8">
        <f t="shared" si="174"/>
        <v>2732</v>
      </c>
      <c r="W256" s="26">
        <f t="shared" si="175"/>
        <v>0</v>
      </c>
      <c r="X256" s="30">
        <v>0</v>
      </c>
      <c r="Y256" s="26"/>
    </row>
    <row r="257" spans="1:25" ht="14.25" customHeight="1" x14ac:dyDescent="0.2">
      <c r="A257" s="7" t="s">
        <v>134</v>
      </c>
      <c r="B257" s="21">
        <v>5052</v>
      </c>
      <c r="C257" s="29"/>
      <c r="D257" s="6" t="s">
        <v>1452</v>
      </c>
      <c r="E257" s="6" t="s">
        <v>135</v>
      </c>
      <c r="F257" s="187" t="s">
        <v>2097</v>
      </c>
      <c r="G257" s="188"/>
      <c r="H257" s="8">
        <v>192.5</v>
      </c>
      <c r="I257" s="8" t="e">
        <f t="shared" ref="I257:I260" si="211">H257/G257*100</f>
        <v>#DIV/0!</v>
      </c>
      <c r="J257" s="8">
        <v>0</v>
      </c>
      <c r="K257" s="8"/>
      <c r="L257" s="8">
        <f t="shared" ref="L257:L260" si="212">H257+J257+K257</f>
        <v>192.5</v>
      </c>
      <c r="M257" s="8" t="e">
        <f t="shared" ref="M257:M260" si="213">L257/G257*100</f>
        <v>#DIV/0!</v>
      </c>
      <c r="N257" s="8">
        <f t="shared" ref="N257:N260" si="214">G257-L257</f>
        <v>-192.5</v>
      </c>
      <c r="O257" s="8">
        <f t="shared" ref="O257:O260" si="215">J257+K257</f>
        <v>0</v>
      </c>
      <c r="P257" s="8"/>
      <c r="Q257" s="8"/>
      <c r="R257" s="8"/>
      <c r="S257" s="8">
        <f t="shared" si="172"/>
        <v>192.5</v>
      </c>
      <c r="T257" s="8" t="e">
        <f t="shared" si="171"/>
        <v>#DIV/0!</v>
      </c>
      <c r="U257" s="8">
        <f t="shared" si="173"/>
        <v>-192.5</v>
      </c>
      <c r="V257" s="8">
        <f t="shared" si="174"/>
        <v>192.5</v>
      </c>
      <c r="W257" s="26">
        <f t="shared" si="175"/>
        <v>0</v>
      </c>
      <c r="X257" s="30">
        <v>505091</v>
      </c>
      <c r="Y257" s="26"/>
    </row>
    <row r="258" spans="1:25" ht="14.25" customHeight="1" x14ac:dyDescent="0.2">
      <c r="A258" s="7" t="s">
        <v>134</v>
      </c>
      <c r="B258" s="21">
        <v>5061</v>
      </c>
      <c r="C258" s="32">
        <v>5061</v>
      </c>
      <c r="D258" s="6" t="s">
        <v>1452</v>
      </c>
      <c r="E258" s="6" t="s">
        <v>135</v>
      </c>
      <c r="F258" s="208" t="s">
        <v>726</v>
      </c>
      <c r="G258" s="195"/>
      <c r="H258" s="8">
        <v>0</v>
      </c>
      <c r="I258" s="8" t="e">
        <f t="shared" si="211"/>
        <v>#DIV/0!</v>
      </c>
      <c r="J258" s="8">
        <v>80.41</v>
      </c>
      <c r="K258" s="8"/>
      <c r="L258" s="8">
        <f t="shared" si="212"/>
        <v>80.41</v>
      </c>
      <c r="M258" s="8" t="e">
        <f t="shared" si="213"/>
        <v>#DIV/0!</v>
      </c>
      <c r="N258" s="8">
        <f t="shared" si="214"/>
        <v>-80.41</v>
      </c>
      <c r="O258" s="8">
        <f t="shared" si="215"/>
        <v>80.41</v>
      </c>
      <c r="P258" s="8"/>
      <c r="Q258" s="8"/>
      <c r="R258" s="8"/>
      <c r="S258" s="8">
        <f t="shared" ref="S258:S260" si="216">L258+P258+Q258+R258</f>
        <v>80.41</v>
      </c>
      <c r="T258" s="8" t="e">
        <f t="shared" si="171"/>
        <v>#DIV/0!</v>
      </c>
      <c r="U258" s="8">
        <f t="shared" si="173"/>
        <v>-80.41</v>
      </c>
      <c r="V258" s="8">
        <f t="shared" si="174"/>
        <v>80.41</v>
      </c>
      <c r="W258" s="26">
        <f t="shared" si="175"/>
        <v>0</v>
      </c>
      <c r="X258" s="30">
        <v>506</v>
      </c>
      <c r="Y258" s="26"/>
    </row>
    <row r="259" spans="1:25" ht="14.25" customHeight="1" x14ac:dyDescent="0.2">
      <c r="A259" s="7" t="s">
        <v>134</v>
      </c>
      <c r="B259" s="21">
        <v>5062</v>
      </c>
      <c r="C259" s="29"/>
      <c r="D259" s="6" t="s">
        <v>1452</v>
      </c>
      <c r="E259" s="6" t="s">
        <v>135</v>
      </c>
      <c r="F259" s="208" t="s">
        <v>724</v>
      </c>
      <c r="G259" s="195"/>
      <c r="H259" s="8">
        <v>0</v>
      </c>
      <c r="I259" s="8" t="e">
        <f t="shared" ref="I259" si="217">H259/G259*100</f>
        <v>#DIV/0!</v>
      </c>
      <c r="J259" s="8">
        <v>51.17</v>
      </c>
      <c r="K259" s="8"/>
      <c r="L259" s="8">
        <f t="shared" ref="L259" si="218">H259+J259+K259</f>
        <v>51.17</v>
      </c>
      <c r="M259" s="8" t="e">
        <f t="shared" ref="M259" si="219">L259/G259*100</f>
        <v>#DIV/0!</v>
      </c>
      <c r="N259" s="8">
        <f t="shared" ref="N259" si="220">G259-L259</f>
        <v>-51.17</v>
      </c>
      <c r="O259" s="8">
        <f t="shared" ref="O259" si="221">J259+K259</f>
        <v>51.17</v>
      </c>
      <c r="P259" s="8"/>
      <c r="Q259" s="8"/>
      <c r="R259" s="8"/>
      <c r="S259" s="8">
        <f t="shared" ref="S259" si="222">L259+P259+Q259+R259</f>
        <v>51.17</v>
      </c>
      <c r="T259" s="8" t="e">
        <f t="shared" ref="T259" si="223">S259/G259*100</f>
        <v>#DIV/0!</v>
      </c>
      <c r="U259" s="8">
        <f t="shared" ref="U259" si="224">G259-S259</f>
        <v>-51.17</v>
      </c>
      <c r="V259" s="8">
        <f t="shared" ref="V259" si="225">H259+J259</f>
        <v>51.17</v>
      </c>
      <c r="W259" s="26">
        <f t="shared" ref="W259" si="226">K259+P259</f>
        <v>0</v>
      </c>
      <c r="X259" s="30">
        <v>506</v>
      </c>
      <c r="Y259" s="26"/>
    </row>
    <row r="260" spans="1:25" ht="14.25" customHeight="1" x14ac:dyDescent="0.2">
      <c r="A260" s="7" t="s">
        <v>134</v>
      </c>
      <c r="B260" s="21">
        <v>5504</v>
      </c>
      <c r="C260" s="29" t="s">
        <v>571</v>
      </c>
      <c r="D260" s="6" t="s">
        <v>1452</v>
      </c>
      <c r="E260" s="6" t="s">
        <v>135</v>
      </c>
      <c r="F260" s="208" t="s">
        <v>1737</v>
      </c>
      <c r="G260" s="195"/>
      <c r="H260" s="8">
        <v>1027.5</v>
      </c>
      <c r="I260" s="8" t="e">
        <f t="shared" si="211"/>
        <v>#DIV/0!</v>
      </c>
      <c r="J260" s="8">
        <v>0</v>
      </c>
      <c r="K260" s="8"/>
      <c r="L260" s="8">
        <f t="shared" si="212"/>
        <v>1027.5</v>
      </c>
      <c r="M260" s="8" t="e">
        <f t="shared" si="213"/>
        <v>#DIV/0!</v>
      </c>
      <c r="N260" s="8">
        <f t="shared" si="214"/>
        <v>-1027.5</v>
      </c>
      <c r="O260" s="8">
        <f t="shared" si="215"/>
        <v>0</v>
      </c>
      <c r="P260" s="8"/>
      <c r="Q260" s="8"/>
      <c r="R260" s="8"/>
      <c r="S260" s="8">
        <f t="shared" si="216"/>
        <v>1027.5</v>
      </c>
      <c r="T260" s="8" t="e">
        <f t="shared" si="171"/>
        <v>#DIV/0!</v>
      </c>
      <c r="U260" s="8">
        <f t="shared" si="173"/>
        <v>-1027.5</v>
      </c>
      <c r="V260" s="8">
        <f t="shared" si="174"/>
        <v>1027.5</v>
      </c>
      <c r="W260" s="26">
        <f t="shared" si="175"/>
        <v>0</v>
      </c>
      <c r="X260" s="30"/>
      <c r="Y260" s="26"/>
    </row>
    <row r="261" spans="1:25" ht="14.25" customHeight="1" x14ac:dyDescent="0.2">
      <c r="A261" s="7" t="s">
        <v>134</v>
      </c>
      <c r="B261" s="21">
        <v>5511</v>
      </c>
      <c r="C261" s="29"/>
      <c r="D261" s="6" t="s">
        <v>1452</v>
      </c>
      <c r="E261" s="6" t="s">
        <v>135</v>
      </c>
      <c r="F261" s="20" t="s">
        <v>136</v>
      </c>
      <c r="G261" s="22">
        <v>12640</v>
      </c>
      <c r="H261" s="8">
        <v>1400</v>
      </c>
      <c r="I261" s="8">
        <f>H261/G261*100</f>
        <v>11.075949367088606</v>
      </c>
      <c r="J261" s="8">
        <v>0</v>
      </c>
      <c r="K261" s="8"/>
      <c r="L261" s="8">
        <f>H261+J261+K261</f>
        <v>1400</v>
      </c>
      <c r="M261" s="8">
        <f>L261/G261*100</f>
        <v>11.075949367088606</v>
      </c>
      <c r="N261" s="8">
        <f>G261-L261</f>
        <v>11240</v>
      </c>
      <c r="O261" s="8">
        <f>J261+K261</f>
        <v>0</v>
      </c>
      <c r="P261" s="8"/>
      <c r="Q261" s="8"/>
      <c r="R261" s="8"/>
      <c r="S261" s="8">
        <f t="shared" si="172"/>
        <v>1400</v>
      </c>
      <c r="T261" s="8">
        <f t="shared" si="171"/>
        <v>11.075949367088606</v>
      </c>
      <c r="U261" s="8">
        <f t="shared" si="173"/>
        <v>11240</v>
      </c>
      <c r="V261" s="8">
        <f t="shared" si="174"/>
        <v>1400</v>
      </c>
      <c r="W261" s="26">
        <f t="shared" si="175"/>
        <v>0</v>
      </c>
      <c r="X261" s="30">
        <v>0</v>
      </c>
      <c r="Y261" s="26"/>
    </row>
    <row r="262" spans="1:25" ht="14.25" customHeight="1" x14ac:dyDescent="0.2">
      <c r="A262" s="7" t="s">
        <v>134</v>
      </c>
      <c r="B262" s="21">
        <v>5511</v>
      </c>
      <c r="C262" s="29"/>
      <c r="D262" s="6" t="s">
        <v>1452</v>
      </c>
      <c r="E262" s="6" t="s">
        <v>137</v>
      </c>
      <c r="F262" s="20" t="s">
        <v>138</v>
      </c>
      <c r="G262" s="22">
        <v>0</v>
      </c>
      <c r="H262" s="8">
        <v>0</v>
      </c>
      <c r="I262" s="8" t="e">
        <f>H262/G262*100</f>
        <v>#DIV/0!</v>
      </c>
      <c r="J262" s="8">
        <v>0</v>
      </c>
      <c r="K262" s="8"/>
      <c r="L262" s="8">
        <f>H262+J262+K262</f>
        <v>0</v>
      </c>
      <c r="M262" s="8" t="e">
        <f>L262/G262*100</f>
        <v>#DIV/0!</v>
      </c>
      <c r="N262" s="8">
        <f>G262-L262</f>
        <v>0</v>
      </c>
      <c r="O262" s="8">
        <f>J262+K262</f>
        <v>0</v>
      </c>
      <c r="P262" s="8"/>
      <c r="Q262" s="8"/>
      <c r="R262" s="8"/>
      <c r="S262" s="8">
        <f t="shared" si="172"/>
        <v>0</v>
      </c>
      <c r="T262" s="8" t="e">
        <f t="shared" si="171"/>
        <v>#DIV/0!</v>
      </c>
      <c r="U262" s="8">
        <f t="shared" si="173"/>
        <v>0</v>
      </c>
      <c r="V262" s="8">
        <f t="shared" si="174"/>
        <v>0</v>
      </c>
      <c r="W262" s="26">
        <f t="shared" si="175"/>
        <v>0</v>
      </c>
      <c r="X262" s="30">
        <v>0</v>
      </c>
      <c r="Y262" s="26"/>
    </row>
    <row r="263" spans="1:25" ht="14.25" customHeight="1" x14ac:dyDescent="0.2">
      <c r="A263" s="7" t="s">
        <v>134</v>
      </c>
      <c r="B263" s="21">
        <v>5500</v>
      </c>
      <c r="C263" s="29"/>
      <c r="D263" s="6" t="s">
        <v>1452</v>
      </c>
      <c r="E263" s="6" t="s">
        <v>140</v>
      </c>
      <c r="F263" s="20" t="s">
        <v>1903</v>
      </c>
      <c r="G263" s="22">
        <v>2164</v>
      </c>
      <c r="H263" s="8">
        <v>2163.6</v>
      </c>
      <c r="I263" s="8">
        <f>H263/G263*100</f>
        <v>99.981515711645102</v>
      </c>
      <c r="J263" s="8">
        <v>0</v>
      </c>
      <c r="K263" s="8"/>
      <c r="L263" s="8">
        <f>H263+J263+K263</f>
        <v>2163.6</v>
      </c>
      <c r="M263" s="8">
        <f>L263/G263*100</f>
        <v>99.981515711645102</v>
      </c>
      <c r="N263" s="8">
        <f>G263-L263</f>
        <v>0.40000000000009095</v>
      </c>
      <c r="O263" s="8">
        <f>J263+K263</f>
        <v>0</v>
      </c>
      <c r="P263" s="8"/>
      <c r="Q263" s="8"/>
      <c r="R263" s="8"/>
      <c r="S263" s="8">
        <f t="shared" si="172"/>
        <v>2163.6</v>
      </c>
      <c r="T263" s="8">
        <f t="shared" si="171"/>
        <v>99.981515711645102</v>
      </c>
      <c r="U263" s="8">
        <f t="shared" si="173"/>
        <v>0.40000000000009095</v>
      </c>
      <c r="V263" s="8">
        <f t="shared" si="174"/>
        <v>2163.6</v>
      </c>
      <c r="W263" s="26">
        <f t="shared" si="175"/>
        <v>0</v>
      </c>
      <c r="X263" s="30">
        <v>0</v>
      </c>
      <c r="Y263" s="26"/>
    </row>
    <row r="264" spans="1:25" ht="14.25" customHeight="1" x14ac:dyDescent="0.2">
      <c r="A264" s="7" t="s">
        <v>134</v>
      </c>
      <c r="B264" s="21">
        <v>5005</v>
      </c>
      <c r="C264" s="29"/>
      <c r="D264" s="6" t="s">
        <v>1452</v>
      </c>
      <c r="E264" s="6" t="s">
        <v>140</v>
      </c>
      <c r="F264" s="20" t="s">
        <v>268</v>
      </c>
      <c r="G264" s="22">
        <v>4738</v>
      </c>
      <c r="H264" s="8">
        <v>4737.8999999999996</v>
      </c>
      <c r="I264" s="8">
        <f t="shared" si="169"/>
        <v>99.997889404812142</v>
      </c>
      <c r="J264" s="8">
        <v>0</v>
      </c>
      <c r="K264" s="8"/>
      <c r="L264" s="8">
        <f t="shared" si="165"/>
        <v>4737.8999999999996</v>
      </c>
      <c r="M264" s="8">
        <f t="shared" si="170"/>
        <v>99.997889404812142</v>
      </c>
      <c r="N264" s="8">
        <f t="shared" si="167"/>
        <v>0.1000000000003638</v>
      </c>
      <c r="O264" s="8">
        <f t="shared" si="168"/>
        <v>0</v>
      </c>
      <c r="P264" s="8"/>
      <c r="Q264" s="8"/>
      <c r="R264" s="8"/>
      <c r="S264" s="8">
        <f t="shared" si="172"/>
        <v>4737.8999999999996</v>
      </c>
      <c r="T264" s="8">
        <f t="shared" si="171"/>
        <v>99.997889404812142</v>
      </c>
      <c r="U264" s="8">
        <f t="shared" si="173"/>
        <v>0.1000000000003638</v>
      </c>
      <c r="V264" s="8">
        <f t="shared" si="174"/>
        <v>4737.8999999999996</v>
      </c>
      <c r="W264" s="26">
        <f t="shared" si="175"/>
        <v>0</v>
      </c>
      <c r="X264" s="30">
        <v>0</v>
      </c>
      <c r="Y264" s="26"/>
    </row>
    <row r="265" spans="1:25" ht="14.25" customHeight="1" x14ac:dyDescent="0.2">
      <c r="A265" s="7" t="s">
        <v>134</v>
      </c>
      <c r="B265" s="21">
        <v>5063</v>
      </c>
      <c r="C265" s="29"/>
      <c r="D265" s="6" t="s">
        <v>1452</v>
      </c>
      <c r="E265" s="6" t="s">
        <v>140</v>
      </c>
      <c r="F265" s="20" t="s">
        <v>268</v>
      </c>
      <c r="G265" s="172">
        <v>2146</v>
      </c>
      <c r="H265" s="8">
        <v>2145.56</v>
      </c>
      <c r="I265" s="8">
        <f t="shared" si="169"/>
        <v>99.979496738117419</v>
      </c>
      <c r="J265" s="8">
        <v>0</v>
      </c>
      <c r="K265" s="8"/>
      <c r="L265" s="8">
        <f t="shared" si="165"/>
        <v>2145.56</v>
      </c>
      <c r="M265" s="8">
        <f t="shared" si="170"/>
        <v>99.979496738117419</v>
      </c>
      <c r="N265" s="8">
        <f t="shared" si="167"/>
        <v>0.44000000000005457</v>
      </c>
      <c r="O265" s="8">
        <f t="shared" si="168"/>
        <v>0</v>
      </c>
      <c r="P265" s="8"/>
      <c r="Q265" s="8"/>
      <c r="R265" s="8"/>
      <c r="S265" s="8">
        <f t="shared" si="172"/>
        <v>2145.56</v>
      </c>
      <c r="T265" s="8">
        <f t="shared" si="171"/>
        <v>99.979496738117419</v>
      </c>
      <c r="U265" s="8">
        <f t="shared" si="173"/>
        <v>0.44000000000005457</v>
      </c>
      <c r="V265" s="8">
        <f t="shared" si="174"/>
        <v>2145.56</v>
      </c>
      <c r="W265" s="26">
        <f t="shared" si="175"/>
        <v>0</v>
      </c>
      <c r="X265" s="30">
        <v>0</v>
      </c>
      <c r="Y265" s="26"/>
    </row>
    <row r="266" spans="1:25" ht="14.25" customHeight="1" x14ac:dyDescent="0.2">
      <c r="A266" s="7" t="s">
        <v>134</v>
      </c>
      <c r="B266" s="21">
        <v>5064</v>
      </c>
      <c r="C266" s="29"/>
      <c r="D266" s="6" t="s">
        <v>1452</v>
      </c>
      <c r="E266" s="6" t="s">
        <v>140</v>
      </c>
      <c r="F266" s="20" t="s">
        <v>268</v>
      </c>
      <c r="G266" s="172">
        <v>88</v>
      </c>
      <c r="H266" s="8">
        <v>88.26</v>
      </c>
      <c r="I266" s="8">
        <f>H266/G266*100</f>
        <v>100.29545454545455</v>
      </c>
      <c r="J266" s="8">
        <v>0</v>
      </c>
      <c r="K266" s="8"/>
      <c r="L266" s="8">
        <f>H266+J266+K266</f>
        <v>88.26</v>
      </c>
      <c r="M266" s="8">
        <f>L266/G266*100</f>
        <v>100.29545454545455</v>
      </c>
      <c r="N266" s="8">
        <f>G266-L266</f>
        <v>-0.26000000000000512</v>
      </c>
      <c r="O266" s="8">
        <f>J266+K266</f>
        <v>0</v>
      </c>
      <c r="P266" s="8"/>
      <c r="Q266" s="8"/>
      <c r="R266" s="8"/>
      <c r="S266" s="8">
        <f t="shared" si="172"/>
        <v>88.26</v>
      </c>
      <c r="T266" s="8">
        <f t="shared" si="171"/>
        <v>100.29545454545455</v>
      </c>
      <c r="U266" s="8">
        <f t="shared" si="173"/>
        <v>-0.26000000000000512</v>
      </c>
      <c r="V266" s="8">
        <f t="shared" si="174"/>
        <v>88.26</v>
      </c>
      <c r="W266" s="26">
        <f t="shared" si="175"/>
        <v>0</v>
      </c>
      <c r="X266" s="30">
        <v>0</v>
      </c>
      <c r="Y266" s="26"/>
    </row>
    <row r="267" spans="1:25" ht="14.25" customHeight="1" x14ac:dyDescent="0.2">
      <c r="A267" s="7" t="s">
        <v>134</v>
      </c>
      <c r="B267" s="21" t="s">
        <v>908</v>
      </c>
      <c r="C267" s="29"/>
      <c r="D267" s="6" t="s">
        <v>1452</v>
      </c>
      <c r="E267" s="6" t="s">
        <v>140</v>
      </c>
      <c r="F267" s="20" t="s">
        <v>268</v>
      </c>
      <c r="G267" s="172">
        <v>3279</v>
      </c>
      <c r="H267" s="8">
        <v>3279</v>
      </c>
      <c r="I267" s="8">
        <f t="shared" si="169"/>
        <v>100</v>
      </c>
      <c r="J267" s="8">
        <v>0</v>
      </c>
      <c r="K267" s="8"/>
      <c r="L267" s="8">
        <f t="shared" si="165"/>
        <v>3279</v>
      </c>
      <c r="M267" s="8">
        <f t="shared" si="170"/>
        <v>100</v>
      </c>
      <c r="N267" s="8">
        <f t="shared" si="167"/>
        <v>0</v>
      </c>
      <c r="O267" s="8">
        <f t="shared" si="168"/>
        <v>0</v>
      </c>
      <c r="P267" s="8"/>
      <c r="Q267" s="8"/>
      <c r="R267" s="8"/>
      <c r="S267" s="8">
        <f t="shared" si="172"/>
        <v>3279</v>
      </c>
      <c r="T267" s="8">
        <f t="shared" si="171"/>
        <v>100</v>
      </c>
      <c r="U267" s="8">
        <f t="shared" si="173"/>
        <v>0</v>
      </c>
      <c r="V267" s="8">
        <f t="shared" si="174"/>
        <v>3279</v>
      </c>
      <c r="W267" s="26">
        <f t="shared" si="175"/>
        <v>0</v>
      </c>
      <c r="X267" s="30">
        <v>0</v>
      </c>
      <c r="Y267" s="26"/>
    </row>
    <row r="268" spans="1:25" ht="14.25" customHeight="1" x14ac:dyDescent="0.2">
      <c r="A268" s="7" t="s">
        <v>134</v>
      </c>
      <c r="B268" s="21">
        <v>5500</v>
      </c>
      <c r="C268" s="29"/>
      <c r="D268" s="6" t="s">
        <v>1452</v>
      </c>
      <c r="E268" s="6" t="s">
        <v>140</v>
      </c>
      <c r="F268" s="20" t="s">
        <v>268</v>
      </c>
      <c r="G268" s="172">
        <v>512</v>
      </c>
      <c r="H268" s="8">
        <v>512.40000000000009</v>
      </c>
      <c r="I268" s="8">
        <f t="shared" ref="I268" si="227">H268/G268*100</f>
        <v>100.07812500000001</v>
      </c>
      <c r="J268" s="8">
        <v>0</v>
      </c>
      <c r="K268" s="8"/>
      <c r="L268" s="8">
        <f t="shared" ref="L268" si="228">H268+J268+K268</f>
        <v>512.40000000000009</v>
      </c>
      <c r="M268" s="8">
        <f t="shared" ref="M268" si="229">L268/G268*100</f>
        <v>100.07812500000001</v>
      </c>
      <c r="N268" s="8">
        <f t="shared" ref="N268" si="230">G268-L268</f>
        <v>-0.40000000000009095</v>
      </c>
      <c r="O268" s="8">
        <f t="shared" ref="O268" si="231">J268+K268</f>
        <v>0</v>
      </c>
      <c r="P268" s="8"/>
      <c r="Q268" s="8"/>
      <c r="R268" s="8"/>
      <c r="S268" s="8">
        <f t="shared" si="172"/>
        <v>512.40000000000009</v>
      </c>
      <c r="T268" s="8">
        <f t="shared" si="171"/>
        <v>100.07812500000001</v>
      </c>
      <c r="U268" s="8">
        <f t="shared" si="173"/>
        <v>-0.40000000000009095</v>
      </c>
      <c r="V268" s="8">
        <f t="shared" si="174"/>
        <v>512.40000000000009</v>
      </c>
      <c r="W268" s="26">
        <f t="shared" si="175"/>
        <v>0</v>
      </c>
      <c r="X268" s="30">
        <v>0</v>
      </c>
      <c r="Y268" s="26"/>
    </row>
    <row r="269" spans="1:25" ht="14.25" customHeight="1" x14ac:dyDescent="0.2">
      <c r="A269" s="7" t="s">
        <v>134</v>
      </c>
      <c r="B269" s="21"/>
      <c r="C269" s="29"/>
      <c r="D269" s="6"/>
      <c r="E269" s="6" t="s">
        <v>140</v>
      </c>
      <c r="F269" s="20"/>
      <c r="G269" s="8">
        <v>0</v>
      </c>
      <c r="H269" s="8">
        <v>0</v>
      </c>
      <c r="I269" s="8" t="e">
        <f t="shared" si="169"/>
        <v>#DIV/0!</v>
      </c>
      <c r="J269" s="8">
        <v>0</v>
      </c>
      <c r="K269" s="8"/>
      <c r="L269" s="8">
        <f t="shared" si="165"/>
        <v>0</v>
      </c>
      <c r="M269" s="8" t="e">
        <f t="shared" si="170"/>
        <v>#DIV/0!</v>
      </c>
      <c r="N269" s="8">
        <f t="shared" si="167"/>
        <v>0</v>
      </c>
      <c r="O269" s="8">
        <f t="shared" si="168"/>
        <v>0</v>
      </c>
      <c r="P269" s="8"/>
      <c r="Q269" s="8"/>
      <c r="R269" s="8"/>
      <c r="S269" s="8">
        <f t="shared" si="172"/>
        <v>0</v>
      </c>
      <c r="T269" s="8" t="e">
        <f t="shared" si="171"/>
        <v>#DIV/0!</v>
      </c>
      <c r="U269" s="8">
        <f t="shared" si="173"/>
        <v>0</v>
      </c>
      <c r="V269" s="8">
        <f t="shared" si="174"/>
        <v>0</v>
      </c>
      <c r="W269" s="26">
        <f t="shared" si="175"/>
        <v>0</v>
      </c>
      <c r="X269" s="30">
        <v>0</v>
      </c>
      <c r="Y269" s="26"/>
    </row>
    <row r="270" spans="1:25" ht="14.25" customHeight="1" x14ac:dyDescent="0.2">
      <c r="A270" s="7" t="s">
        <v>134</v>
      </c>
      <c r="B270" s="21">
        <v>5503</v>
      </c>
      <c r="C270" s="29" t="s">
        <v>570</v>
      </c>
      <c r="D270" s="6" t="s">
        <v>1446</v>
      </c>
      <c r="E270" s="6" t="s">
        <v>176</v>
      </c>
      <c r="F270" s="20" t="s">
        <v>2082</v>
      </c>
      <c r="G270" s="8">
        <v>32</v>
      </c>
      <c r="H270" s="8">
        <v>32</v>
      </c>
      <c r="I270" s="8">
        <f t="shared" ref="I270" si="232">H270/G270*100</f>
        <v>100</v>
      </c>
      <c r="J270" s="8">
        <v>0</v>
      </c>
      <c r="K270" s="8"/>
      <c r="L270" s="8">
        <f t="shared" ref="L270" si="233">H270+J270+K270</f>
        <v>32</v>
      </c>
      <c r="M270" s="8">
        <f t="shared" ref="M270" si="234">L270/G270*100</f>
        <v>100</v>
      </c>
      <c r="N270" s="8">
        <f t="shared" ref="N270" si="235">G270-L270</f>
        <v>0</v>
      </c>
      <c r="O270" s="8">
        <f t="shared" ref="O270" si="236">J270+K270</f>
        <v>0</v>
      </c>
      <c r="P270" s="8"/>
      <c r="Q270" s="8"/>
      <c r="R270" s="8"/>
      <c r="S270" s="8">
        <f t="shared" ref="S270" si="237">L270+P270+Q270+R270</f>
        <v>32</v>
      </c>
      <c r="T270" s="8">
        <f t="shared" ref="T270" si="238">S270/G270*100</f>
        <v>100</v>
      </c>
      <c r="U270" s="8">
        <f t="shared" ref="U270" si="239">G270-S270</f>
        <v>0</v>
      </c>
      <c r="V270" s="8">
        <f t="shared" ref="V270" si="240">H270+J270</f>
        <v>32</v>
      </c>
      <c r="W270" s="26">
        <f t="shared" ref="W270" si="241">K270+P270</f>
        <v>0</v>
      </c>
      <c r="X270" s="30">
        <v>0</v>
      </c>
      <c r="Y270" s="26"/>
    </row>
    <row r="271" spans="1:25" ht="14.25" customHeight="1" x14ac:dyDescent="0.2">
      <c r="A271" s="7" t="s">
        <v>134</v>
      </c>
      <c r="B271" s="21">
        <v>5511</v>
      </c>
      <c r="C271" s="29" t="s">
        <v>600</v>
      </c>
      <c r="D271" s="6" t="s">
        <v>1446</v>
      </c>
      <c r="E271" s="6" t="s">
        <v>176</v>
      </c>
      <c r="F271" s="20" t="s">
        <v>177</v>
      </c>
      <c r="G271" s="12">
        <v>52634</v>
      </c>
      <c r="H271" s="8">
        <v>18269.149999999998</v>
      </c>
      <c r="I271" s="8">
        <f t="shared" si="169"/>
        <v>34.709788349735909</v>
      </c>
      <c r="J271" s="8">
        <v>1856.71</v>
      </c>
      <c r="K271" s="8"/>
      <c r="L271" s="8">
        <f t="shared" si="165"/>
        <v>20125.859999999997</v>
      </c>
      <c r="M271" s="8">
        <f t="shared" si="170"/>
        <v>38.237375080746276</v>
      </c>
      <c r="N271" s="8">
        <f t="shared" si="167"/>
        <v>32508.140000000003</v>
      </c>
      <c r="O271" s="8">
        <f t="shared" si="168"/>
        <v>1856.71</v>
      </c>
      <c r="P271" s="8"/>
      <c r="Q271" s="8"/>
      <c r="R271" s="8"/>
      <c r="S271" s="8">
        <f t="shared" si="172"/>
        <v>20125.859999999997</v>
      </c>
      <c r="T271" s="8">
        <f t="shared" si="171"/>
        <v>38.237375080746276</v>
      </c>
      <c r="U271" s="8">
        <f t="shared" si="173"/>
        <v>32508.140000000003</v>
      </c>
      <c r="V271" s="8">
        <f t="shared" si="174"/>
        <v>20125.859999999997</v>
      </c>
      <c r="W271" s="26">
        <f t="shared" si="175"/>
        <v>0</v>
      </c>
      <c r="X271" s="30">
        <v>0</v>
      </c>
      <c r="Y271" s="26"/>
    </row>
    <row r="272" spans="1:25" ht="14.25" customHeight="1" x14ac:dyDescent="0.2">
      <c r="A272" s="7" t="s">
        <v>134</v>
      </c>
      <c r="B272" s="21">
        <v>5511</v>
      </c>
      <c r="C272" s="29" t="s">
        <v>600</v>
      </c>
      <c r="D272" s="6" t="s">
        <v>1446</v>
      </c>
      <c r="E272" s="6" t="s">
        <v>178</v>
      </c>
      <c r="F272" s="20" t="s">
        <v>312</v>
      </c>
      <c r="G272" s="12">
        <v>0</v>
      </c>
      <c r="H272" s="8">
        <v>1710.61</v>
      </c>
      <c r="I272" s="8" t="e">
        <f t="shared" si="169"/>
        <v>#DIV/0!</v>
      </c>
      <c r="J272" s="8">
        <v>41.16</v>
      </c>
      <c r="K272" s="8"/>
      <c r="L272" s="8">
        <f t="shared" si="165"/>
        <v>1751.77</v>
      </c>
      <c r="M272" s="8" t="e">
        <f t="shared" si="170"/>
        <v>#DIV/0!</v>
      </c>
      <c r="N272" s="8">
        <f t="shared" si="167"/>
        <v>-1751.77</v>
      </c>
      <c r="O272" s="8">
        <f t="shared" si="168"/>
        <v>41.16</v>
      </c>
      <c r="P272" s="8"/>
      <c r="Q272" s="8"/>
      <c r="R272" s="8"/>
      <c r="S272" s="8">
        <f t="shared" si="172"/>
        <v>1751.77</v>
      </c>
      <c r="T272" s="8" t="e">
        <f t="shared" si="171"/>
        <v>#DIV/0!</v>
      </c>
      <c r="U272" s="8">
        <f t="shared" si="173"/>
        <v>-1751.77</v>
      </c>
      <c r="V272" s="8">
        <f t="shared" si="174"/>
        <v>1751.77</v>
      </c>
      <c r="W272" s="26">
        <f t="shared" si="175"/>
        <v>0</v>
      </c>
      <c r="X272" s="30">
        <v>0</v>
      </c>
      <c r="Y272" s="26"/>
    </row>
    <row r="273" spans="1:25" ht="14.25" customHeight="1" x14ac:dyDescent="0.2">
      <c r="A273" s="7" t="s">
        <v>134</v>
      </c>
      <c r="B273" s="21"/>
      <c r="C273" s="29"/>
      <c r="D273" s="6" t="s">
        <v>1446</v>
      </c>
      <c r="E273" s="6" t="s">
        <v>313</v>
      </c>
      <c r="F273" s="20"/>
      <c r="G273" s="8">
        <v>0</v>
      </c>
      <c r="H273" s="8">
        <v>0</v>
      </c>
      <c r="I273" s="8" t="e">
        <f t="shared" si="169"/>
        <v>#DIV/0!</v>
      </c>
      <c r="J273" s="8">
        <v>0</v>
      </c>
      <c r="K273" s="8"/>
      <c r="L273" s="8">
        <f t="shared" si="165"/>
        <v>0</v>
      </c>
      <c r="M273" s="8" t="e">
        <f t="shared" si="170"/>
        <v>#DIV/0!</v>
      </c>
      <c r="N273" s="8">
        <f t="shared" si="167"/>
        <v>0</v>
      </c>
      <c r="O273" s="8">
        <f t="shared" si="168"/>
        <v>0</v>
      </c>
      <c r="P273" s="8"/>
      <c r="Q273" s="8"/>
      <c r="R273" s="8"/>
      <c r="S273" s="8">
        <f t="shared" si="172"/>
        <v>0</v>
      </c>
      <c r="T273" s="8" t="e">
        <f t="shared" si="171"/>
        <v>#DIV/0!</v>
      </c>
      <c r="U273" s="8">
        <f t="shared" si="173"/>
        <v>0</v>
      </c>
      <c r="V273" s="8">
        <f t="shared" si="174"/>
        <v>0</v>
      </c>
      <c r="W273" s="26">
        <f t="shared" si="175"/>
        <v>0</v>
      </c>
      <c r="X273" s="30">
        <v>0</v>
      </c>
      <c r="Y273" s="26"/>
    </row>
    <row r="274" spans="1:25" ht="14.25" customHeight="1" x14ac:dyDescent="0.2">
      <c r="A274" s="7" t="s">
        <v>134</v>
      </c>
      <c r="B274" s="21"/>
      <c r="C274" s="29"/>
      <c r="D274" s="6" t="s">
        <v>1446</v>
      </c>
      <c r="E274" s="6" t="s">
        <v>314</v>
      </c>
      <c r="F274" s="20"/>
      <c r="G274" s="8">
        <v>0</v>
      </c>
      <c r="H274" s="8">
        <v>0</v>
      </c>
      <c r="I274" s="8" t="e">
        <f t="shared" si="169"/>
        <v>#DIV/0!</v>
      </c>
      <c r="J274" s="8">
        <v>0</v>
      </c>
      <c r="K274" s="8"/>
      <c r="L274" s="8">
        <f t="shared" si="165"/>
        <v>0</v>
      </c>
      <c r="M274" s="8" t="e">
        <f t="shared" si="170"/>
        <v>#DIV/0!</v>
      </c>
      <c r="N274" s="8">
        <f t="shared" si="167"/>
        <v>0</v>
      </c>
      <c r="O274" s="8">
        <f t="shared" si="168"/>
        <v>0</v>
      </c>
      <c r="P274" s="8"/>
      <c r="Q274" s="8"/>
      <c r="R274" s="8"/>
      <c r="S274" s="8">
        <f t="shared" si="172"/>
        <v>0</v>
      </c>
      <c r="T274" s="8" t="e">
        <f t="shared" si="171"/>
        <v>#DIV/0!</v>
      </c>
      <c r="U274" s="8">
        <f t="shared" si="173"/>
        <v>0</v>
      </c>
      <c r="V274" s="8">
        <f t="shared" si="174"/>
        <v>0</v>
      </c>
      <c r="W274" s="26">
        <f t="shared" si="175"/>
        <v>0</v>
      </c>
      <c r="X274" s="30">
        <v>1551</v>
      </c>
      <c r="Y274" s="26"/>
    </row>
    <row r="275" spans="1:25" ht="14.25" customHeight="1" x14ac:dyDescent="0.2">
      <c r="A275" s="7" t="s">
        <v>134</v>
      </c>
      <c r="B275" s="21"/>
      <c r="C275" s="29"/>
      <c r="D275" s="6" t="s">
        <v>1446</v>
      </c>
      <c r="E275" s="6" t="s">
        <v>315</v>
      </c>
      <c r="F275" s="20"/>
      <c r="G275" s="22">
        <v>0</v>
      </c>
      <c r="H275" s="8">
        <v>0</v>
      </c>
      <c r="I275" s="8" t="e">
        <f t="shared" si="169"/>
        <v>#DIV/0!</v>
      </c>
      <c r="J275" s="8">
        <v>0</v>
      </c>
      <c r="K275" s="8"/>
      <c r="L275" s="8">
        <f t="shared" si="165"/>
        <v>0</v>
      </c>
      <c r="M275" s="8" t="e">
        <f t="shared" si="170"/>
        <v>#DIV/0!</v>
      </c>
      <c r="N275" s="8">
        <f t="shared" si="167"/>
        <v>0</v>
      </c>
      <c r="O275" s="8">
        <f t="shared" si="168"/>
        <v>0</v>
      </c>
      <c r="P275" s="8"/>
      <c r="Q275" s="8"/>
      <c r="R275" s="8"/>
      <c r="S275" s="8">
        <f t="shared" si="172"/>
        <v>0</v>
      </c>
      <c r="T275" s="8" t="e">
        <f t="shared" si="171"/>
        <v>#DIV/0!</v>
      </c>
      <c r="U275" s="8">
        <f t="shared" si="173"/>
        <v>0</v>
      </c>
      <c r="V275" s="8">
        <f t="shared" si="174"/>
        <v>0</v>
      </c>
      <c r="W275" s="26">
        <f t="shared" si="175"/>
        <v>0</v>
      </c>
      <c r="X275" s="30">
        <v>0</v>
      </c>
      <c r="Y275" s="26"/>
    </row>
    <row r="276" spans="1:25" ht="14.25" customHeight="1" x14ac:dyDescent="0.2">
      <c r="A276" s="7" t="s">
        <v>134</v>
      </c>
      <c r="B276" s="21"/>
      <c r="C276" s="29"/>
      <c r="D276" s="6" t="s">
        <v>1446</v>
      </c>
      <c r="E276" s="6" t="s">
        <v>316</v>
      </c>
      <c r="F276" s="20"/>
      <c r="G276" s="22">
        <v>0</v>
      </c>
      <c r="H276" s="8">
        <v>0</v>
      </c>
      <c r="I276" s="8" t="e">
        <f t="shared" si="169"/>
        <v>#DIV/0!</v>
      </c>
      <c r="J276" s="8">
        <v>0</v>
      </c>
      <c r="K276" s="8"/>
      <c r="L276" s="8">
        <f t="shared" si="165"/>
        <v>0</v>
      </c>
      <c r="M276" s="8" t="e">
        <f t="shared" si="170"/>
        <v>#DIV/0!</v>
      </c>
      <c r="N276" s="8">
        <f t="shared" si="167"/>
        <v>0</v>
      </c>
      <c r="O276" s="8">
        <f t="shared" si="168"/>
        <v>0</v>
      </c>
      <c r="P276" s="8"/>
      <c r="Q276" s="8"/>
      <c r="R276" s="8"/>
      <c r="S276" s="8">
        <f t="shared" si="172"/>
        <v>0</v>
      </c>
      <c r="T276" s="8" t="e">
        <f t="shared" si="171"/>
        <v>#DIV/0!</v>
      </c>
      <c r="U276" s="8">
        <f t="shared" si="173"/>
        <v>0</v>
      </c>
      <c r="V276" s="8">
        <f t="shared" si="174"/>
        <v>0</v>
      </c>
      <c r="W276" s="26">
        <f t="shared" si="175"/>
        <v>0</v>
      </c>
      <c r="X276" s="30">
        <v>0</v>
      </c>
      <c r="Y276" s="26"/>
    </row>
    <row r="277" spans="1:25" ht="14.25" customHeight="1" x14ac:dyDescent="0.2">
      <c r="A277" s="7" t="s">
        <v>1316</v>
      </c>
      <c r="B277" s="21">
        <v>1551</v>
      </c>
      <c r="C277" s="29"/>
      <c r="D277" s="6" t="s">
        <v>88</v>
      </c>
      <c r="E277" s="6" t="s">
        <v>317</v>
      </c>
      <c r="F277" s="20"/>
      <c r="G277" s="8">
        <v>0</v>
      </c>
      <c r="H277" s="8">
        <v>0</v>
      </c>
      <c r="I277" s="8" t="e">
        <f t="shared" si="169"/>
        <v>#DIV/0!</v>
      </c>
      <c r="J277" s="8">
        <v>0</v>
      </c>
      <c r="K277" s="8"/>
      <c r="L277" s="8">
        <f t="shared" si="165"/>
        <v>0</v>
      </c>
      <c r="M277" s="8" t="e">
        <f t="shared" si="170"/>
        <v>#DIV/0!</v>
      </c>
      <c r="N277" s="8">
        <f t="shared" si="167"/>
        <v>0</v>
      </c>
      <c r="O277" s="8">
        <f t="shared" si="168"/>
        <v>0</v>
      </c>
      <c r="P277" s="8"/>
      <c r="Q277" s="8"/>
      <c r="R277" s="8"/>
      <c r="S277" s="8">
        <f t="shared" si="172"/>
        <v>0</v>
      </c>
      <c r="T277" s="8" t="e">
        <f t="shared" si="171"/>
        <v>#DIV/0!</v>
      </c>
      <c r="U277" s="8">
        <f t="shared" si="173"/>
        <v>0</v>
      </c>
      <c r="V277" s="8">
        <f t="shared" si="174"/>
        <v>0</v>
      </c>
      <c r="W277" s="26">
        <f t="shared" si="175"/>
        <v>0</v>
      </c>
      <c r="X277" s="30">
        <v>0</v>
      </c>
      <c r="Y277" s="26"/>
    </row>
    <row r="278" spans="1:25" ht="14.25" customHeight="1" x14ac:dyDescent="0.2">
      <c r="A278" s="7" t="s">
        <v>1316</v>
      </c>
      <c r="B278" s="21">
        <v>5512</v>
      </c>
      <c r="C278" s="29"/>
      <c r="D278" s="6" t="s">
        <v>88</v>
      </c>
      <c r="E278" s="6" t="s">
        <v>318</v>
      </c>
      <c r="F278" s="20" t="s">
        <v>979</v>
      </c>
      <c r="G278" s="8">
        <v>10882</v>
      </c>
      <c r="H278" s="8">
        <v>8491.2000000000007</v>
      </c>
      <c r="I278" s="8">
        <f t="shared" ref="I278" si="242">H278/G278*100</f>
        <v>78.029773938614227</v>
      </c>
      <c r="J278" s="8">
        <v>2125.6800000000003</v>
      </c>
      <c r="K278" s="8"/>
      <c r="L278" s="8">
        <f t="shared" ref="L278" si="243">H278+J278+K278</f>
        <v>10616.880000000001</v>
      </c>
      <c r="M278" s="8">
        <f t="shared" ref="M278" si="244">L278/G278*100</f>
        <v>97.563683146480443</v>
      </c>
      <c r="N278" s="8">
        <f t="shared" ref="N278" si="245">G278-L278</f>
        <v>265.11999999999898</v>
      </c>
      <c r="O278" s="8">
        <f t="shared" ref="O278" si="246">J278+K278</f>
        <v>2125.6800000000003</v>
      </c>
      <c r="P278" s="8"/>
      <c r="Q278" s="8"/>
      <c r="R278" s="8"/>
      <c r="S278" s="8">
        <f t="shared" si="172"/>
        <v>10616.880000000001</v>
      </c>
      <c r="T278" s="8">
        <f t="shared" si="171"/>
        <v>97.563683146480443</v>
      </c>
      <c r="U278" s="8">
        <f t="shared" si="173"/>
        <v>265.11999999999898</v>
      </c>
      <c r="V278" s="8">
        <f t="shared" si="174"/>
        <v>10616.880000000001</v>
      </c>
      <c r="W278" s="26">
        <f t="shared" si="175"/>
        <v>0</v>
      </c>
      <c r="X278" s="30">
        <v>0</v>
      </c>
      <c r="Y278" s="26"/>
    </row>
    <row r="279" spans="1:25" ht="14.25" customHeight="1" x14ac:dyDescent="0.2">
      <c r="A279" s="7" t="s">
        <v>1316</v>
      </c>
      <c r="B279" s="21">
        <v>1551</v>
      </c>
      <c r="C279" s="29"/>
      <c r="D279" s="6" t="s">
        <v>88</v>
      </c>
      <c r="E279" s="6" t="s">
        <v>319</v>
      </c>
      <c r="F279" s="20" t="s">
        <v>978</v>
      </c>
      <c r="G279" s="184">
        <v>206563</v>
      </c>
      <c r="H279" s="8">
        <v>0</v>
      </c>
      <c r="I279" s="8">
        <f t="shared" si="169"/>
        <v>0</v>
      </c>
      <c r="J279" s="8">
        <v>0</v>
      </c>
      <c r="K279" s="8"/>
      <c r="L279" s="8">
        <f t="shared" ref="L279:L369" si="247">H279+J279+K279</f>
        <v>0</v>
      </c>
      <c r="M279" s="8">
        <f t="shared" si="170"/>
        <v>0</v>
      </c>
      <c r="N279" s="8">
        <f t="shared" ref="N279:N369" si="248">G279-L279</f>
        <v>206563</v>
      </c>
      <c r="O279" s="8">
        <f t="shared" ref="O279:O369" si="249">J279+K279</f>
        <v>0</v>
      </c>
      <c r="P279" s="8"/>
      <c r="Q279" s="8"/>
      <c r="R279" s="8"/>
      <c r="S279" s="8">
        <f t="shared" si="172"/>
        <v>0</v>
      </c>
      <c r="T279" s="8">
        <f t="shared" si="171"/>
        <v>0</v>
      </c>
      <c r="U279" s="8">
        <f t="shared" si="173"/>
        <v>206563</v>
      </c>
      <c r="V279" s="8">
        <f t="shared" si="174"/>
        <v>0</v>
      </c>
      <c r="W279" s="26">
        <f t="shared" si="175"/>
        <v>0</v>
      </c>
      <c r="X279" s="30">
        <v>0</v>
      </c>
      <c r="Y279" s="26"/>
    </row>
    <row r="280" spans="1:25" ht="14.25" customHeight="1" x14ac:dyDescent="0.2">
      <c r="A280" s="7" t="s">
        <v>1316</v>
      </c>
      <c r="B280" s="21">
        <v>1551</v>
      </c>
      <c r="C280" s="29"/>
      <c r="D280" s="6" t="s">
        <v>88</v>
      </c>
      <c r="E280" s="6" t="s">
        <v>319</v>
      </c>
      <c r="F280" s="20" t="s">
        <v>1068</v>
      </c>
      <c r="G280" s="184"/>
      <c r="H280" s="8">
        <v>3355.5</v>
      </c>
      <c r="I280" s="8" t="e">
        <f t="shared" si="169"/>
        <v>#DIV/0!</v>
      </c>
      <c r="J280" s="8">
        <v>0</v>
      </c>
      <c r="K280" s="8"/>
      <c r="L280" s="8">
        <f t="shared" si="247"/>
        <v>3355.5</v>
      </c>
      <c r="M280" s="8" t="e">
        <f t="shared" si="170"/>
        <v>#DIV/0!</v>
      </c>
      <c r="N280" s="8">
        <f t="shared" si="248"/>
        <v>-3355.5</v>
      </c>
      <c r="O280" s="8">
        <f t="shared" si="249"/>
        <v>0</v>
      </c>
      <c r="P280" s="8"/>
      <c r="Q280" s="8"/>
      <c r="R280" s="8"/>
      <c r="S280" s="8">
        <f t="shared" si="172"/>
        <v>3355.5</v>
      </c>
      <c r="T280" s="8" t="e">
        <f t="shared" si="171"/>
        <v>#DIV/0!</v>
      </c>
      <c r="U280" s="8">
        <f t="shared" si="173"/>
        <v>-3355.5</v>
      </c>
      <c r="V280" s="8">
        <f t="shared" si="174"/>
        <v>3355.5</v>
      </c>
      <c r="W280" s="26">
        <f t="shared" si="175"/>
        <v>0</v>
      </c>
      <c r="X280" s="30">
        <v>1551</v>
      </c>
      <c r="Y280" s="26"/>
    </row>
    <row r="281" spans="1:25" ht="14.25" customHeight="1" x14ac:dyDescent="0.2">
      <c r="A281" s="7" t="s">
        <v>1316</v>
      </c>
      <c r="B281" s="21">
        <v>1551</v>
      </c>
      <c r="C281" s="29"/>
      <c r="D281" s="6" t="s">
        <v>88</v>
      </c>
      <c r="E281" s="6" t="s">
        <v>319</v>
      </c>
      <c r="F281" s="20" t="s">
        <v>1879</v>
      </c>
      <c r="G281" s="184"/>
      <c r="H281" s="8">
        <v>1565.76</v>
      </c>
      <c r="I281" s="8" t="e">
        <f t="shared" ref="I281" si="250">H281/G281*100</f>
        <v>#DIV/0!</v>
      </c>
      <c r="J281" s="8">
        <v>0</v>
      </c>
      <c r="K281" s="8"/>
      <c r="L281" s="8">
        <f t="shared" ref="L281:L297" si="251">H281+J281+K281</f>
        <v>1565.76</v>
      </c>
      <c r="M281" s="8" t="e">
        <f t="shared" ref="M281" si="252">L281/G281*100</f>
        <v>#DIV/0!</v>
      </c>
      <c r="N281" s="8">
        <f t="shared" ref="N281" si="253">G281-L281</f>
        <v>-1565.76</v>
      </c>
      <c r="O281" s="8">
        <f t="shared" ref="O281:O297" si="254">J281+K281</f>
        <v>0</v>
      </c>
      <c r="P281" s="8"/>
      <c r="Q281" s="8"/>
      <c r="R281" s="8"/>
      <c r="S281" s="8">
        <f t="shared" si="172"/>
        <v>1565.76</v>
      </c>
      <c r="T281" s="8" t="e">
        <f t="shared" si="171"/>
        <v>#DIV/0!</v>
      </c>
      <c r="U281" s="8">
        <f t="shared" si="173"/>
        <v>-1565.76</v>
      </c>
      <c r="V281" s="8">
        <f t="shared" si="174"/>
        <v>1565.76</v>
      </c>
      <c r="W281" s="26">
        <f t="shared" si="175"/>
        <v>0</v>
      </c>
      <c r="X281" s="30">
        <v>551240</v>
      </c>
      <c r="Y281" s="26"/>
    </row>
    <row r="282" spans="1:25" ht="14.25" customHeight="1" x14ac:dyDescent="0.2">
      <c r="A282" s="7" t="s">
        <v>1316</v>
      </c>
      <c r="B282" s="21">
        <v>1551</v>
      </c>
      <c r="C282" s="29"/>
      <c r="D282" s="6" t="s">
        <v>88</v>
      </c>
      <c r="E282" s="6" t="s">
        <v>319</v>
      </c>
      <c r="F282" s="20" t="s">
        <v>1880</v>
      </c>
      <c r="G282" s="184"/>
      <c r="H282" s="8">
        <v>2044.8</v>
      </c>
      <c r="I282" s="8" t="e">
        <f t="shared" ref="I282" si="255">H282/G282*100</f>
        <v>#DIV/0!</v>
      </c>
      <c r="J282" s="8">
        <v>0</v>
      </c>
      <c r="K282" s="8"/>
      <c r="L282" s="8">
        <f t="shared" ref="L282" si="256">H282+J282+K282</f>
        <v>2044.8</v>
      </c>
      <c r="M282" s="8" t="e">
        <f t="shared" ref="M282" si="257">L282/G282*100</f>
        <v>#DIV/0!</v>
      </c>
      <c r="N282" s="8">
        <f t="shared" ref="N282" si="258">G282-L282</f>
        <v>-2044.8</v>
      </c>
      <c r="O282" s="8">
        <f t="shared" ref="O282" si="259">J282+K282</f>
        <v>0</v>
      </c>
      <c r="P282" s="8"/>
      <c r="Q282" s="8"/>
      <c r="R282" s="8"/>
      <c r="S282" s="8">
        <f t="shared" si="172"/>
        <v>2044.8</v>
      </c>
      <c r="T282" s="8" t="e">
        <f t="shared" si="171"/>
        <v>#DIV/0!</v>
      </c>
      <c r="U282" s="8">
        <f t="shared" si="173"/>
        <v>-2044.8</v>
      </c>
      <c r="V282" s="8">
        <f t="shared" si="174"/>
        <v>2044.8</v>
      </c>
      <c r="W282" s="26">
        <f t="shared" si="175"/>
        <v>0</v>
      </c>
      <c r="X282" s="30">
        <v>551240</v>
      </c>
      <c r="Y282" s="26"/>
    </row>
    <row r="283" spans="1:25" ht="14.25" customHeight="1" x14ac:dyDescent="0.2">
      <c r="A283" s="7" t="s">
        <v>1316</v>
      </c>
      <c r="B283" s="21">
        <v>1551</v>
      </c>
      <c r="C283" s="29"/>
      <c r="D283" s="6" t="s">
        <v>88</v>
      </c>
      <c r="E283" s="6" t="s">
        <v>319</v>
      </c>
      <c r="F283" s="20" t="s">
        <v>1897</v>
      </c>
      <c r="G283" s="184"/>
      <c r="H283" s="8">
        <v>1925.6</v>
      </c>
      <c r="I283" s="8" t="e">
        <f>H283/G283*100</f>
        <v>#DIV/0!</v>
      </c>
      <c r="J283" s="8">
        <v>0</v>
      </c>
      <c r="K283" s="8"/>
      <c r="L283" s="8">
        <f>H283+J283+K283</f>
        <v>1925.6</v>
      </c>
      <c r="M283" s="8" t="e">
        <f>L283/G283*100</f>
        <v>#DIV/0!</v>
      </c>
      <c r="N283" s="8">
        <f>G283-L283</f>
        <v>-1925.6</v>
      </c>
      <c r="O283" s="8">
        <f>J283+K283</f>
        <v>0</v>
      </c>
      <c r="P283" s="8"/>
      <c r="Q283" s="8"/>
      <c r="R283" s="8"/>
      <c r="S283" s="8">
        <f t="shared" si="172"/>
        <v>1925.6</v>
      </c>
      <c r="T283" s="8" t="e">
        <f t="shared" si="171"/>
        <v>#DIV/0!</v>
      </c>
      <c r="U283" s="8">
        <f t="shared" si="173"/>
        <v>-1925.6</v>
      </c>
      <c r="V283" s="8">
        <f t="shared" si="174"/>
        <v>1925.6</v>
      </c>
      <c r="W283" s="26">
        <f t="shared" si="175"/>
        <v>0</v>
      </c>
      <c r="X283" s="30">
        <v>551240</v>
      </c>
      <c r="Y283" s="26"/>
    </row>
    <row r="284" spans="1:25" ht="14.25" customHeight="1" x14ac:dyDescent="0.2">
      <c r="A284" s="7" t="s">
        <v>1316</v>
      </c>
      <c r="B284" s="21">
        <v>1551</v>
      </c>
      <c r="C284" s="29"/>
      <c r="D284" s="6" t="s">
        <v>88</v>
      </c>
      <c r="E284" s="6" t="s">
        <v>319</v>
      </c>
      <c r="F284" s="20" t="s">
        <v>1951</v>
      </c>
      <c r="G284" s="184"/>
      <c r="H284" s="8">
        <v>2764.25</v>
      </c>
      <c r="I284" s="8" t="e">
        <f t="shared" ref="I284:I296" si="260">H284/G284*100</f>
        <v>#DIV/0!</v>
      </c>
      <c r="J284" s="8">
        <v>0</v>
      </c>
      <c r="K284" s="8"/>
      <c r="L284" s="8">
        <f t="shared" ref="L284:L296" si="261">H284+J284+K284</f>
        <v>2764.25</v>
      </c>
      <c r="M284" s="8" t="e">
        <f t="shared" ref="M284:M296" si="262">L284/G284*100</f>
        <v>#DIV/0!</v>
      </c>
      <c r="N284" s="8">
        <f t="shared" ref="N284:N296" si="263">G284-L284</f>
        <v>-2764.25</v>
      </c>
      <c r="O284" s="8">
        <f t="shared" ref="O284:O296" si="264">J284+K284</f>
        <v>0</v>
      </c>
      <c r="P284" s="8"/>
      <c r="Q284" s="8"/>
      <c r="R284" s="8"/>
      <c r="S284" s="8">
        <f t="shared" si="172"/>
        <v>2764.25</v>
      </c>
      <c r="T284" s="8" t="e">
        <f t="shared" si="171"/>
        <v>#DIV/0!</v>
      </c>
      <c r="U284" s="8">
        <f t="shared" si="173"/>
        <v>-2764.25</v>
      </c>
      <c r="V284" s="8">
        <f t="shared" si="174"/>
        <v>2764.25</v>
      </c>
      <c r="W284" s="26">
        <f t="shared" si="175"/>
        <v>0</v>
      </c>
      <c r="X284" s="30">
        <v>551240</v>
      </c>
      <c r="Y284" s="26"/>
    </row>
    <row r="285" spans="1:25" ht="14.25" customHeight="1" x14ac:dyDescent="0.2">
      <c r="A285" s="7" t="s">
        <v>1316</v>
      </c>
      <c r="B285" s="21">
        <v>1551</v>
      </c>
      <c r="C285" s="29"/>
      <c r="D285" s="6" t="s">
        <v>88</v>
      </c>
      <c r="E285" s="6" t="s">
        <v>319</v>
      </c>
      <c r="F285" s="20" t="s">
        <v>1955</v>
      </c>
      <c r="G285" s="184"/>
      <c r="H285" s="8">
        <v>8001.84</v>
      </c>
      <c r="I285" s="8" t="e">
        <f t="shared" si="260"/>
        <v>#DIV/0!</v>
      </c>
      <c r="J285" s="8">
        <v>0</v>
      </c>
      <c r="K285" s="8"/>
      <c r="L285" s="8">
        <f t="shared" si="261"/>
        <v>8001.84</v>
      </c>
      <c r="M285" s="8" t="e">
        <f t="shared" si="262"/>
        <v>#DIV/0!</v>
      </c>
      <c r="N285" s="8">
        <f t="shared" si="263"/>
        <v>-8001.84</v>
      </c>
      <c r="O285" s="8">
        <f t="shared" si="264"/>
        <v>0</v>
      </c>
      <c r="P285" s="8"/>
      <c r="Q285" s="8"/>
      <c r="R285" s="8"/>
      <c r="S285" s="8">
        <f t="shared" si="172"/>
        <v>8001.84</v>
      </c>
      <c r="T285" s="8" t="e">
        <f t="shared" si="171"/>
        <v>#DIV/0!</v>
      </c>
      <c r="U285" s="8">
        <f t="shared" si="173"/>
        <v>-8001.84</v>
      </c>
      <c r="V285" s="8">
        <f t="shared" si="174"/>
        <v>8001.84</v>
      </c>
      <c r="W285" s="26">
        <f t="shared" si="175"/>
        <v>0</v>
      </c>
      <c r="X285" s="30">
        <v>551240</v>
      </c>
      <c r="Y285" s="26"/>
    </row>
    <row r="286" spans="1:25" ht="14.25" customHeight="1" x14ac:dyDescent="0.2">
      <c r="A286" s="7" t="s">
        <v>1316</v>
      </c>
      <c r="B286" s="21">
        <v>1551</v>
      </c>
      <c r="C286" s="29"/>
      <c r="D286" s="6" t="s">
        <v>88</v>
      </c>
      <c r="E286" s="6" t="s">
        <v>319</v>
      </c>
      <c r="F286" s="20" t="s">
        <v>1993</v>
      </c>
      <c r="G286" s="184"/>
      <c r="H286" s="8">
        <v>4500</v>
      </c>
      <c r="I286" s="8" t="e">
        <f t="shared" si="260"/>
        <v>#DIV/0!</v>
      </c>
      <c r="J286" s="8">
        <v>0</v>
      </c>
      <c r="K286" s="8"/>
      <c r="L286" s="8">
        <f t="shared" si="261"/>
        <v>4500</v>
      </c>
      <c r="M286" s="8" t="e">
        <f t="shared" si="262"/>
        <v>#DIV/0!</v>
      </c>
      <c r="N286" s="8">
        <f t="shared" si="263"/>
        <v>-4500</v>
      </c>
      <c r="O286" s="8">
        <f t="shared" si="264"/>
        <v>0</v>
      </c>
      <c r="P286" s="8"/>
      <c r="Q286" s="8"/>
      <c r="R286" s="8"/>
      <c r="S286" s="8">
        <f t="shared" si="172"/>
        <v>4500</v>
      </c>
      <c r="T286" s="8" t="e">
        <f t="shared" si="171"/>
        <v>#DIV/0!</v>
      </c>
      <c r="U286" s="8">
        <f t="shared" si="173"/>
        <v>-4500</v>
      </c>
      <c r="V286" s="8">
        <f t="shared" si="174"/>
        <v>4500</v>
      </c>
      <c r="W286" s="26">
        <f t="shared" si="175"/>
        <v>0</v>
      </c>
      <c r="X286" s="30">
        <v>551240</v>
      </c>
      <c r="Y286" s="26"/>
    </row>
    <row r="287" spans="1:25" ht="14.25" customHeight="1" x14ac:dyDescent="0.2">
      <c r="A287" s="7" t="s">
        <v>1316</v>
      </c>
      <c r="B287" s="21">
        <v>1551</v>
      </c>
      <c r="C287" s="29"/>
      <c r="D287" s="6" t="s">
        <v>88</v>
      </c>
      <c r="E287" s="6" t="s">
        <v>319</v>
      </c>
      <c r="F287" s="20" t="s">
        <v>2000</v>
      </c>
      <c r="G287" s="184"/>
      <c r="H287" s="8">
        <v>10438</v>
      </c>
      <c r="I287" s="8" t="e">
        <f t="shared" si="260"/>
        <v>#DIV/0!</v>
      </c>
      <c r="J287" s="8">
        <v>0</v>
      </c>
      <c r="K287" s="8"/>
      <c r="L287" s="8">
        <f t="shared" si="261"/>
        <v>10438</v>
      </c>
      <c r="M287" s="8" t="e">
        <f t="shared" si="262"/>
        <v>#DIV/0!</v>
      </c>
      <c r="N287" s="8">
        <f t="shared" si="263"/>
        <v>-10438</v>
      </c>
      <c r="O287" s="8">
        <f t="shared" si="264"/>
        <v>0</v>
      </c>
      <c r="P287" s="8"/>
      <c r="Q287" s="8"/>
      <c r="R287" s="8"/>
      <c r="S287" s="8">
        <f t="shared" si="172"/>
        <v>10438</v>
      </c>
      <c r="T287" s="8" t="e">
        <f t="shared" ref="T287:T358" si="265">S287/G287*100</f>
        <v>#DIV/0!</v>
      </c>
      <c r="U287" s="8">
        <f t="shared" si="173"/>
        <v>-10438</v>
      </c>
      <c r="V287" s="8">
        <f t="shared" si="174"/>
        <v>10438</v>
      </c>
      <c r="W287" s="26">
        <f t="shared" si="175"/>
        <v>0</v>
      </c>
      <c r="X287" s="30">
        <v>551240</v>
      </c>
      <c r="Y287" s="26"/>
    </row>
    <row r="288" spans="1:25" ht="14.25" customHeight="1" x14ac:dyDescent="0.2">
      <c r="A288" s="7" t="s">
        <v>1316</v>
      </c>
      <c r="B288" s="21">
        <v>1551</v>
      </c>
      <c r="C288" s="29"/>
      <c r="D288" s="6" t="s">
        <v>88</v>
      </c>
      <c r="E288" s="6" t="s">
        <v>319</v>
      </c>
      <c r="F288" s="20" t="s">
        <v>2020</v>
      </c>
      <c r="G288" s="184"/>
      <c r="H288" s="8">
        <v>2419.09</v>
      </c>
      <c r="I288" s="8" t="e">
        <f t="shared" si="260"/>
        <v>#DIV/0!</v>
      </c>
      <c r="J288" s="8">
        <v>0</v>
      </c>
      <c r="K288" s="8"/>
      <c r="L288" s="8">
        <f t="shared" si="261"/>
        <v>2419.09</v>
      </c>
      <c r="M288" s="8" t="e">
        <f t="shared" si="262"/>
        <v>#DIV/0!</v>
      </c>
      <c r="N288" s="8">
        <f t="shared" si="263"/>
        <v>-2419.09</v>
      </c>
      <c r="O288" s="8">
        <f t="shared" si="264"/>
        <v>0</v>
      </c>
      <c r="P288" s="8"/>
      <c r="Q288" s="8"/>
      <c r="R288" s="8"/>
      <c r="S288" s="8">
        <f t="shared" si="172"/>
        <v>2419.09</v>
      </c>
      <c r="T288" s="8" t="e">
        <f t="shared" si="265"/>
        <v>#DIV/0!</v>
      </c>
      <c r="U288" s="8">
        <f t="shared" si="173"/>
        <v>-2419.09</v>
      </c>
      <c r="V288" s="8">
        <f t="shared" si="174"/>
        <v>2419.09</v>
      </c>
      <c r="W288" s="26">
        <f t="shared" si="175"/>
        <v>0</v>
      </c>
      <c r="X288" s="30">
        <v>551240</v>
      </c>
      <c r="Y288" s="26"/>
    </row>
    <row r="289" spans="1:25" ht="14.25" customHeight="1" x14ac:dyDescent="0.2">
      <c r="A289" s="7" t="s">
        <v>1316</v>
      </c>
      <c r="B289" s="21">
        <v>1551</v>
      </c>
      <c r="C289" s="29"/>
      <c r="D289" s="6" t="s">
        <v>88</v>
      </c>
      <c r="E289" s="6" t="s">
        <v>319</v>
      </c>
      <c r="F289" s="20" t="s">
        <v>2030</v>
      </c>
      <c r="G289" s="184"/>
      <c r="H289" s="8">
        <v>2710</v>
      </c>
      <c r="I289" s="8" t="e">
        <f t="shared" si="260"/>
        <v>#DIV/0!</v>
      </c>
      <c r="J289" s="8">
        <v>0</v>
      </c>
      <c r="K289" s="8"/>
      <c r="L289" s="8">
        <f t="shared" si="261"/>
        <v>2710</v>
      </c>
      <c r="M289" s="8" t="e">
        <f t="shared" si="262"/>
        <v>#DIV/0!</v>
      </c>
      <c r="N289" s="8">
        <f t="shared" si="263"/>
        <v>-2710</v>
      </c>
      <c r="O289" s="8">
        <f t="shared" si="264"/>
        <v>0</v>
      </c>
      <c r="P289" s="8"/>
      <c r="Q289" s="8"/>
      <c r="R289" s="8"/>
      <c r="S289" s="8">
        <f t="shared" ref="S289:S296" si="266">L289+P289+Q289+R289</f>
        <v>2710</v>
      </c>
      <c r="T289" s="8" t="e">
        <f t="shared" ref="T289:T296" si="267">S289/G289*100</f>
        <v>#DIV/0!</v>
      </c>
      <c r="U289" s="8">
        <f t="shared" ref="U289:U296" si="268">G289-S289</f>
        <v>-2710</v>
      </c>
      <c r="V289" s="8">
        <f t="shared" ref="V289:V296" si="269">H289+J289</f>
        <v>2710</v>
      </c>
      <c r="W289" s="26">
        <f t="shared" ref="W289:W296" si="270">K289+P289</f>
        <v>0</v>
      </c>
      <c r="X289" s="30">
        <v>551240</v>
      </c>
      <c r="Y289" s="26"/>
    </row>
    <row r="290" spans="1:25" ht="14.25" customHeight="1" x14ac:dyDescent="0.2">
      <c r="A290" s="7" t="s">
        <v>1316</v>
      </c>
      <c r="B290" s="21">
        <v>1551</v>
      </c>
      <c r="C290" s="29"/>
      <c r="D290" s="6" t="s">
        <v>88</v>
      </c>
      <c r="E290" s="6" t="s">
        <v>319</v>
      </c>
      <c r="F290" s="20" t="s">
        <v>2084</v>
      </c>
      <c r="G290" s="184"/>
      <c r="H290" s="8">
        <v>3500</v>
      </c>
      <c r="I290" s="8" t="e">
        <f t="shared" si="260"/>
        <v>#DIV/0!</v>
      </c>
      <c r="J290" s="8">
        <v>0</v>
      </c>
      <c r="K290" s="8"/>
      <c r="L290" s="8">
        <f t="shared" si="261"/>
        <v>3500</v>
      </c>
      <c r="M290" s="8" t="e">
        <f t="shared" si="262"/>
        <v>#DIV/0!</v>
      </c>
      <c r="N290" s="8">
        <f t="shared" si="263"/>
        <v>-3500</v>
      </c>
      <c r="O290" s="8">
        <f t="shared" si="264"/>
        <v>0</v>
      </c>
      <c r="P290" s="8"/>
      <c r="Q290" s="8"/>
      <c r="R290" s="8"/>
      <c r="S290" s="8">
        <f t="shared" si="266"/>
        <v>3500</v>
      </c>
      <c r="T290" s="8" t="e">
        <f t="shared" si="267"/>
        <v>#DIV/0!</v>
      </c>
      <c r="U290" s="8">
        <f t="shared" si="268"/>
        <v>-3500</v>
      </c>
      <c r="V290" s="8">
        <f t="shared" si="269"/>
        <v>3500</v>
      </c>
      <c r="W290" s="26">
        <f t="shared" si="270"/>
        <v>0</v>
      </c>
      <c r="X290" s="30">
        <v>551240</v>
      </c>
      <c r="Y290" s="26"/>
    </row>
    <row r="291" spans="1:25" ht="14.25" customHeight="1" x14ac:dyDescent="0.2">
      <c r="A291" s="7" t="s">
        <v>1316</v>
      </c>
      <c r="B291" s="21">
        <v>1551</v>
      </c>
      <c r="C291" s="29"/>
      <c r="D291" s="6" t="s">
        <v>88</v>
      </c>
      <c r="E291" s="6" t="s">
        <v>319</v>
      </c>
      <c r="F291" s="20" t="s">
        <v>2098</v>
      </c>
      <c r="G291" s="184"/>
      <c r="H291" s="8">
        <v>8753.8799999999992</v>
      </c>
      <c r="I291" s="8" t="e">
        <f t="shared" si="260"/>
        <v>#DIV/0!</v>
      </c>
      <c r="J291" s="8">
        <v>0</v>
      </c>
      <c r="K291" s="8"/>
      <c r="L291" s="8">
        <f t="shared" si="261"/>
        <v>8753.8799999999992</v>
      </c>
      <c r="M291" s="8" t="e">
        <f t="shared" si="262"/>
        <v>#DIV/0!</v>
      </c>
      <c r="N291" s="8">
        <f t="shared" si="263"/>
        <v>-8753.8799999999992</v>
      </c>
      <c r="O291" s="8">
        <f t="shared" si="264"/>
        <v>0</v>
      </c>
      <c r="P291" s="8"/>
      <c r="Q291" s="8"/>
      <c r="R291" s="8"/>
      <c r="S291" s="8">
        <f t="shared" si="266"/>
        <v>8753.8799999999992</v>
      </c>
      <c r="T291" s="8" t="e">
        <f t="shared" si="267"/>
        <v>#DIV/0!</v>
      </c>
      <c r="U291" s="8">
        <f t="shared" si="268"/>
        <v>-8753.8799999999992</v>
      </c>
      <c r="V291" s="8">
        <f t="shared" si="269"/>
        <v>8753.8799999999992</v>
      </c>
      <c r="W291" s="26">
        <f t="shared" si="270"/>
        <v>0</v>
      </c>
      <c r="X291" s="30">
        <v>551240</v>
      </c>
      <c r="Y291" s="26"/>
    </row>
    <row r="292" spans="1:25" ht="14.25" customHeight="1" x14ac:dyDescent="0.2">
      <c r="A292" s="7" t="s">
        <v>1316</v>
      </c>
      <c r="B292" s="21">
        <v>1551</v>
      </c>
      <c r="C292" s="29"/>
      <c r="D292" s="6" t="s">
        <v>88</v>
      </c>
      <c r="E292" s="6" t="s">
        <v>319</v>
      </c>
      <c r="F292" s="20" t="s">
        <v>2099</v>
      </c>
      <c r="G292" s="184"/>
      <c r="H292" s="8">
        <v>1635.84</v>
      </c>
      <c r="I292" s="8" t="e">
        <f t="shared" si="260"/>
        <v>#DIV/0!</v>
      </c>
      <c r="J292" s="8">
        <v>0</v>
      </c>
      <c r="K292" s="8"/>
      <c r="L292" s="8">
        <f t="shared" si="261"/>
        <v>1635.84</v>
      </c>
      <c r="M292" s="8" t="e">
        <f t="shared" si="262"/>
        <v>#DIV/0!</v>
      </c>
      <c r="N292" s="8">
        <f t="shared" si="263"/>
        <v>-1635.84</v>
      </c>
      <c r="O292" s="8">
        <f t="shared" si="264"/>
        <v>0</v>
      </c>
      <c r="P292" s="8"/>
      <c r="Q292" s="8"/>
      <c r="R292" s="8"/>
      <c r="S292" s="8">
        <f t="shared" si="266"/>
        <v>1635.84</v>
      </c>
      <c r="T292" s="8" t="e">
        <f t="shared" si="267"/>
        <v>#DIV/0!</v>
      </c>
      <c r="U292" s="8">
        <f t="shared" si="268"/>
        <v>-1635.84</v>
      </c>
      <c r="V292" s="8">
        <f t="shared" si="269"/>
        <v>1635.84</v>
      </c>
      <c r="W292" s="26">
        <f t="shared" si="270"/>
        <v>0</v>
      </c>
      <c r="X292" s="30">
        <v>551240</v>
      </c>
      <c r="Y292" s="26"/>
    </row>
    <row r="293" spans="1:25" ht="14.25" customHeight="1" x14ac:dyDescent="0.2">
      <c r="A293" s="7" t="s">
        <v>1316</v>
      </c>
      <c r="B293" s="21">
        <v>1551</v>
      </c>
      <c r="C293" s="29"/>
      <c r="D293" s="6" t="s">
        <v>88</v>
      </c>
      <c r="E293" s="6" t="s">
        <v>319</v>
      </c>
      <c r="F293" s="20" t="s">
        <v>2112</v>
      </c>
      <c r="G293" s="184"/>
      <c r="H293" s="8">
        <v>0</v>
      </c>
      <c r="I293" s="8" t="e">
        <f t="shared" ref="I293:I295" si="271">H293/G293*100</f>
        <v>#DIV/0!</v>
      </c>
      <c r="J293" s="8">
        <v>11779.26</v>
      </c>
      <c r="K293" s="8"/>
      <c r="L293" s="8">
        <f t="shared" ref="L293:L295" si="272">H293+J293+K293</f>
        <v>11779.26</v>
      </c>
      <c r="M293" s="8" t="e">
        <f t="shared" ref="M293:M295" si="273">L293/G293*100</f>
        <v>#DIV/0!</v>
      </c>
      <c r="N293" s="8">
        <f t="shared" ref="N293:N295" si="274">G293-L293</f>
        <v>-11779.26</v>
      </c>
      <c r="O293" s="8">
        <f t="shared" ref="O293:O295" si="275">J293+K293</f>
        <v>11779.26</v>
      </c>
      <c r="P293" s="8"/>
      <c r="Q293" s="8"/>
      <c r="R293" s="8"/>
      <c r="S293" s="8">
        <f t="shared" ref="S293:S295" si="276">L293+P293+Q293+R293</f>
        <v>11779.26</v>
      </c>
      <c r="T293" s="8" t="e">
        <f t="shared" ref="T293:T295" si="277">S293/G293*100</f>
        <v>#DIV/0!</v>
      </c>
      <c r="U293" s="8">
        <f t="shared" ref="U293:U295" si="278">G293-S293</f>
        <v>-11779.26</v>
      </c>
      <c r="V293" s="8">
        <f t="shared" ref="V293:V295" si="279">H293+J293</f>
        <v>11779.26</v>
      </c>
      <c r="W293" s="26">
        <f t="shared" ref="W293:W295" si="280">K293+P293</f>
        <v>0</v>
      </c>
      <c r="X293" s="30">
        <v>551240</v>
      </c>
      <c r="Y293" s="26"/>
    </row>
    <row r="294" spans="1:25" ht="14.25" customHeight="1" x14ac:dyDescent="0.2">
      <c r="A294" s="7" t="s">
        <v>1316</v>
      </c>
      <c r="B294" s="21">
        <v>1551</v>
      </c>
      <c r="C294" s="29"/>
      <c r="D294" s="6" t="s">
        <v>88</v>
      </c>
      <c r="E294" s="6" t="s">
        <v>319</v>
      </c>
      <c r="F294" s="20" t="s">
        <v>2122</v>
      </c>
      <c r="G294" s="184"/>
      <c r="H294" s="8">
        <v>0</v>
      </c>
      <c r="I294" s="8" t="e">
        <f t="shared" si="271"/>
        <v>#DIV/0!</v>
      </c>
      <c r="J294" s="8">
        <v>3806.38</v>
      </c>
      <c r="K294" s="8"/>
      <c r="L294" s="8">
        <f t="shared" si="272"/>
        <v>3806.38</v>
      </c>
      <c r="M294" s="8" t="e">
        <f t="shared" si="273"/>
        <v>#DIV/0!</v>
      </c>
      <c r="N294" s="8">
        <f t="shared" si="274"/>
        <v>-3806.38</v>
      </c>
      <c r="O294" s="8">
        <f t="shared" si="275"/>
        <v>3806.38</v>
      </c>
      <c r="P294" s="8"/>
      <c r="Q294" s="8"/>
      <c r="R294" s="8"/>
      <c r="S294" s="8">
        <f t="shared" si="276"/>
        <v>3806.38</v>
      </c>
      <c r="T294" s="8" t="e">
        <f t="shared" si="277"/>
        <v>#DIV/0!</v>
      </c>
      <c r="U294" s="8">
        <f t="shared" si="278"/>
        <v>-3806.38</v>
      </c>
      <c r="V294" s="8">
        <f t="shared" si="279"/>
        <v>3806.38</v>
      </c>
      <c r="W294" s="26">
        <f t="shared" si="280"/>
        <v>0</v>
      </c>
      <c r="X294" s="30">
        <v>551240</v>
      </c>
      <c r="Y294" s="26"/>
    </row>
    <row r="295" spans="1:25" ht="14.25" customHeight="1" x14ac:dyDescent="0.2">
      <c r="A295" s="7" t="s">
        <v>1316</v>
      </c>
      <c r="B295" s="21">
        <v>1551</v>
      </c>
      <c r="C295" s="29"/>
      <c r="D295" s="6" t="s">
        <v>88</v>
      </c>
      <c r="E295" s="6" t="s">
        <v>319</v>
      </c>
      <c r="F295" s="20" t="s">
        <v>2126</v>
      </c>
      <c r="G295" s="184"/>
      <c r="H295" s="8">
        <v>0</v>
      </c>
      <c r="I295" s="8" t="e">
        <f t="shared" si="271"/>
        <v>#DIV/0!</v>
      </c>
      <c r="J295" s="8">
        <v>1499.76</v>
      </c>
      <c r="K295" s="8"/>
      <c r="L295" s="8">
        <f t="shared" si="272"/>
        <v>1499.76</v>
      </c>
      <c r="M295" s="8" t="e">
        <f t="shared" si="273"/>
        <v>#DIV/0!</v>
      </c>
      <c r="N295" s="8">
        <f t="shared" si="274"/>
        <v>-1499.76</v>
      </c>
      <c r="O295" s="8">
        <f t="shared" si="275"/>
        <v>1499.76</v>
      </c>
      <c r="P295" s="8"/>
      <c r="Q295" s="8"/>
      <c r="R295" s="8"/>
      <c r="S295" s="8">
        <f t="shared" si="276"/>
        <v>1499.76</v>
      </c>
      <c r="T295" s="8" t="e">
        <f t="shared" si="277"/>
        <v>#DIV/0!</v>
      </c>
      <c r="U295" s="8">
        <f t="shared" si="278"/>
        <v>-1499.76</v>
      </c>
      <c r="V295" s="8">
        <f t="shared" si="279"/>
        <v>1499.76</v>
      </c>
      <c r="W295" s="26">
        <f t="shared" si="280"/>
        <v>0</v>
      </c>
      <c r="X295" s="30">
        <v>551240</v>
      </c>
      <c r="Y295" s="26"/>
    </row>
    <row r="296" spans="1:25" ht="14.25" customHeight="1" x14ac:dyDescent="0.2">
      <c r="A296" s="7" t="s">
        <v>1316</v>
      </c>
      <c r="B296" s="21">
        <v>1551</v>
      </c>
      <c r="C296" s="29"/>
      <c r="D296" s="6" t="s">
        <v>88</v>
      </c>
      <c r="E296" s="6" t="s">
        <v>319</v>
      </c>
      <c r="F296" s="20" t="s">
        <v>2029</v>
      </c>
      <c r="G296" s="184"/>
      <c r="H296" s="8">
        <v>0</v>
      </c>
      <c r="I296" s="8" t="e">
        <f t="shared" si="260"/>
        <v>#DIV/0!</v>
      </c>
      <c r="J296" s="8">
        <v>0</v>
      </c>
      <c r="K296" s="8"/>
      <c r="L296" s="8">
        <f t="shared" si="261"/>
        <v>0</v>
      </c>
      <c r="M296" s="8" t="e">
        <f t="shared" si="262"/>
        <v>#DIV/0!</v>
      </c>
      <c r="N296" s="8">
        <f t="shared" si="263"/>
        <v>0</v>
      </c>
      <c r="O296" s="8">
        <f t="shared" si="264"/>
        <v>0</v>
      </c>
      <c r="P296" s="8"/>
      <c r="Q296" s="8"/>
      <c r="R296" s="8"/>
      <c r="S296" s="8">
        <f t="shared" si="266"/>
        <v>0</v>
      </c>
      <c r="T296" s="8" t="e">
        <f t="shared" si="267"/>
        <v>#DIV/0!</v>
      </c>
      <c r="U296" s="8">
        <f t="shared" si="268"/>
        <v>0</v>
      </c>
      <c r="V296" s="8">
        <f t="shared" si="269"/>
        <v>0</v>
      </c>
      <c r="W296" s="26">
        <f t="shared" si="270"/>
        <v>0</v>
      </c>
      <c r="X296" s="30">
        <v>551240</v>
      </c>
      <c r="Y296" s="26"/>
    </row>
    <row r="297" spans="1:25" ht="14.25" customHeight="1" x14ac:dyDescent="0.2">
      <c r="A297" s="7" t="s">
        <v>1710</v>
      </c>
      <c r="B297" s="21" t="s">
        <v>2106</v>
      </c>
      <c r="C297" s="29"/>
      <c r="D297" s="6">
        <v>80</v>
      </c>
      <c r="E297" s="6" t="s">
        <v>319</v>
      </c>
      <c r="F297" s="20" t="s">
        <v>2107</v>
      </c>
      <c r="G297" s="8">
        <v>17760</v>
      </c>
      <c r="H297" s="8">
        <v>0</v>
      </c>
      <c r="I297" s="8">
        <f>H297/G297*100</f>
        <v>0</v>
      </c>
      <c r="J297" s="8">
        <v>17760</v>
      </c>
      <c r="K297" s="8"/>
      <c r="L297" s="8">
        <f t="shared" si="251"/>
        <v>17760</v>
      </c>
      <c r="M297" s="8">
        <f>L297/G297*100</f>
        <v>100</v>
      </c>
      <c r="N297" s="8">
        <f>G297-L297</f>
        <v>0</v>
      </c>
      <c r="O297" s="8">
        <f t="shared" si="254"/>
        <v>17760</v>
      </c>
      <c r="P297" s="8"/>
      <c r="Q297" s="8"/>
      <c r="R297" s="8"/>
      <c r="S297" s="8">
        <f t="shared" si="172"/>
        <v>17760</v>
      </c>
      <c r="T297" s="8">
        <f>S297/G297*100</f>
        <v>100</v>
      </c>
      <c r="U297" s="8">
        <f>G297-S297</f>
        <v>0</v>
      </c>
      <c r="V297" s="8">
        <f t="shared" si="174"/>
        <v>17760</v>
      </c>
      <c r="W297" s="26">
        <f t="shared" si="175"/>
        <v>0</v>
      </c>
      <c r="X297" s="30">
        <v>551240</v>
      </c>
      <c r="Y297" s="26"/>
    </row>
    <row r="298" spans="1:25" ht="14.25" customHeight="1" x14ac:dyDescent="0.2">
      <c r="A298" s="7" t="s">
        <v>1316</v>
      </c>
      <c r="B298" s="21">
        <v>5512</v>
      </c>
      <c r="C298" s="29"/>
      <c r="D298" s="6" t="s">
        <v>88</v>
      </c>
      <c r="E298" s="6" t="s">
        <v>320</v>
      </c>
      <c r="F298" s="20" t="s">
        <v>321</v>
      </c>
      <c r="G298" s="8">
        <v>0</v>
      </c>
      <c r="H298" s="8">
        <v>0</v>
      </c>
      <c r="I298" s="8" t="e">
        <f>H298/G298*100</f>
        <v>#DIV/0!</v>
      </c>
      <c r="J298" s="8">
        <v>0</v>
      </c>
      <c r="K298" s="8"/>
      <c r="L298" s="8">
        <f t="shared" si="247"/>
        <v>0</v>
      </c>
      <c r="M298" s="8" t="e">
        <f>L298/G298*100</f>
        <v>#DIV/0!</v>
      </c>
      <c r="N298" s="8">
        <f>G298-L298</f>
        <v>0</v>
      </c>
      <c r="O298" s="8">
        <f t="shared" si="249"/>
        <v>0</v>
      </c>
      <c r="P298" s="8"/>
      <c r="Q298" s="8"/>
      <c r="R298" s="8"/>
      <c r="S298" s="8">
        <f t="shared" si="172"/>
        <v>0</v>
      </c>
      <c r="T298" s="8" t="e">
        <f>S298/G298*100</f>
        <v>#DIV/0!</v>
      </c>
      <c r="U298" s="8">
        <f>G298-S298</f>
        <v>0</v>
      </c>
      <c r="V298" s="8">
        <f t="shared" si="174"/>
        <v>0</v>
      </c>
      <c r="W298" s="26">
        <f t="shared" si="175"/>
        <v>0</v>
      </c>
      <c r="X298" s="30">
        <v>5512</v>
      </c>
      <c r="Y298" s="26"/>
    </row>
    <row r="299" spans="1:25" ht="14.25" customHeight="1" x14ac:dyDescent="0.2">
      <c r="A299" s="7" t="s">
        <v>1316</v>
      </c>
      <c r="B299" s="21" t="s">
        <v>913</v>
      </c>
      <c r="C299" s="29"/>
      <c r="D299" s="6" t="s">
        <v>88</v>
      </c>
      <c r="E299" s="6" t="s">
        <v>322</v>
      </c>
      <c r="F299" s="20" t="s">
        <v>323</v>
      </c>
      <c r="G299" s="8">
        <v>0</v>
      </c>
      <c r="H299" s="8">
        <v>0</v>
      </c>
      <c r="I299" s="8" t="e">
        <f t="shared" si="169"/>
        <v>#DIV/0!</v>
      </c>
      <c r="J299" s="8">
        <v>0</v>
      </c>
      <c r="K299" s="8"/>
      <c r="L299" s="8">
        <f t="shared" si="247"/>
        <v>0</v>
      </c>
      <c r="M299" s="8" t="e">
        <f t="shared" si="170"/>
        <v>#DIV/0!</v>
      </c>
      <c r="N299" s="8">
        <f t="shared" si="248"/>
        <v>0</v>
      </c>
      <c r="O299" s="8">
        <f t="shared" si="249"/>
        <v>0</v>
      </c>
      <c r="P299" s="8"/>
      <c r="Q299" s="8"/>
      <c r="R299" s="8"/>
      <c r="S299" s="8">
        <f t="shared" si="172"/>
        <v>0</v>
      </c>
      <c r="T299" s="8" t="e">
        <f t="shared" si="265"/>
        <v>#DIV/0!</v>
      </c>
      <c r="U299" s="8">
        <f t="shared" si="173"/>
        <v>0</v>
      </c>
      <c r="V299" s="8">
        <f t="shared" si="174"/>
        <v>0</v>
      </c>
      <c r="W299" s="26">
        <f t="shared" si="175"/>
        <v>0</v>
      </c>
      <c r="X299" s="30">
        <v>551290</v>
      </c>
      <c r="Y299" s="26"/>
    </row>
    <row r="300" spans="1:25" ht="14.25" customHeight="1" x14ac:dyDescent="0.2">
      <c r="A300" s="7" t="s">
        <v>1316</v>
      </c>
      <c r="B300" s="21" t="s">
        <v>727</v>
      </c>
      <c r="C300" s="29"/>
      <c r="D300" s="6" t="s">
        <v>88</v>
      </c>
      <c r="E300" s="6" t="s">
        <v>324</v>
      </c>
      <c r="F300" s="20" t="s">
        <v>325</v>
      </c>
      <c r="G300" s="8">
        <v>0</v>
      </c>
      <c r="H300" s="8">
        <v>0</v>
      </c>
      <c r="I300" s="8" t="e">
        <f t="shared" si="169"/>
        <v>#DIV/0!</v>
      </c>
      <c r="J300" s="8">
        <v>0</v>
      </c>
      <c r="K300" s="8"/>
      <c r="L300" s="8">
        <f t="shared" si="247"/>
        <v>0</v>
      </c>
      <c r="M300" s="8" t="e">
        <f t="shared" si="170"/>
        <v>#DIV/0!</v>
      </c>
      <c r="N300" s="8">
        <f t="shared" si="248"/>
        <v>0</v>
      </c>
      <c r="O300" s="8">
        <f t="shared" si="249"/>
        <v>0</v>
      </c>
      <c r="P300" s="8"/>
      <c r="Q300" s="8"/>
      <c r="R300" s="8"/>
      <c r="S300" s="8">
        <f t="shared" si="172"/>
        <v>0</v>
      </c>
      <c r="T300" s="8" t="e">
        <f t="shared" si="265"/>
        <v>#DIV/0!</v>
      </c>
      <c r="U300" s="8">
        <f t="shared" si="173"/>
        <v>0</v>
      </c>
      <c r="V300" s="8">
        <f t="shared" si="174"/>
        <v>0</v>
      </c>
      <c r="W300" s="26">
        <f t="shared" si="175"/>
        <v>0</v>
      </c>
      <c r="X300" s="30"/>
      <c r="Y300" s="26"/>
    </row>
    <row r="301" spans="1:25" ht="14.25" customHeight="1" x14ac:dyDescent="0.2">
      <c r="A301" s="7" t="s">
        <v>1316</v>
      </c>
      <c r="B301" s="21" t="s">
        <v>727</v>
      </c>
      <c r="C301" s="29"/>
      <c r="D301" s="6" t="s">
        <v>88</v>
      </c>
      <c r="E301" s="6" t="s">
        <v>326</v>
      </c>
      <c r="F301" s="20" t="s">
        <v>1707</v>
      </c>
      <c r="G301" s="8">
        <v>1925</v>
      </c>
      <c r="H301" s="8">
        <v>487.09000000000003</v>
      </c>
      <c r="I301" s="8">
        <f t="shared" si="169"/>
        <v>25.303376623376629</v>
      </c>
      <c r="J301" s="8">
        <v>183.32</v>
      </c>
      <c r="K301" s="8"/>
      <c r="L301" s="8">
        <f t="shared" si="247"/>
        <v>670.41000000000008</v>
      </c>
      <c r="M301" s="8">
        <f t="shared" si="170"/>
        <v>34.826493506493513</v>
      </c>
      <c r="N301" s="8">
        <f t="shared" si="248"/>
        <v>1254.5899999999999</v>
      </c>
      <c r="O301" s="8">
        <f t="shared" si="249"/>
        <v>183.32</v>
      </c>
      <c r="P301" s="8"/>
      <c r="Q301" s="8"/>
      <c r="R301" s="8"/>
      <c r="S301" s="8">
        <f t="shared" si="172"/>
        <v>670.41000000000008</v>
      </c>
      <c r="T301" s="8">
        <f t="shared" si="265"/>
        <v>34.826493506493513</v>
      </c>
      <c r="U301" s="8">
        <f t="shared" si="173"/>
        <v>1254.5899999999999</v>
      </c>
      <c r="V301" s="8">
        <f t="shared" si="174"/>
        <v>670.41000000000008</v>
      </c>
      <c r="W301" s="26">
        <f t="shared" si="175"/>
        <v>0</v>
      </c>
      <c r="X301" s="30"/>
      <c r="Y301" s="26"/>
    </row>
    <row r="302" spans="1:25" ht="14.25" customHeight="1" x14ac:dyDescent="0.2">
      <c r="A302" s="7" t="s">
        <v>1316</v>
      </c>
      <c r="B302" s="21">
        <v>6010</v>
      </c>
      <c r="C302" s="29"/>
      <c r="D302" s="6" t="s">
        <v>88</v>
      </c>
      <c r="E302" s="6" t="s">
        <v>327</v>
      </c>
      <c r="F302" s="20" t="s">
        <v>1706</v>
      </c>
      <c r="G302" s="8">
        <v>115</v>
      </c>
      <c r="H302" s="8">
        <v>115</v>
      </c>
      <c r="I302" s="8">
        <f t="shared" si="169"/>
        <v>100</v>
      </c>
      <c r="J302" s="8">
        <v>0</v>
      </c>
      <c r="K302" s="8"/>
      <c r="L302" s="8">
        <f t="shared" si="247"/>
        <v>115</v>
      </c>
      <c r="M302" s="8">
        <f t="shared" si="170"/>
        <v>100</v>
      </c>
      <c r="N302" s="8">
        <f t="shared" si="248"/>
        <v>0</v>
      </c>
      <c r="O302" s="8">
        <f t="shared" si="249"/>
        <v>0</v>
      </c>
      <c r="P302" s="8"/>
      <c r="Q302" s="8"/>
      <c r="R302" s="8"/>
      <c r="S302" s="8">
        <f t="shared" ref="S302:S365" si="281">L302+P302+Q302+R302</f>
        <v>115</v>
      </c>
      <c r="T302" s="8">
        <f t="shared" si="265"/>
        <v>100</v>
      </c>
      <c r="U302" s="8">
        <f t="shared" ref="U302:U365" si="282">G302-S302</f>
        <v>0</v>
      </c>
      <c r="V302" s="8">
        <f t="shared" ref="V302:V365" si="283">H302+J302</f>
        <v>115</v>
      </c>
      <c r="W302" s="26">
        <f t="shared" ref="W302:W365" si="284">K302+P302</f>
        <v>0</v>
      </c>
      <c r="X302" s="30"/>
      <c r="Y302" s="26"/>
    </row>
    <row r="303" spans="1:25" ht="14.25" customHeight="1" x14ac:dyDescent="0.2">
      <c r="A303" s="7" t="s">
        <v>1316</v>
      </c>
      <c r="B303" s="21" t="s">
        <v>1240</v>
      </c>
      <c r="C303" s="29"/>
      <c r="D303" s="6" t="s">
        <v>88</v>
      </c>
      <c r="E303" s="6" t="s">
        <v>502</v>
      </c>
      <c r="F303" s="20" t="s">
        <v>503</v>
      </c>
      <c r="G303" s="8">
        <v>25000</v>
      </c>
      <c r="H303" s="8">
        <v>22541.41</v>
      </c>
      <c r="I303" s="8">
        <f t="shared" si="169"/>
        <v>90.165639999999996</v>
      </c>
      <c r="J303" s="8">
        <v>1798.14</v>
      </c>
      <c r="K303" s="8"/>
      <c r="L303" s="8">
        <f t="shared" si="247"/>
        <v>24339.55</v>
      </c>
      <c r="M303" s="8">
        <f t="shared" si="170"/>
        <v>97.358199999999997</v>
      </c>
      <c r="N303" s="8">
        <f t="shared" si="248"/>
        <v>660.45000000000073</v>
      </c>
      <c r="O303" s="8">
        <f t="shared" si="249"/>
        <v>1798.14</v>
      </c>
      <c r="P303" s="8"/>
      <c r="Q303" s="8"/>
      <c r="R303" s="8"/>
      <c r="S303" s="8">
        <f t="shared" si="281"/>
        <v>24339.55</v>
      </c>
      <c r="T303" s="8">
        <f t="shared" si="265"/>
        <v>97.358199999999997</v>
      </c>
      <c r="U303" s="8">
        <f t="shared" si="282"/>
        <v>660.45000000000073</v>
      </c>
      <c r="V303" s="8">
        <f t="shared" si="283"/>
        <v>24339.55</v>
      </c>
      <c r="W303" s="26">
        <f t="shared" si="284"/>
        <v>0</v>
      </c>
      <c r="X303" s="30">
        <v>5500</v>
      </c>
      <c r="Y303" s="26"/>
    </row>
    <row r="304" spans="1:25" ht="14.25" customHeight="1" x14ac:dyDescent="0.2">
      <c r="A304" s="7" t="s">
        <v>1316</v>
      </c>
      <c r="B304" s="21">
        <v>6014</v>
      </c>
      <c r="C304" s="29"/>
      <c r="D304" s="6" t="s">
        <v>88</v>
      </c>
      <c r="E304" s="6" t="s">
        <v>502</v>
      </c>
      <c r="F304" s="20" t="s">
        <v>1670</v>
      </c>
      <c r="G304" s="8"/>
      <c r="H304" s="8">
        <v>-1164.74</v>
      </c>
      <c r="I304" s="8" t="e">
        <f>H304/G304*100</f>
        <v>#DIV/0!</v>
      </c>
      <c r="J304" s="8">
        <v>-776.49</v>
      </c>
      <c r="K304" s="8"/>
      <c r="L304" s="8">
        <f>H304+J304+K304</f>
        <v>-1941.23</v>
      </c>
      <c r="M304" s="8" t="e">
        <f>L304/G304*100</f>
        <v>#DIV/0!</v>
      </c>
      <c r="N304" s="8">
        <f>G304-L304</f>
        <v>1941.23</v>
      </c>
      <c r="O304" s="8">
        <f>J304+K304</f>
        <v>-776.49</v>
      </c>
      <c r="P304" s="8"/>
      <c r="Q304" s="8"/>
      <c r="R304" s="8"/>
      <c r="S304" s="8">
        <f t="shared" si="281"/>
        <v>-1941.23</v>
      </c>
      <c r="T304" s="8" t="e">
        <f t="shared" si="265"/>
        <v>#DIV/0!</v>
      </c>
      <c r="U304" s="8">
        <f t="shared" si="282"/>
        <v>1941.23</v>
      </c>
      <c r="V304" s="8">
        <f t="shared" si="283"/>
        <v>-1941.23</v>
      </c>
      <c r="W304" s="26">
        <f t="shared" si="284"/>
        <v>0</v>
      </c>
      <c r="X304" s="30">
        <v>1551</v>
      </c>
      <c r="Y304" s="26"/>
    </row>
    <row r="305" spans="1:25" ht="14.25" customHeight="1" x14ac:dyDescent="0.2">
      <c r="A305" s="7" t="s">
        <v>1316</v>
      </c>
      <c r="B305" s="21" t="s">
        <v>913</v>
      </c>
      <c r="C305" s="29" t="s">
        <v>743</v>
      </c>
      <c r="D305" s="6" t="s">
        <v>88</v>
      </c>
      <c r="E305" s="6" t="s">
        <v>744</v>
      </c>
      <c r="F305" s="20" t="s">
        <v>745</v>
      </c>
      <c r="G305" s="8">
        <v>6393</v>
      </c>
      <c r="H305" s="8">
        <v>5475.6</v>
      </c>
      <c r="I305" s="8">
        <f t="shared" si="169"/>
        <v>85.649929610511492</v>
      </c>
      <c r="J305" s="8">
        <v>0</v>
      </c>
      <c r="K305" s="8"/>
      <c r="L305" s="8">
        <f t="shared" si="247"/>
        <v>5475.6</v>
      </c>
      <c r="M305" s="8">
        <f t="shared" si="170"/>
        <v>85.649929610511492</v>
      </c>
      <c r="N305" s="8">
        <f t="shared" si="248"/>
        <v>917.39999999999964</v>
      </c>
      <c r="O305" s="8">
        <f t="shared" si="249"/>
        <v>0</v>
      </c>
      <c r="P305" s="8"/>
      <c r="Q305" s="8"/>
      <c r="R305" s="8"/>
      <c r="S305" s="8">
        <f t="shared" si="281"/>
        <v>5475.6</v>
      </c>
      <c r="T305" s="8">
        <f t="shared" si="265"/>
        <v>85.649929610511492</v>
      </c>
      <c r="U305" s="8">
        <f t="shared" si="282"/>
        <v>917.39999999999964</v>
      </c>
      <c r="V305" s="8">
        <f t="shared" si="283"/>
        <v>5475.6</v>
      </c>
      <c r="W305" s="26">
        <f t="shared" si="284"/>
        <v>0</v>
      </c>
      <c r="X305" s="30">
        <v>5500</v>
      </c>
      <c r="Y305" s="26"/>
    </row>
    <row r="306" spans="1:25" ht="14.25" customHeight="1" x14ac:dyDescent="0.2">
      <c r="A306" s="7" t="s">
        <v>1316</v>
      </c>
      <c r="B306" s="21" t="s">
        <v>1296</v>
      </c>
      <c r="C306" s="29"/>
      <c r="D306" s="6" t="s">
        <v>88</v>
      </c>
      <c r="E306" s="6" t="s">
        <v>875</v>
      </c>
      <c r="F306" s="20" t="s">
        <v>876</v>
      </c>
      <c r="G306" s="8">
        <v>103120</v>
      </c>
      <c r="H306" s="8">
        <v>67041.600000000006</v>
      </c>
      <c r="I306" s="8">
        <f t="shared" si="169"/>
        <v>65.013188518231189</v>
      </c>
      <c r="J306" s="8">
        <v>12669</v>
      </c>
      <c r="K306" s="8"/>
      <c r="L306" s="8">
        <f t="shared" si="247"/>
        <v>79710.600000000006</v>
      </c>
      <c r="M306" s="8">
        <f t="shared" si="170"/>
        <v>77.298875096974413</v>
      </c>
      <c r="N306" s="8">
        <f t="shared" si="248"/>
        <v>23409.399999999994</v>
      </c>
      <c r="O306" s="8">
        <f t="shared" si="249"/>
        <v>12669</v>
      </c>
      <c r="P306" s="8"/>
      <c r="Q306" s="8"/>
      <c r="R306" s="8"/>
      <c r="S306" s="8">
        <f t="shared" si="281"/>
        <v>79710.600000000006</v>
      </c>
      <c r="T306" s="8">
        <f t="shared" si="265"/>
        <v>77.298875096974413</v>
      </c>
      <c r="U306" s="8">
        <f t="shared" si="282"/>
        <v>23409.399999999994</v>
      </c>
      <c r="V306" s="8">
        <f t="shared" si="283"/>
        <v>79710.600000000006</v>
      </c>
      <c r="W306" s="26">
        <f t="shared" si="284"/>
        <v>0</v>
      </c>
      <c r="X306" s="30"/>
      <c r="Y306" s="26"/>
    </row>
    <row r="307" spans="1:25" ht="14.25" customHeight="1" x14ac:dyDescent="0.2">
      <c r="A307" s="7" t="s">
        <v>1316</v>
      </c>
      <c r="B307" s="21" t="s">
        <v>727</v>
      </c>
      <c r="C307" s="29"/>
      <c r="D307" s="6" t="s">
        <v>95</v>
      </c>
      <c r="E307" s="6" t="s">
        <v>877</v>
      </c>
      <c r="F307" s="20" t="s">
        <v>1887</v>
      </c>
      <c r="G307" s="8">
        <v>6360</v>
      </c>
      <c r="H307" s="8">
        <v>6335.170000000001</v>
      </c>
      <c r="I307" s="8">
        <f t="shared" si="169"/>
        <v>99.609591194968573</v>
      </c>
      <c r="J307" s="8">
        <v>0</v>
      </c>
      <c r="K307" s="8"/>
      <c r="L307" s="8">
        <f t="shared" si="247"/>
        <v>6335.170000000001</v>
      </c>
      <c r="M307" s="8">
        <f t="shared" si="170"/>
        <v>99.609591194968573</v>
      </c>
      <c r="N307" s="8">
        <f t="shared" si="248"/>
        <v>24.829999999999018</v>
      </c>
      <c r="O307" s="8">
        <f t="shared" si="249"/>
        <v>0</v>
      </c>
      <c r="P307" s="8"/>
      <c r="Q307" s="8"/>
      <c r="R307" s="8"/>
      <c r="S307" s="8">
        <f t="shared" si="281"/>
        <v>6335.170000000001</v>
      </c>
      <c r="T307" s="8">
        <f t="shared" si="265"/>
        <v>99.609591194968573</v>
      </c>
      <c r="U307" s="8">
        <f t="shared" si="282"/>
        <v>24.829999999999018</v>
      </c>
      <c r="V307" s="8">
        <f t="shared" si="283"/>
        <v>6335.170000000001</v>
      </c>
      <c r="W307" s="26">
        <f t="shared" si="284"/>
        <v>0</v>
      </c>
      <c r="X307" s="30"/>
      <c r="Y307" s="26"/>
    </row>
    <row r="308" spans="1:25" ht="14.25" customHeight="1" x14ac:dyDescent="0.2">
      <c r="A308" s="7" t="s">
        <v>1316</v>
      </c>
      <c r="B308" s="21" t="s">
        <v>1240</v>
      </c>
      <c r="C308" s="29"/>
      <c r="D308" s="6" t="s">
        <v>88</v>
      </c>
      <c r="E308" s="6" t="s">
        <v>1666</v>
      </c>
      <c r="F308" s="20" t="s">
        <v>1667</v>
      </c>
      <c r="G308" s="8">
        <v>0</v>
      </c>
      <c r="H308" s="8">
        <v>0</v>
      </c>
      <c r="I308" s="8" t="e">
        <f t="shared" si="169"/>
        <v>#DIV/0!</v>
      </c>
      <c r="J308" s="8">
        <v>0</v>
      </c>
      <c r="K308" s="8"/>
      <c r="L308" s="8">
        <f t="shared" si="247"/>
        <v>0</v>
      </c>
      <c r="M308" s="8" t="e">
        <f t="shared" si="170"/>
        <v>#DIV/0!</v>
      </c>
      <c r="N308" s="8">
        <f t="shared" si="248"/>
        <v>0</v>
      </c>
      <c r="O308" s="8">
        <f t="shared" si="249"/>
        <v>0</v>
      </c>
      <c r="P308" s="8"/>
      <c r="Q308" s="8"/>
      <c r="R308" s="8"/>
      <c r="S308" s="8">
        <f t="shared" si="281"/>
        <v>0</v>
      </c>
      <c r="T308" s="8" t="e">
        <f t="shared" si="265"/>
        <v>#DIV/0!</v>
      </c>
      <c r="U308" s="8">
        <f t="shared" si="282"/>
        <v>0</v>
      </c>
      <c r="V308" s="8">
        <f t="shared" si="283"/>
        <v>0</v>
      </c>
      <c r="W308" s="26">
        <f t="shared" si="284"/>
        <v>0</v>
      </c>
      <c r="X308" s="30">
        <v>5500</v>
      </c>
      <c r="Y308" s="26"/>
    </row>
    <row r="309" spans="1:25" ht="14.25" customHeight="1" x14ac:dyDescent="0.2">
      <c r="A309" s="7" t="s">
        <v>1316</v>
      </c>
      <c r="B309" s="21">
        <v>4502</v>
      </c>
      <c r="C309" s="29" t="s">
        <v>1668</v>
      </c>
      <c r="D309" s="6" t="s">
        <v>88</v>
      </c>
      <c r="E309" s="6" t="s">
        <v>352</v>
      </c>
      <c r="F309" s="20" t="s">
        <v>353</v>
      </c>
      <c r="G309" s="8">
        <v>0</v>
      </c>
      <c r="H309" s="8">
        <v>0</v>
      </c>
      <c r="I309" s="8" t="e">
        <f t="shared" si="169"/>
        <v>#DIV/0!</v>
      </c>
      <c r="J309" s="8">
        <v>0</v>
      </c>
      <c r="K309" s="8"/>
      <c r="L309" s="8">
        <f t="shared" si="247"/>
        <v>0</v>
      </c>
      <c r="M309" s="8" t="e">
        <f t="shared" si="170"/>
        <v>#DIV/0!</v>
      </c>
      <c r="N309" s="8">
        <f t="shared" si="248"/>
        <v>0</v>
      </c>
      <c r="O309" s="8">
        <f t="shared" si="249"/>
        <v>0</v>
      </c>
      <c r="P309" s="8"/>
      <c r="Q309" s="8"/>
      <c r="R309" s="8"/>
      <c r="S309" s="8">
        <f t="shared" si="281"/>
        <v>0</v>
      </c>
      <c r="T309" s="8" t="e">
        <f t="shared" si="265"/>
        <v>#DIV/0!</v>
      </c>
      <c r="U309" s="8">
        <f t="shared" si="282"/>
        <v>0</v>
      </c>
      <c r="V309" s="8">
        <f t="shared" si="283"/>
        <v>0</v>
      </c>
      <c r="W309" s="26">
        <f t="shared" si="284"/>
        <v>0</v>
      </c>
      <c r="X309" s="30">
        <v>5500</v>
      </c>
      <c r="Y309" s="26"/>
    </row>
    <row r="310" spans="1:25" ht="14.25" customHeight="1" x14ac:dyDescent="0.2">
      <c r="A310" s="7" t="s">
        <v>1316</v>
      </c>
      <c r="B310" s="21">
        <v>5511</v>
      </c>
      <c r="C310" s="29" t="s">
        <v>701</v>
      </c>
      <c r="D310" s="6" t="s">
        <v>88</v>
      </c>
      <c r="E310" s="6" t="s">
        <v>354</v>
      </c>
      <c r="F310" s="20" t="s">
        <v>129</v>
      </c>
      <c r="G310" s="8">
        <v>0</v>
      </c>
      <c r="H310" s="8">
        <v>0</v>
      </c>
      <c r="I310" s="8" t="e">
        <f t="shared" ref="I310:I387" si="285">H310/G310*100</f>
        <v>#DIV/0!</v>
      </c>
      <c r="J310" s="8">
        <v>0</v>
      </c>
      <c r="K310" s="8"/>
      <c r="L310" s="8">
        <f t="shared" si="247"/>
        <v>0</v>
      </c>
      <c r="M310" s="8" t="e">
        <f t="shared" ref="M310:M387" si="286">L310/G310*100</f>
        <v>#DIV/0!</v>
      </c>
      <c r="N310" s="8">
        <f t="shared" si="248"/>
        <v>0</v>
      </c>
      <c r="O310" s="8">
        <f t="shared" si="249"/>
        <v>0</v>
      </c>
      <c r="P310" s="8"/>
      <c r="Q310" s="8"/>
      <c r="R310" s="8"/>
      <c r="S310" s="8">
        <f t="shared" si="281"/>
        <v>0</v>
      </c>
      <c r="T310" s="8" t="e">
        <f t="shared" si="265"/>
        <v>#DIV/0!</v>
      </c>
      <c r="U310" s="8">
        <f t="shared" si="282"/>
        <v>0</v>
      </c>
      <c r="V310" s="8">
        <f t="shared" si="283"/>
        <v>0</v>
      </c>
      <c r="W310" s="26">
        <f t="shared" si="284"/>
        <v>0</v>
      </c>
      <c r="X310" s="30">
        <v>5500</v>
      </c>
      <c r="Y310" s="26"/>
    </row>
    <row r="311" spans="1:25" ht="14.25" customHeight="1" x14ac:dyDescent="0.2">
      <c r="A311" s="7" t="s">
        <v>1316</v>
      </c>
      <c r="B311" s="21">
        <v>5511</v>
      </c>
      <c r="C311" s="29"/>
      <c r="D311" s="6"/>
      <c r="E311" s="6" t="s">
        <v>355</v>
      </c>
      <c r="F311" s="20" t="s">
        <v>1807</v>
      </c>
      <c r="G311" s="8">
        <v>0</v>
      </c>
      <c r="H311" s="8">
        <v>0</v>
      </c>
      <c r="I311" s="8" t="e">
        <f t="shared" si="285"/>
        <v>#DIV/0!</v>
      </c>
      <c r="J311" s="8">
        <v>0</v>
      </c>
      <c r="K311" s="8"/>
      <c r="L311" s="8">
        <f t="shared" si="247"/>
        <v>0</v>
      </c>
      <c r="M311" s="8" t="e">
        <f t="shared" si="286"/>
        <v>#DIV/0!</v>
      </c>
      <c r="N311" s="8">
        <f t="shared" si="248"/>
        <v>0</v>
      </c>
      <c r="O311" s="8">
        <f t="shared" si="249"/>
        <v>0</v>
      </c>
      <c r="P311" s="8"/>
      <c r="Q311" s="8"/>
      <c r="R311" s="8"/>
      <c r="S311" s="8">
        <f t="shared" si="281"/>
        <v>0</v>
      </c>
      <c r="T311" s="8" t="e">
        <f t="shared" si="265"/>
        <v>#DIV/0!</v>
      </c>
      <c r="U311" s="8">
        <f t="shared" si="282"/>
        <v>0</v>
      </c>
      <c r="V311" s="8">
        <f t="shared" si="283"/>
        <v>0</v>
      </c>
      <c r="W311" s="26">
        <f t="shared" si="284"/>
        <v>0</v>
      </c>
      <c r="X311" s="30" t="s">
        <v>1698</v>
      </c>
      <c r="Y311" s="26"/>
    </row>
    <row r="312" spans="1:25" ht="14.25" customHeight="1" x14ac:dyDescent="0.2">
      <c r="A312" s="7" t="s">
        <v>1316</v>
      </c>
      <c r="B312" s="21" t="s">
        <v>1240</v>
      </c>
      <c r="C312" s="29"/>
      <c r="D312" s="6" t="s">
        <v>88</v>
      </c>
      <c r="E312" s="6" t="s">
        <v>356</v>
      </c>
      <c r="F312" s="20" t="s">
        <v>900</v>
      </c>
      <c r="G312" s="8">
        <v>11360</v>
      </c>
      <c r="H312" s="8">
        <v>10217.560000000001</v>
      </c>
      <c r="I312" s="8">
        <f t="shared" si="285"/>
        <v>89.943309859154937</v>
      </c>
      <c r="J312" s="8">
        <v>0</v>
      </c>
      <c r="K312" s="8"/>
      <c r="L312" s="8">
        <f t="shared" si="247"/>
        <v>10217.560000000001</v>
      </c>
      <c r="M312" s="8">
        <f t="shared" si="286"/>
        <v>89.943309859154937</v>
      </c>
      <c r="N312" s="8">
        <f t="shared" si="248"/>
        <v>1142.4399999999987</v>
      </c>
      <c r="O312" s="8">
        <f t="shared" si="249"/>
        <v>0</v>
      </c>
      <c r="P312" s="8"/>
      <c r="Q312" s="8"/>
      <c r="R312" s="8"/>
      <c r="S312" s="8">
        <f t="shared" si="281"/>
        <v>10217.560000000001</v>
      </c>
      <c r="T312" s="8">
        <f t="shared" si="265"/>
        <v>89.943309859154937</v>
      </c>
      <c r="U312" s="8">
        <f t="shared" si="282"/>
        <v>1142.4399999999987</v>
      </c>
      <c r="V312" s="8">
        <f t="shared" si="283"/>
        <v>10217.560000000001</v>
      </c>
      <c r="W312" s="26">
        <f t="shared" si="284"/>
        <v>0</v>
      </c>
      <c r="X312" s="30">
        <v>5500</v>
      </c>
      <c r="Y312" s="26"/>
    </row>
    <row r="313" spans="1:25" ht="14.25" customHeight="1" x14ac:dyDescent="0.2">
      <c r="A313" s="7" t="s">
        <v>1316</v>
      </c>
      <c r="B313" s="21" t="s">
        <v>1240</v>
      </c>
      <c r="C313" s="29"/>
      <c r="D313" s="6" t="s">
        <v>88</v>
      </c>
      <c r="E313" s="6" t="s">
        <v>357</v>
      </c>
      <c r="F313" s="20" t="s">
        <v>366</v>
      </c>
      <c r="G313" s="8">
        <v>1200</v>
      </c>
      <c r="H313" s="8">
        <v>1115.9299999999998</v>
      </c>
      <c r="I313" s="8">
        <f t="shared" si="285"/>
        <v>92.994166666666658</v>
      </c>
      <c r="J313" s="8">
        <v>83.32</v>
      </c>
      <c r="K313" s="8"/>
      <c r="L313" s="8">
        <f t="shared" si="247"/>
        <v>1199.2499999999998</v>
      </c>
      <c r="M313" s="8">
        <f t="shared" si="286"/>
        <v>99.937499999999986</v>
      </c>
      <c r="N313" s="8">
        <f t="shared" si="248"/>
        <v>0.75000000000022737</v>
      </c>
      <c r="O313" s="8">
        <f t="shared" si="249"/>
        <v>83.32</v>
      </c>
      <c r="P313" s="8"/>
      <c r="Q313" s="8"/>
      <c r="R313" s="8"/>
      <c r="S313" s="8">
        <f t="shared" si="281"/>
        <v>1199.2499999999998</v>
      </c>
      <c r="T313" s="8">
        <f t="shared" si="265"/>
        <v>99.937499999999986</v>
      </c>
      <c r="U313" s="8">
        <f t="shared" si="282"/>
        <v>0.75000000000022737</v>
      </c>
      <c r="V313" s="8">
        <f t="shared" si="283"/>
        <v>1199.2499999999998</v>
      </c>
      <c r="W313" s="26">
        <f t="shared" si="284"/>
        <v>0</v>
      </c>
      <c r="X313" s="30">
        <v>5500</v>
      </c>
      <c r="Y313" s="26"/>
    </row>
    <row r="314" spans="1:25" ht="14.25" customHeight="1" x14ac:dyDescent="0.2">
      <c r="A314" s="7" t="s">
        <v>358</v>
      </c>
      <c r="B314" s="21" t="s">
        <v>1240</v>
      </c>
      <c r="C314" s="29"/>
      <c r="D314" s="6" t="s">
        <v>88</v>
      </c>
      <c r="E314" s="6" t="s">
        <v>359</v>
      </c>
      <c r="F314" s="20" t="s">
        <v>449</v>
      </c>
      <c r="G314" s="8">
        <v>15400</v>
      </c>
      <c r="H314" s="8">
        <v>14845.690000000002</v>
      </c>
      <c r="I314" s="8">
        <f t="shared" si="285"/>
        <v>96.400584415584433</v>
      </c>
      <c r="J314" s="8">
        <v>1359.11</v>
      </c>
      <c r="K314" s="8"/>
      <c r="L314" s="8">
        <f t="shared" si="247"/>
        <v>16204.800000000003</v>
      </c>
      <c r="M314" s="8">
        <f t="shared" si="286"/>
        <v>105.22597402597404</v>
      </c>
      <c r="N314" s="8">
        <f t="shared" si="248"/>
        <v>-804.80000000000291</v>
      </c>
      <c r="O314" s="8">
        <f t="shared" si="249"/>
        <v>1359.11</v>
      </c>
      <c r="P314" s="8"/>
      <c r="Q314" s="8"/>
      <c r="R314" s="8"/>
      <c r="S314" s="8">
        <f t="shared" si="281"/>
        <v>16204.800000000003</v>
      </c>
      <c r="T314" s="8">
        <f t="shared" si="265"/>
        <v>105.22597402597404</v>
      </c>
      <c r="U314" s="8">
        <f t="shared" si="282"/>
        <v>-804.80000000000291</v>
      </c>
      <c r="V314" s="8">
        <f t="shared" si="283"/>
        <v>16204.800000000003</v>
      </c>
      <c r="W314" s="26">
        <f t="shared" si="284"/>
        <v>0</v>
      </c>
      <c r="X314" s="30">
        <v>5500</v>
      </c>
      <c r="Y314" s="26"/>
    </row>
    <row r="315" spans="1:25" ht="14.25" customHeight="1" x14ac:dyDescent="0.2">
      <c r="A315" s="7" t="s">
        <v>358</v>
      </c>
      <c r="B315" s="21" t="s">
        <v>1240</v>
      </c>
      <c r="C315" s="29"/>
      <c r="D315" s="6" t="s">
        <v>88</v>
      </c>
      <c r="E315" s="6" t="s">
        <v>450</v>
      </c>
      <c r="F315" s="20" t="s">
        <v>517</v>
      </c>
      <c r="G315" s="8">
        <v>89834</v>
      </c>
      <c r="H315" s="8">
        <v>80667.740000000005</v>
      </c>
      <c r="I315" s="8">
        <f t="shared" si="285"/>
        <v>89.796446779615749</v>
      </c>
      <c r="J315" s="8">
        <v>9012.9500000000007</v>
      </c>
      <c r="K315" s="8"/>
      <c r="L315" s="8">
        <f t="shared" si="247"/>
        <v>89680.69</v>
      </c>
      <c r="M315" s="8">
        <f t="shared" si="286"/>
        <v>99.829340784112915</v>
      </c>
      <c r="N315" s="8">
        <f t="shared" si="248"/>
        <v>153.30999999999767</v>
      </c>
      <c r="O315" s="8">
        <f t="shared" si="249"/>
        <v>9012.9500000000007</v>
      </c>
      <c r="P315" s="8"/>
      <c r="Q315" s="8"/>
      <c r="R315" s="8"/>
      <c r="S315" s="8">
        <f t="shared" si="281"/>
        <v>89680.69</v>
      </c>
      <c r="T315" s="8">
        <f t="shared" si="265"/>
        <v>99.829340784112915</v>
      </c>
      <c r="U315" s="8">
        <f t="shared" si="282"/>
        <v>153.30999999999767</v>
      </c>
      <c r="V315" s="8">
        <f t="shared" si="283"/>
        <v>89680.69</v>
      </c>
      <c r="W315" s="26">
        <f t="shared" si="284"/>
        <v>0</v>
      </c>
      <c r="X315" s="30" t="s">
        <v>1698</v>
      </c>
      <c r="Y315" s="26"/>
    </row>
    <row r="316" spans="1:25" ht="14.25" customHeight="1" x14ac:dyDescent="0.2">
      <c r="A316" s="7" t="s">
        <v>358</v>
      </c>
      <c r="B316" s="21" t="s">
        <v>1240</v>
      </c>
      <c r="C316" s="29"/>
      <c r="D316" s="6" t="s">
        <v>88</v>
      </c>
      <c r="E316" s="6" t="s">
        <v>518</v>
      </c>
      <c r="F316" s="9" t="s">
        <v>519</v>
      </c>
      <c r="G316" s="8">
        <v>28984</v>
      </c>
      <c r="H316" s="8">
        <v>26562.700000000004</v>
      </c>
      <c r="I316" s="8">
        <f t="shared" si="285"/>
        <v>91.646080596191013</v>
      </c>
      <c r="J316" s="8">
        <v>2420.58</v>
      </c>
      <c r="K316" s="8"/>
      <c r="L316" s="8">
        <f t="shared" si="247"/>
        <v>28983.280000000006</v>
      </c>
      <c r="M316" s="8">
        <f t="shared" si="286"/>
        <v>99.99751587082531</v>
      </c>
      <c r="N316" s="8">
        <f t="shared" si="248"/>
        <v>0.7199999999938882</v>
      </c>
      <c r="O316" s="8">
        <f t="shared" si="249"/>
        <v>2420.58</v>
      </c>
      <c r="P316" s="8"/>
      <c r="Q316" s="8"/>
      <c r="R316" s="8"/>
      <c r="S316" s="8">
        <f t="shared" si="281"/>
        <v>28983.280000000006</v>
      </c>
      <c r="T316" s="8">
        <f t="shared" si="265"/>
        <v>99.99751587082531</v>
      </c>
      <c r="U316" s="8">
        <f t="shared" si="282"/>
        <v>0.7199999999938882</v>
      </c>
      <c r="V316" s="8">
        <f t="shared" si="283"/>
        <v>28983.280000000006</v>
      </c>
      <c r="W316" s="26">
        <f t="shared" si="284"/>
        <v>0</v>
      </c>
      <c r="X316" s="30">
        <v>5500</v>
      </c>
      <c r="Y316" s="26"/>
    </row>
    <row r="317" spans="1:25" ht="14.25" customHeight="1" x14ac:dyDescent="0.2">
      <c r="A317" s="7" t="s">
        <v>358</v>
      </c>
      <c r="B317" s="21" t="s">
        <v>913</v>
      </c>
      <c r="C317" s="29"/>
      <c r="D317" s="6" t="s">
        <v>88</v>
      </c>
      <c r="E317" s="6" t="s">
        <v>520</v>
      </c>
      <c r="F317" s="20" t="s">
        <v>521</v>
      </c>
      <c r="G317" s="8">
        <v>20523</v>
      </c>
      <c r="H317" s="8">
        <v>19018.300000000003</v>
      </c>
      <c r="I317" s="8">
        <f t="shared" si="285"/>
        <v>92.668225892900651</v>
      </c>
      <c r="J317" s="8">
        <v>1504.3</v>
      </c>
      <c r="K317" s="8"/>
      <c r="L317" s="8">
        <f t="shared" si="247"/>
        <v>20522.600000000002</v>
      </c>
      <c r="M317" s="8">
        <f t="shared" si="286"/>
        <v>99.998050967207533</v>
      </c>
      <c r="N317" s="8">
        <f t="shared" si="248"/>
        <v>0.39999999999781721</v>
      </c>
      <c r="O317" s="8">
        <f t="shared" si="249"/>
        <v>1504.3</v>
      </c>
      <c r="P317" s="8"/>
      <c r="Q317" s="8"/>
      <c r="R317" s="8"/>
      <c r="S317" s="8">
        <f t="shared" si="281"/>
        <v>20522.600000000002</v>
      </c>
      <c r="T317" s="8">
        <f t="shared" si="265"/>
        <v>99.998050967207533</v>
      </c>
      <c r="U317" s="8">
        <f t="shared" si="282"/>
        <v>0.39999999999781721</v>
      </c>
      <c r="V317" s="8">
        <f t="shared" si="283"/>
        <v>20522.600000000002</v>
      </c>
      <c r="W317" s="26">
        <f t="shared" si="284"/>
        <v>0</v>
      </c>
      <c r="X317" s="30">
        <v>5500</v>
      </c>
      <c r="Y317" s="26"/>
    </row>
    <row r="318" spans="1:25" ht="14.25" customHeight="1" x14ac:dyDescent="0.2">
      <c r="A318" s="7" t="s">
        <v>358</v>
      </c>
      <c r="B318" s="21" t="s">
        <v>1240</v>
      </c>
      <c r="C318" s="29"/>
      <c r="D318" s="6" t="s">
        <v>88</v>
      </c>
      <c r="E318" s="6" t="s">
        <v>522</v>
      </c>
      <c r="F318" s="20" t="s">
        <v>523</v>
      </c>
      <c r="G318" s="8">
        <v>4658</v>
      </c>
      <c r="H318" s="8">
        <v>4657.3</v>
      </c>
      <c r="I318" s="8">
        <f>H318/G318*100</f>
        <v>99.984972091026194</v>
      </c>
      <c r="J318" s="8">
        <v>0</v>
      </c>
      <c r="K318" s="8"/>
      <c r="L318" s="8">
        <f>H318+J318+K318</f>
        <v>4657.3</v>
      </c>
      <c r="M318" s="8">
        <f>L318/G318*100</f>
        <v>99.984972091026194</v>
      </c>
      <c r="N318" s="8">
        <f>G318-L318</f>
        <v>0.6999999999998181</v>
      </c>
      <c r="O318" s="8">
        <f>J318+K318</f>
        <v>0</v>
      </c>
      <c r="P318" s="8"/>
      <c r="Q318" s="8"/>
      <c r="R318" s="8"/>
      <c r="S318" s="8">
        <f t="shared" si="281"/>
        <v>4657.3</v>
      </c>
      <c r="T318" s="8">
        <f t="shared" si="265"/>
        <v>99.984972091026194</v>
      </c>
      <c r="U318" s="8">
        <f t="shared" si="282"/>
        <v>0.6999999999998181</v>
      </c>
      <c r="V318" s="8">
        <f t="shared" si="283"/>
        <v>4657.3</v>
      </c>
      <c r="W318" s="26">
        <f t="shared" si="284"/>
        <v>0</v>
      </c>
      <c r="X318" s="30"/>
      <c r="Y318" s="26"/>
    </row>
    <row r="319" spans="1:25" ht="14.25" customHeight="1" x14ac:dyDescent="0.2">
      <c r="A319" s="7" t="s">
        <v>358</v>
      </c>
      <c r="B319" s="21">
        <v>5512</v>
      </c>
      <c r="C319" s="29"/>
      <c r="D319" s="6" t="s">
        <v>88</v>
      </c>
      <c r="E319" s="6" t="s">
        <v>524</v>
      </c>
      <c r="F319" s="20" t="s">
        <v>525</v>
      </c>
      <c r="G319" s="8">
        <v>0</v>
      </c>
      <c r="H319" s="8">
        <v>0</v>
      </c>
      <c r="I319" s="8" t="e">
        <f t="shared" si="285"/>
        <v>#DIV/0!</v>
      </c>
      <c r="J319" s="8">
        <v>0</v>
      </c>
      <c r="K319" s="8"/>
      <c r="L319" s="8">
        <f t="shared" si="247"/>
        <v>0</v>
      </c>
      <c r="M319" s="8" t="e">
        <f t="shared" si="286"/>
        <v>#DIV/0!</v>
      </c>
      <c r="N319" s="8">
        <f t="shared" si="248"/>
        <v>0</v>
      </c>
      <c r="O319" s="8">
        <f t="shared" si="249"/>
        <v>0</v>
      </c>
      <c r="P319" s="8"/>
      <c r="Q319" s="8"/>
      <c r="R319" s="8"/>
      <c r="S319" s="8">
        <f t="shared" si="281"/>
        <v>0</v>
      </c>
      <c r="T319" s="8" t="e">
        <f t="shared" si="265"/>
        <v>#DIV/0!</v>
      </c>
      <c r="U319" s="8">
        <f t="shared" si="282"/>
        <v>0</v>
      </c>
      <c r="V319" s="8">
        <f t="shared" si="283"/>
        <v>0</v>
      </c>
      <c r="W319" s="26">
        <f t="shared" si="284"/>
        <v>0</v>
      </c>
      <c r="X319" s="30"/>
      <c r="Y319" s="26"/>
    </row>
    <row r="320" spans="1:25" ht="14.25" customHeight="1" x14ac:dyDescent="0.2">
      <c r="A320" s="7" t="s">
        <v>358</v>
      </c>
      <c r="B320" s="21">
        <v>5500</v>
      </c>
      <c r="C320" s="29"/>
      <c r="D320" s="6" t="s">
        <v>88</v>
      </c>
      <c r="E320" s="6" t="s">
        <v>526</v>
      </c>
      <c r="F320" s="20" t="s">
        <v>1595</v>
      </c>
      <c r="G320" s="8">
        <v>4432</v>
      </c>
      <c r="H320" s="8">
        <v>449.84</v>
      </c>
      <c r="I320" s="8">
        <f>H320/G320*100</f>
        <v>10.149819494584838</v>
      </c>
      <c r="J320" s="8">
        <v>0</v>
      </c>
      <c r="K320" s="8"/>
      <c r="L320" s="8">
        <f>H320+J320+K320</f>
        <v>449.84</v>
      </c>
      <c r="M320" s="8">
        <f>L320/G320*100</f>
        <v>10.149819494584838</v>
      </c>
      <c r="N320" s="8">
        <f>G320-L320</f>
        <v>3982.16</v>
      </c>
      <c r="O320" s="8">
        <f>J320+K320</f>
        <v>0</v>
      </c>
      <c r="P320" s="8"/>
      <c r="Q320" s="8"/>
      <c r="R320" s="8"/>
      <c r="S320" s="8">
        <f t="shared" si="281"/>
        <v>449.84</v>
      </c>
      <c r="T320" s="8">
        <f t="shared" si="265"/>
        <v>10.149819494584838</v>
      </c>
      <c r="U320" s="8">
        <f t="shared" si="282"/>
        <v>3982.16</v>
      </c>
      <c r="V320" s="8">
        <f t="shared" si="283"/>
        <v>449.84</v>
      </c>
      <c r="W320" s="26">
        <f t="shared" si="284"/>
        <v>0</v>
      </c>
      <c r="X320" s="30"/>
      <c r="Y320" s="26"/>
    </row>
    <row r="321" spans="1:25" ht="14.25" customHeight="1" x14ac:dyDescent="0.2">
      <c r="A321" s="7" t="s">
        <v>358</v>
      </c>
      <c r="B321" s="21">
        <v>5512</v>
      </c>
      <c r="C321" s="29"/>
      <c r="D321" s="6" t="s">
        <v>88</v>
      </c>
      <c r="E321" s="6" t="s">
        <v>526</v>
      </c>
      <c r="F321" s="185" t="s">
        <v>1595</v>
      </c>
      <c r="G321" s="195">
        <v>2550</v>
      </c>
      <c r="H321" s="8">
        <v>1653.91</v>
      </c>
      <c r="I321" s="8">
        <f t="shared" si="285"/>
        <v>64.859215686274524</v>
      </c>
      <c r="J321" s="8">
        <v>4493.42</v>
      </c>
      <c r="K321" s="8"/>
      <c r="L321" s="8">
        <f t="shared" si="247"/>
        <v>6147.33</v>
      </c>
      <c r="M321" s="8">
        <f t="shared" si="286"/>
        <v>241.07176470588234</v>
      </c>
      <c r="N321" s="8">
        <f t="shared" si="248"/>
        <v>-3597.33</v>
      </c>
      <c r="O321" s="8">
        <f t="shared" si="249"/>
        <v>4493.42</v>
      </c>
      <c r="P321" s="8"/>
      <c r="Q321" s="8"/>
      <c r="R321" s="8"/>
      <c r="S321" s="8">
        <f t="shared" si="281"/>
        <v>6147.33</v>
      </c>
      <c r="T321" s="8">
        <f t="shared" si="265"/>
        <v>241.07176470588234</v>
      </c>
      <c r="U321" s="8">
        <f t="shared" si="282"/>
        <v>-3597.33</v>
      </c>
      <c r="V321" s="8">
        <f t="shared" si="283"/>
        <v>6147.33</v>
      </c>
      <c r="W321" s="26">
        <f t="shared" si="284"/>
        <v>0</v>
      </c>
      <c r="X321" s="30"/>
      <c r="Y321" s="26"/>
    </row>
    <row r="322" spans="1:25" ht="14.25" customHeight="1" x14ac:dyDescent="0.2">
      <c r="A322" s="7" t="s">
        <v>358</v>
      </c>
      <c r="B322" s="21">
        <v>1551</v>
      </c>
      <c r="C322" s="29"/>
      <c r="D322" s="6" t="s">
        <v>88</v>
      </c>
      <c r="E322" s="6" t="s">
        <v>527</v>
      </c>
      <c r="F322" s="7" t="s">
        <v>528</v>
      </c>
      <c r="G322" s="8">
        <v>0</v>
      </c>
      <c r="H322" s="8">
        <v>0</v>
      </c>
      <c r="I322" s="8" t="e">
        <f>H322/G322*100</f>
        <v>#DIV/0!</v>
      </c>
      <c r="J322" s="8">
        <v>0</v>
      </c>
      <c r="K322" s="8"/>
      <c r="L322" s="8">
        <f>H322+J322+K322</f>
        <v>0</v>
      </c>
      <c r="M322" s="8" t="e">
        <f>L322/G322*100</f>
        <v>#DIV/0!</v>
      </c>
      <c r="N322" s="8">
        <f>G322-L322</f>
        <v>0</v>
      </c>
      <c r="O322" s="8">
        <f>J322+K322</f>
        <v>0</v>
      </c>
      <c r="P322" s="8"/>
      <c r="Q322" s="8"/>
      <c r="R322" s="8"/>
      <c r="S322" s="8">
        <f t="shared" si="281"/>
        <v>0</v>
      </c>
      <c r="T322" s="8" t="e">
        <f t="shared" si="265"/>
        <v>#DIV/0!</v>
      </c>
      <c r="U322" s="8">
        <f t="shared" si="282"/>
        <v>0</v>
      </c>
      <c r="V322" s="8">
        <f t="shared" si="283"/>
        <v>0</v>
      </c>
      <c r="W322" s="26">
        <f t="shared" si="284"/>
        <v>0</v>
      </c>
      <c r="X322" s="30"/>
      <c r="Y322" s="26"/>
    </row>
    <row r="323" spans="1:25" ht="14.25" customHeight="1" x14ac:dyDescent="0.2">
      <c r="A323" s="7" t="s">
        <v>358</v>
      </c>
      <c r="B323" s="21">
        <v>5500</v>
      </c>
      <c r="C323" s="29"/>
      <c r="D323" s="6" t="s">
        <v>88</v>
      </c>
      <c r="E323" s="6" t="s">
        <v>529</v>
      </c>
      <c r="F323" s="7" t="s">
        <v>530</v>
      </c>
      <c r="G323" s="8">
        <v>0</v>
      </c>
      <c r="H323" s="8">
        <v>0</v>
      </c>
      <c r="I323" s="8" t="e">
        <f>H323/G323*100</f>
        <v>#DIV/0!</v>
      </c>
      <c r="J323" s="8">
        <v>0</v>
      </c>
      <c r="K323" s="8"/>
      <c r="L323" s="8">
        <f>H323+J323+K323</f>
        <v>0</v>
      </c>
      <c r="M323" s="8" t="e">
        <f>L323/G323*100</f>
        <v>#DIV/0!</v>
      </c>
      <c r="N323" s="8">
        <f>G323-L323</f>
        <v>0</v>
      </c>
      <c r="O323" s="8">
        <f>J323+K323</f>
        <v>0</v>
      </c>
      <c r="P323" s="8"/>
      <c r="Q323" s="8"/>
      <c r="R323" s="8"/>
      <c r="S323" s="8">
        <f t="shared" si="281"/>
        <v>0</v>
      </c>
      <c r="T323" s="8" t="e">
        <f t="shared" si="265"/>
        <v>#DIV/0!</v>
      </c>
      <c r="U323" s="8">
        <f t="shared" si="282"/>
        <v>0</v>
      </c>
      <c r="V323" s="8">
        <f t="shared" si="283"/>
        <v>0</v>
      </c>
      <c r="W323" s="26">
        <f t="shared" si="284"/>
        <v>0</v>
      </c>
      <c r="X323" s="30"/>
      <c r="Y323" s="26"/>
    </row>
    <row r="324" spans="1:25" ht="14.25" customHeight="1" x14ac:dyDescent="0.2">
      <c r="A324" s="7" t="s">
        <v>358</v>
      </c>
      <c r="B324" s="21">
        <v>1551</v>
      </c>
      <c r="C324" s="29"/>
      <c r="D324" s="6" t="s">
        <v>88</v>
      </c>
      <c r="E324" s="6" t="s">
        <v>531</v>
      </c>
      <c r="F324" s="7" t="s">
        <v>38</v>
      </c>
      <c r="G324" s="176">
        <v>394569</v>
      </c>
      <c r="H324" s="8">
        <v>394568.86</v>
      </c>
      <c r="I324" s="8">
        <f>H324/G324*100</f>
        <v>99.999964518246486</v>
      </c>
      <c r="J324" s="8">
        <v>0</v>
      </c>
      <c r="K324" s="8"/>
      <c r="L324" s="8">
        <f>H324+J324+K324</f>
        <v>394568.86</v>
      </c>
      <c r="M324" s="8">
        <f>L324/G324*100</f>
        <v>99.999964518246486</v>
      </c>
      <c r="N324" s="8">
        <f>G324-L324</f>
        <v>0.14000000001396984</v>
      </c>
      <c r="O324" s="8">
        <f>J324+K324</f>
        <v>0</v>
      </c>
      <c r="P324" s="8"/>
      <c r="Q324" s="8"/>
      <c r="R324" s="8"/>
      <c r="S324" s="8">
        <f t="shared" si="281"/>
        <v>394568.86</v>
      </c>
      <c r="T324" s="8">
        <f t="shared" si="265"/>
        <v>99.999964518246486</v>
      </c>
      <c r="U324" s="8">
        <f t="shared" si="282"/>
        <v>0.14000000001396984</v>
      </c>
      <c r="V324" s="8">
        <f t="shared" si="283"/>
        <v>394568.86</v>
      </c>
      <c r="W324" s="26">
        <f t="shared" si="284"/>
        <v>0</v>
      </c>
      <c r="X324" s="30"/>
      <c r="Y324" s="26"/>
    </row>
    <row r="325" spans="1:25" ht="14.25" customHeight="1" x14ac:dyDescent="0.2">
      <c r="A325" s="7" t="s">
        <v>358</v>
      </c>
      <c r="B325" s="21" t="s">
        <v>1240</v>
      </c>
      <c r="C325" s="29"/>
      <c r="D325" s="6" t="s">
        <v>88</v>
      </c>
      <c r="E325" s="6" t="s">
        <v>532</v>
      </c>
      <c r="F325" s="7" t="s">
        <v>533</v>
      </c>
      <c r="G325" s="8">
        <v>27141</v>
      </c>
      <c r="H325" s="8">
        <v>17031.71</v>
      </c>
      <c r="I325" s="8">
        <f>H325/G325*100</f>
        <v>62.75269886886997</v>
      </c>
      <c r="J325" s="8">
        <v>10108.799999999999</v>
      </c>
      <c r="K325" s="8"/>
      <c r="L325" s="8">
        <f>H325+J325+K325</f>
        <v>27140.51</v>
      </c>
      <c r="M325" s="8">
        <f>L325/G325*100</f>
        <v>99.998194613315633</v>
      </c>
      <c r="N325" s="8">
        <f>G325-L325</f>
        <v>0.49000000000160071</v>
      </c>
      <c r="O325" s="8">
        <f>J325+K325</f>
        <v>10108.799999999999</v>
      </c>
      <c r="P325" s="8"/>
      <c r="Q325" s="8"/>
      <c r="R325" s="8"/>
      <c r="S325" s="8">
        <f t="shared" si="281"/>
        <v>27140.51</v>
      </c>
      <c r="T325" s="8">
        <f t="shared" si="265"/>
        <v>99.998194613315633</v>
      </c>
      <c r="U325" s="8">
        <f t="shared" si="282"/>
        <v>0.49000000000160071</v>
      </c>
      <c r="V325" s="8">
        <f t="shared" si="283"/>
        <v>27140.51</v>
      </c>
      <c r="W325" s="26">
        <f t="shared" si="284"/>
        <v>0</v>
      </c>
      <c r="X325" s="30"/>
      <c r="Y325" s="26"/>
    </row>
    <row r="326" spans="1:25" ht="14.25" customHeight="1" x14ac:dyDescent="0.2">
      <c r="A326" s="7"/>
      <c r="B326" s="21"/>
      <c r="C326" s="29"/>
      <c r="D326" s="6" t="s">
        <v>88</v>
      </c>
      <c r="E326" s="6" t="s">
        <v>534</v>
      </c>
      <c r="F326" s="7"/>
      <c r="G326" s="8">
        <v>0</v>
      </c>
      <c r="H326" s="8">
        <v>0</v>
      </c>
      <c r="I326" s="8" t="e">
        <f t="shared" si="285"/>
        <v>#DIV/0!</v>
      </c>
      <c r="J326" s="8">
        <v>0</v>
      </c>
      <c r="K326" s="8"/>
      <c r="L326" s="8">
        <f t="shared" si="247"/>
        <v>0</v>
      </c>
      <c r="M326" s="8" t="e">
        <f t="shared" si="286"/>
        <v>#DIV/0!</v>
      </c>
      <c r="N326" s="8">
        <f t="shared" si="248"/>
        <v>0</v>
      </c>
      <c r="O326" s="8">
        <f t="shared" si="249"/>
        <v>0</v>
      </c>
      <c r="P326" s="8"/>
      <c r="Q326" s="8"/>
      <c r="R326" s="8"/>
      <c r="S326" s="8">
        <f t="shared" si="281"/>
        <v>0</v>
      </c>
      <c r="T326" s="8" t="e">
        <f t="shared" si="265"/>
        <v>#DIV/0!</v>
      </c>
      <c r="U326" s="8">
        <f t="shared" si="282"/>
        <v>0</v>
      </c>
      <c r="V326" s="8">
        <f t="shared" si="283"/>
        <v>0</v>
      </c>
      <c r="W326" s="26">
        <f t="shared" si="284"/>
        <v>0</v>
      </c>
      <c r="X326" s="30"/>
      <c r="Y326" s="26"/>
    </row>
    <row r="327" spans="1:25" ht="14.25" customHeight="1" x14ac:dyDescent="0.2">
      <c r="A327" s="7" t="s">
        <v>1239</v>
      </c>
      <c r="B327" s="21">
        <v>1551</v>
      </c>
      <c r="C327" s="29"/>
      <c r="D327" s="6" t="s">
        <v>88</v>
      </c>
      <c r="E327" s="6" t="s">
        <v>851</v>
      </c>
      <c r="F327" s="20" t="s">
        <v>1966</v>
      </c>
      <c r="G327" s="37">
        <v>32034</v>
      </c>
      <c r="H327" s="8">
        <v>31510.080000000002</v>
      </c>
      <c r="I327" s="8">
        <f t="shared" ref="I327" si="287">H327/G327*100</f>
        <v>98.36448773178499</v>
      </c>
      <c r="J327" s="8">
        <v>0</v>
      </c>
      <c r="K327" s="8"/>
      <c r="L327" s="8">
        <f t="shared" ref="L327" si="288">H327+J327+K327</f>
        <v>31510.080000000002</v>
      </c>
      <c r="M327" s="8">
        <f t="shared" ref="M327" si="289">L327/G327*100</f>
        <v>98.36448773178499</v>
      </c>
      <c r="N327" s="8">
        <f t="shared" ref="N327" si="290">G327-L327</f>
        <v>523.91999999999825</v>
      </c>
      <c r="O327" s="8">
        <f t="shared" ref="O327" si="291">J327+K327</f>
        <v>0</v>
      </c>
      <c r="P327" s="8"/>
      <c r="Q327" s="8"/>
      <c r="R327" s="8"/>
      <c r="S327" s="8">
        <f t="shared" si="281"/>
        <v>31510.080000000002</v>
      </c>
      <c r="T327" s="8">
        <f t="shared" si="265"/>
        <v>98.36448773178499</v>
      </c>
      <c r="U327" s="8">
        <f t="shared" si="282"/>
        <v>523.91999999999825</v>
      </c>
      <c r="V327" s="8">
        <f t="shared" si="283"/>
        <v>31510.080000000002</v>
      </c>
      <c r="W327" s="26">
        <f t="shared" si="284"/>
        <v>0</v>
      </c>
      <c r="X327" s="30"/>
      <c r="Y327" s="26"/>
    </row>
    <row r="328" spans="1:25" ht="14.25" customHeight="1" x14ac:dyDescent="0.2">
      <c r="A328" s="7" t="s">
        <v>1239</v>
      </c>
      <c r="B328" s="21">
        <v>1551</v>
      </c>
      <c r="C328" s="29"/>
      <c r="D328" s="6" t="s">
        <v>88</v>
      </c>
      <c r="E328" s="6" t="s">
        <v>851</v>
      </c>
      <c r="F328" s="20" t="s">
        <v>1967</v>
      </c>
      <c r="G328" s="37">
        <v>3559</v>
      </c>
      <c r="H328" s="8">
        <v>3501.1200000000003</v>
      </c>
      <c r="I328" s="8">
        <f t="shared" si="285"/>
        <v>98.373700477662268</v>
      </c>
      <c r="J328" s="8">
        <v>0</v>
      </c>
      <c r="K328" s="8"/>
      <c r="L328" s="8">
        <f t="shared" si="247"/>
        <v>3501.1200000000003</v>
      </c>
      <c r="M328" s="8">
        <f t="shared" si="286"/>
        <v>98.373700477662268</v>
      </c>
      <c r="N328" s="8">
        <f t="shared" si="248"/>
        <v>57.879999999999654</v>
      </c>
      <c r="O328" s="8">
        <f t="shared" si="249"/>
        <v>0</v>
      </c>
      <c r="P328" s="8"/>
      <c r="Q328" s="8"/>
      <c r="R328" s="8"/>
      <c r="S328" s="8">
        <f t="shared" si="281"/>
        <v>3501.1200000000003</v>
      </c>
      <c r="T328" s="8">
        <f t="shared" si="265"/>
        <v>98.373700477662268</v>
      </c>
      <c r="U328" s="8">
        <f t="shared" si="282"/>
        <v>57.879999999999654</v>
      </c>
      <c r="V328" s="8">
        <f t="shared" si="283"/>
        <v>3501.1200000000003</v>
      </c>
      <c r="W328" s="26">
        <f t="shared" si="284"/>
        <v>0</v>
      </c>
      <c r="X328" s="30"/>
      <c r="Y328" s="26"/>
    </row>
    <row r="329" spans="1:25" ht="14.25" customHeight="1" x14ac:dyDescent="0.2">
      <c r="A329" s="7" t="s">
        <v>853</v>
      </c>
      <c r="B329" s="21">
        <v>5512</v>
      </c>
      <c r="C329" s="29"/>
      <c r="D329" s="6" t="s">
        <v>88</v>
      </c>
      <c r="E329" s="6" t="s">
        <v>852</v>
      </c>
      <c r="F329" s="20" t="s">
        <v>1788</v>
      </c>
      <c r="G329" s="8">
        <v>10000</v>
      </c>
      <c r="H329" s="8">
        <v>10000</v>
      </c>
      <c r="I329" s="8">
        <f t="shared" si="285"/>
        <v>100</v>
      </c>
      <c r="J329" s="8">
        <v>0</v>
      </c>
      <c r="K329" s="8"/>
      <c r="L329" s="8">
        <f t="shared" si="247"/>
        <v>10000</v>
      </c>
      <c r="M329" s="8">
        <f t="shared" si="286"/>
        <v>100</v>
      </c>
      <c r="N329" s="8">
        <f t="shared" si="248"/>
        <v>0</v>
      </c>
      <c r="O329" s="8">
        <f t="shared" si="249"/>
        <v>0</v>
      </c>
      <c r="P329" s="8"/>
      <c r="Q329" s="8"/>
      <c r="R329" s="8"/>
      <c r="S329" s="8">
        <f t="shared" si="281"/>
        <v>10000</v>
      </c>
      <c r="T329" s="8">
        <f t="shared" si="265"/>
        <v>100</v>
      </c>
      <c r="U329" s="8">
        <f t="shared" si="282"/>
        <v>0</v>
      </c>
      <c r="V329" s="8">
        <f t="shared" si="283"/>
        <v>10000</v>
      </c>
      <c r="W329" s="26">
        <f t="shared" si="284"/>
        <v>0</v>
      </c>
      <c r="X329" s="30">
        <v>5511</v>
      </c>
      <c r="Y329" s="26"/>
    </row>
    <row r="330" spans="1:25" ht="14.25" customHeight="1" x14ac:dyDescent="0.2">
      <c r="A330" s="7" t="s">
        <v>853</v>
      </c>
      <c r="B330" s="21">
        <v>5512</v>
      </c>
      <c r="C330" s="29"/>
      <c r="D330" s="6" t="s">
        <v>88</v>
      </c>
      <c r="E330" s="6" t="s">
        <v>783</v>
      </c>
      <c r="F330" s="20" t="s">
        <v>1052</v>
      </c>
      <c r="G330" s="8">
        <v>25173</v>
      </c>
      <c r="H330" s="8">
        <v>19892.989999999998</v>
      </c>
      <c r="I330" s="8">
        <f t="shared" si="285"/>
        <v>79.025106264648628</v>
      </c>
      <c r="J330" s="8">
        <v>5280</v>
      </c>
      <c r="K330" s="8"/>
      <c r="L330" s="8">
        <f t="shared" si="247"/>
        <v>25172.989999999998</v>
      </c>
      <c r="M330" s="8">
        <f t="shared" si="286"/>
        <v>99.999960274897703</v>
      </c>
      <c r="N330" s="8">
        <f t="shared" si="248"/>
        <v>1.0000000002037268E-2</v>
      </c>
      <c r="O330" s="8">
        <f t="shared" si="249"/>
        <v>5280</v>
      </c>
      <c r="P330" s="8"/>
      <c r="Q330" s="8"/>
      <c r="R330" s="8"/>
      <c r="S330" s="8">
        <f t="shared" si="281"/>
        <v>25172.989999999998</v>
      </c>
      <c r="T330" s="8">
        <f t="shared" si="265"/>
        <v>99.999960274897703</v>
      </c>
      <c r="U330" s="8">
        <f t="shared" si="282"/>
        <v>1.0000000002037268E-2</v>
      </c>
      <c r="V330" s="8">
        <f t="shared" si="283"/>
        <v>25172.989999999998</v>
      </c>
      <c r="W330" s="26">
        <f t="shared" si="284"/>
        <v>0</v>
      </c>
      <c r="X330" s="30">
        <v>5500</v>
      </c>
      <c r="Y330" s="26"/>
    </row>
    <row r="331" spans="1:25" ht="14.25" customHeight="1" x14ac:dyDescent="0.2">
      <c r="A331" s="7" t="s">
        <v>1239</v>
      </c>
      <c r="B331" s="21" t="s">
        <v>1296</v>
      </c>
      <c r="C331" s="29"/>
      <c r="D331" s="6" t="s">
        <v>88</v>
      </c>
      <c r="E331" s="6" t="s">
        <v>1787</v>
      </c>
      <c r="F331" s="20" t="s">
        <v>1968</v>
      </c>
      <c r="G331" s="8">
        <v>22000</v>
      </c>
      <c r="H331" s="8">
        <v>22000</v>
      </c>
      <c r="I331" s="8">
        <f t="shared" si="285"/>
        <v>100</v>
      </c>
      <c r="J331" s="8">
        <v>0</v>
      </c>
      <c r="K331" s="8"/>
      <c r="L331" s="8">
        <f t="shared" si="247"/>
        <v>22000</v>
      </c>
      <c r="M331" s="8">
        <f t="shared" si="286"/>
        <v>100</v>
      </c>
      <c r="N331" s="8">
        <f t="shared" si="248"/>
        <v>0</v>
      </c>
      <c r="O331" s="8">
        <f t="shared" si="249"/>
        <v>0</v>
      </c>
      <c r="P331" s="8"/>
      <c r="Q331" s="8"/>
      <c r="R331" s="8"/>
      <c r="S331" s="8">
        <f t="shared" si="281"/>
        <v>22000</v>
      </c>
      <c r="T331" s="8">
        <f t="shared" si="265"/>
        <v>100</v>
      </c>
      <c r="U331" s="8">
        <f t="shared" si="282"/>
        <v>0</v>
      </c>
      <c r="V331" s="8">
        <f t="shared" si="283"/>
        <v>22000</v>
      </c>
      <c r="W331" s="26">
        <f t="shared" si="284"/>
        <v>0</v>
      </c>
      <c r="X331" s="30"/>
      <c r="Y331" s="26"/>
    </row>
    <row r="332" spans="1:25" ht="14.25" customHeight="1" x14ac:dyDescent="0.2">
      <c r="A332" s="7" t="s">
        <v>1239</v>
      </c>
      <c r="B332" s="21" t="s">
        <v>1296</v>
      </c>
      <c r="C332" s="29"/>
      <c r="D332" s="6" t="s">
        <v>88</v>
      </c>
      <c r="E332" s="6" t="s">
        <v>1789</v>
      </c>
      <c r="F332" s="170" t="s">
        <v>1964</v>
      </c>
      <c r="G332" s="172">
        <v>9167</v>
      </c>
      <c r="H332" s="8">
        <v>9164.82</v>
      </c>
      <c r="I332" s="8">
        <f t="shared" ref="I332:I335" si="292">H332/G332*100</f>
        <v>99.976219046580113</v>
      </c>
      <c r="J332" s="8">
        <v>0</v>
      </c>
      <c r="K332" s="8"/>
      <c r="L332" s="8">
        <f t="shared" ref="L332:L335" si="293">H332+J332+K332</f>
        <v>9164.82</v>
      </c>
      <c r="M332" s="8">
        <f t="shared" ref="M332:M335" si="294">L332/G332*100</f>
        <v>99.976219046580113</v>
      </c>
      <c r="N332" s="8">
        <f t="shared" ref="N332:N335" si="295">G332-L332</f>
        <v>2.180000000000291</v>
      </c>
      <c r="O332" s="8">
        <f t="shared" ref="O332:O335" si="296">J332+K332</f>
        <v>0</v>
      </c>
      <c r="P332" s="8"/>
      <c r="Q332" s="8"/>
      <c r="R332" s="8"/>
      <c r="S332" s="8">
        <f t="shared" si="281"/>
        <v>9164.82</v>
      </c>
      <c r="T332" s="8">
        <f t="shared" si="265"/>
        <v>99.976219046580113</v>
      </c>
      <c r="U332" s="8">
        <f t="shared" si="282"/>
        <v>2.180000000000291</v>
      </c>
      <c r="V332" s="8">
        <f t="shared" si="283"/>
        <v>9164.82</v>
      </c>
      <c r="W332" s="26">
        <f t="shared" si="284"/>
        <v>0</v>
      </c>
      <c r="X332" s="30"/>
      <c r="Y332" s="26"/>
    </row>
    <row r="333" spans="1:25" ht="14.25" customHeight="1" x14ac:dyDescent="0.2">
      <c r="A333" s="7" t="s">
        <v>1239</v>
      </c>
      <c r="B333" s="21">
        <v>1551</v>
      </c>
      <c r="C333" s="29"/>
      <c r="D333" s="6" t="s">
        <v>88</v>
      </c>
      <c r="E333" s="6" t="s">
        <v>1789</v>
      </c>
      <c r="F333" s="170" t="s">
        <v>1956</v>
      </c>
      <c r="G333" s="201">
        <v>30340</v>
      </c>
      <c r="H333" s="8">
        <v>30339.82</v>
      </c>
      <c r="I333" s="8">
        <f t="shared" si="292"/>
        <v>99.999406723796966</v>
      </c>
      <c r="J333" s="8">
        <v>0</v>
      </c>
      <c r="K333" s="8"/>
      <c r="L333" s="8">
        <f t="shared" si="293"/>
        <v>30339.82</v>
      </c>
      <c r="M333" s="8">
        <f t="shared" si="294"/>
        <v>99.999406723796966</v>
      </c>
      <c r="N333" s="202">
        <f t="shared" si="295"/>
        <v>0.18000000000029104</v>
      </c>
      <c r="O333" s="8">
        <f t="shared" si="296"/>
        <v>0</v>
      </c>
      <c r="P333" s="8"/>
      <c r="Q333" s="8"/>
      <c r="R333" s="8"/>
      <c r="S333" s="8">
        <f t="shared" si="281"/>
        <v>30339.82</v>
      </c>
      <c r="T333" s="8">
        <f t="shared" si="265"/>
        <v>99.999406723796966</v>
      </c>
      <c r="U333" s="8">
        <f t="shared" si="282"/>
        <v>0.18000000000029104</v>
      </c>
      <c r="V333" s="8">
        <f t="shared" si="283"/>
        <v>30339.82</v>
      </c>
      <c r="W333" s="26">
        <f t="shared" si="284"/>
        <v>0</v>
      </c>
      <c r="X333" s="30">
        <v>5500</v>
      </c>
      <c r="Y333" s="26"/>
    </row>
    <row r="334" spans="1:25" ht="14.25" customHeight="1" x14ac:dyDescent="0.2">
      <c r="A334" s="7" t="s">
        <v>1239</v>
      </c>
      <c r="B334" s="21" t="s">
        <v>1296</v>
      </c>
      <c r="C334" s="29"/>
      <c r="D334" s="6" t="s">
        <v>88</v>
      </c>
      <c r="E334" s="6" t="s">
        <v>1789</v>
      </c>
      <c r="F334" s="170" t="s">
        <v>1927</v>
      </c>
      <c r="G334" s="201">
        <v>1537</v>
      </c>
      <c r="H334" s="8">
        <v>1536.68</v>
      </c>
      <c r="I334" s="8">
        <f t="shared" ref="I334" si="297">H334/G334*100</f>
        <v>99.979180221210157</v>
      </c>
      <c r="J334" s="8">
        <v>0</v>
      </c>
      <c r="K334" s="8"/>
      <c r="L334" s="8">
        <f t="shared" ref="L334" si="298">H334+J334+K334</f>
        <v>1536.68</v>
      </c>
      <c r="M334" s="8">
        <f t="shared" ref="M334" si="299">L334/G334*100</f>
        <v>99.979180221210157</v>
      </c>
      <c r="N334" s="202">
        <f t="shared" ref="N334" si="300">G334-L334</f>
        <v>0.31999999999993634</v>
      </c>
      <c r="O334" s="8">
        <f t="shared" ref="O334" si="301">J334+K334</f>
        <v>0</v>
      </c>
      <c r="P334" s="8"/>
      <c r="Q334" s="8"/>
      <c r="R334" s="8"/>
      <c r="S334" s="8">
        <f t="shared" si="281"/>
        <v>1536.68</v>
      </c>
      <c r="T334" s="8">
        <f t="shared" si="265"/>
        <v>99.979180221210157</v>
      </c>
      <c r="U334" s="8">
        <f t="shared" si="282"/>
        <v>0.31999999999993634</v>
      </c>
      <c r="V334" s="8">
        <f t="shared" si="283"/>
        <v>1536.68</v>
      </c>
      <c r="W334" s="26">
        <f t="shared" si="284"/>
        <v>0</v>
      </c>
      <c r="X334" s="30"/>
      <c r="Y334" s="26"/>
    </row>
    <row r="335" spans="1:25" ht="14.25" customHeight="1" x14ac:dyDescent="0.2">
      <c r="A335" s="7" t="s">
        <v>1239</v>
      </c>
      <c r="B335" s="21" t="s">
        <v>1296</v>
      </c>
      <c r="C335" s="29"/>
      <c r="D335" s="6" t="s">
        <v>88</v>
      </c>
      <c r="E335" s="6" t="s">
        <v>1789</v>
      </c>
      <c r="F335" s="170" t="s">
        <v>1927</v>
      </c>
      <c r="G335" s="201">
        <v>48000</v>
      </c>
      <c r="H335" s="8">
        <v>48000</v>
      </c>
      <c r="I335" s="8">
        <f t="shared" si="292"/>
        <v>100</v>
      </c>
      <c r="J335" s="8">
        <v>0</v>
      </c>
      <c r="K335" s="8"/>
      <c r="L335" s="8">
        <f t="shared" si="293"/>
        <v>48000</v>
      </c>
      <c r="M335" s="8">
        <f t="shared" si="294"/>
        <v>100</v>
      </c>
      <c r="N335" s="202">
        <f t="shared" si="295"/>
        <v>0</v>
      </c>
      <c r="O335" s="8">
        <f t="shared" si="296"/>
        <v>0</v>
      </c>
      <c r="P335" s="8"/>
      <c r="Q335" s="8"/>
      <c r="R335" s="8"/>
      <c r="S335" s="8">
        <f t="shared" si="281"/>
        <v>48000</v>
      </c>
      <c r="T335" s="8">
        <f t="shared" si="265"/>
        <v>100</v>
      </c>
      <c r="U335" s="8">
        <f t="shared" si="282"/>
        <v>0</v>
      </c>
      <c r="V335" s="8">
        <f t="shared" si="283"/>
        <v>48000</v>
      </c>
      <c r="W335" s="26">
        <f t="shared" si="284"/>
        <v>0</v>
      </c>
      <c r="X335" s="30"/>
      <c r="Y335" s="26"/>
    </row>
    <row r="336" spans="1:25" ht="14.25" customHeight="1" x14ac:dyDescent="0.2">
      <c r="A336" s="7" t="s">
        <v>1239</v>
      </c>
      <c r="B336" s="21" t="s">
        <v>1296</v>
      </c>
      <c r="C336" s="29"/>
      <c r="D336" s="6" t="s">
        <v>88</v>
      </c>
      <c r="E336" s="6" t="s">
        <v>1790</v>
      </c>
      <c r="F336" s="170" t="s">
        <v>1969</v>
      </c>
      <c r="G336" s="172">
        <v>22208</v>
      </c>
      <c r="H336" s="8">
        <v>22208.16</v>
      </c>
      <c r="I336" s="8">
        <f>H336/G336*100</f>
        <v>100.0007204610951</v>
      </c>
      <c r="J336" s="8">
        <v>0</v>
      </c>
      <c r="K336" s="8"/>
      <c r="L336" s="8">
        <f>H336+J336+K336</f>
        <v>22208.16</v>
      </c>
      <c r="M336" s="8">
        <f>L336/G336*100</f>
        <v>100.0007204610951</v>
      </c>
      <c r="N336" s="8">
        <f>G336-L336</f>
        <v>-0.15999999999985448</v>
      </c>
      <c r="O336" s="8">
        <f>J336+K336</f>
        <v>0</v>
      </c>
      <c r="P336" s="8"/>
      <c r="Q336" s="8"/>
      <c r="R336" s="8"/>
      <c r="S336" s="8">
        <f t="shared" si="281"/>
        <v>22208.16</v>
      </c>
      <c r="T336" s="8">
        <f t="shared" si="265"/>
        <v>100.0007204610951</v>
      </c>
      <c r="U336" s="8">
        <f t="shared" si="282"/>
        <v>-0.15999999999985448</v>
      </c>
      <c r="V336" s="8">
        <f t="shared" si="283"/>
        <v>22208.16</v>
      </c>
      <c r="W336" s="26">
        <f t="shared" si="284"/>
        <v>0</v>
      </c>
      <c r="X336" s="30"/>
      <c r="Y336" s="26"/>
    </row>
    <row r="337" spans="1:25" ht="14.25" customHeight="1" x14ac:dyDescent="0.2">
      <c r="A337" s="7" t="s">
        <v>1239</v>
      </c>
      <c r="B337" s="21" t="s">
        <v>1296</v>
      </c>
      <c r="C337" s="29"/>
      <c r="D337" s="6" t="s">
        <v>88</v>
      </c>
      <c r="E337" s="6" t="s">
        <v>1790</v>
      </c>
      <c r="F337" s="170" t="s">
        <v>1970</v>
      </c>
      <c r="G337" s="172">
        <v>13313</v>
      </c>
      <c r="H337" s="8">
        <v>13312.34</v>
      </c>
      <c r="I337" s="8">
        <f>H337/G337*100</f>
        <v>99.995042439720578</v>
      </c>
      <c r="J337" s="8">
        <v>0</v>
      </c>
      <c r="K337" s="8"/>
      <c r="L337" s="8">
        <f>H337+J337+K337</f>
        <v>13312.34</v>
      </c>
      <c r="M337" s="8">
        <f>L337/G337*100</f>
        <v>99.995042439720578</v>
      </c>
      <c r="N337" s="8">
        <f>G337-L337</f>
        <v>0.65999999999985448</v>
      </c>
      <c r="O337" s="8">
        <f>J337+K337</f>
        <v>0</v>
      </c>
      <c r="P337" s="8"/>
      <c r="Q337" s="8"/>
      <c r="R337" s="8"/>
      <c r="S337" s="8">
        <f t="shared" si="281"/>
        <v>13312.34</v>
      </c>
      <c r="T337" s="8">
        <f t="shared" si="265"/>
        <v>99.995042439720578</v>
      </c>
      <c r="U337" s="8">
        <f t="shared" si="282"/>
        <v>0.65999999999985448</v>
      </c>
      <c r="V337" s="8">
        <f t="shared" si="283"/>
        <v>13312.34</v>
      </c>
      <c r="W337" s="26">
        <f t="shared" si="284"/>
        <v>0</v>
      </c>
      <c r="X337" s="30"/>
      <c r="Y337" s="26"/>
    </row>
    <row r="338" spans="1:25" ht="14.25" customHeight="1" x14ac:dyDescent="0.2">
      <c r="A338" s="7" t="s">
        <v>1239</v>
      </c>
      <c r="B338" s="21" t="s">
        <v>1296</v>
      </c>
      <c r="C338" s="29"/>
      <c r="D338" s="6" t="s">
        <v>88</v>
      </c>
      <c r="E338" s="6" t="s">
        <v>1791</v>
      </c>
      <c r="F338" s="20" t="s">
        <v>1063</v>
      </c>
      <c r="G338" s="8">
        <v>38863</v>
      </c>
      <c r="H338" s="8">
        <v>38862.97</v>
      </c>
      <c r="I338" s="8">
        <f t="shared" si="285"/>
        <v>99.999922805753556</v>
      </c>
      <c r="J338" s="8">
        <v>0</v>
      </c>
      <c r="K338" s="8"/>
      <c r="L338" s="8">
        <f t="shared" si="247"/>
        <v>38862.97</v>
      </c>
      <c r="M338" s="8">
        <f t="shared" si="286"/>
        <v>99.999922805753556</v>
      </c>
      <c r="N338" s="8">
        <f t="shared" si="248"/>
        <v>2.9999999998835847E-2</v>
      </c>
      <c r="O338" s="8">
        <f t="shared" si="249"/>
        <v>0</v>
      </c>
      <c r="P338" s="8"/>
      <c r="Q338" s="8"/>
      <c r="R338" s="8"/>
      <c r="S338" s="8">
        <f t="shared" si="281"/>
        <v>38862.97</v>
      </c>
      <c r="T338" s="8">
        <f t="shared" si="265"/>
        <v>99.999922805753556</v>
      </c>
      <c r="U338" s="8">
        <f t="shared" si="282"/>
        <v>2.9999999998835847E-2</v>
      </c>
      <c r="V338" s="8">
        <f t="shared" si="283"/>
        <v>38862.97</v>
      </c>
      <c r="W338" s="26">
        <f t="shared" si="284"/>
        <v>0</v>
      </c>
      <c r="X338" s="30"/>
      <c r="Y338" s="26"/>
    </row>
    <row r="339" spans="1:25" ht="14.25" customHeight="1" x14ac:dyDescent="0.2">
      <c r="A339" s="7" t="s">
        <v>1239</v>
      </c>
      <c r="B339" s="21" t="s">
        <v>1240</v>
      </c>
      <c r="C339" s="29"/>
      <c r="D339" s="6" t="s">
        <v>88</v>
      </c>
      <c r="E339" s="6" t="s">
        <v>1792</v>
      </c>
      <c r="F339" s="20" t="s">
        <v>1793</v>
      </c>
      <c r="G339" s="8">
        <v>143234</v>
      </c>
      <c r="H339" s="8">
        <v>107062.09999999999</v>
      </c>
      <c r="I339" s="8">
        <f t="shared" si="285"/>
        <v>74.746289288855991</v>
      </c>
      <c r="J339" s="8">
        <v>10882.34</v>
      </c>
      <c r="K339" s="8"/>
      <c r="L339" s="8">
        <f t="shared" si="247"/>
        <v>117944.43999999999</v>
      </c>
      <c r="M339" s="8">
        <f t="shared" si="286"/>
        <v>82.343884831813668</v>
      </c>
      <c r="N339" s="8">
        <f t="shared" si="248"/>
        <v>25289.560000000012</v>
      </c>
      <c r="O339" s="8">
        <f t="shared" si="249"/>
        <v>10882.34</v>
      </c>
      <c r="P339" s="8"/>
      <c r="Q339" s="8"/>
      <c r="R339" s="8"/>
      <c r="S339" s="8">
        <f t="shared" si="281"/>
        <v>117944.43999999999</v>
      </c>
      <c r="T339" s="8">
        <f t="shared" si="265"/>
        <v>82.343884831813668</v>
      </c>
      <c r="U339" s="8">
        <f t="shared" si="282"/>
        <v>25289.560000000012</v>
      </c>
      <c r="V339" s="8">
        <f t="shared" si="283"/>
        <v>117944.43999999999</v>
      </c>
      <c r="W339" s="26">
        <f t="shared" si="284"/>
        <v>0</v>
      </c>
      <c r="X339" s="30"/>
      <c r="Y339" s="26"/>
    </row>
    <row r="340" spans="1:25" ht="14.25" customHeight="1" x14ac:dyDescent="0.2">
      <c r="A340" s="7" t="s">
        <v>1239</v>
      </c>
      <c r="B340" s="21" t="s">
        <v>1240</v>
      </c>
      <c r="C340" s="29"/>
      <c r="D340" s="6" t="s">
        <v>88</v>
      </c>
      <c r="E340" s="6" t="s">
        <v>109</v>
      </c>
      <c r="F340" s="20" t="s">
        <v>473</v>
      </c>
      <c r="G340" s="8">
        <v>48000</v>
      </c>
      <c r="H340" s="8">
        <v>40634.299999999996</v>
      </c>
      <c r="I340" s="8">
        <f>H340/G340*100</f>
        <v>84.654791666666668</v>
      </c>
      <c r="J340" s="8">
        <v>0</v>
      </c>
      <c r="K340" s="8"/>
      <c r="L340" s="8">
        <f>H340+J340+K340</f>
        <v>40634.299999999996</v>
      </c>
      <c r="M340" s="8">
        <f>L340/G340*100</f>
        <v>84.654791666666668</v>
      </c>
      <c r="N340" s="8">
        <f>G340-L340</f>
        <v>7365.7000000000044</v>
      </c>
      <c r="O340" s="8">
        <f>J340+K340</f>
        <v>0</v>
      </c>
      <c r="P340" s="8"/>
      <c r="Q340" s="8"/>
      <c r="R340" s="8"/>
      <c r="S340" s="8">
        <f t="shared" si="281"/>
        <v>40634.299999999996</v>
      </c>
      <c r="T340" s="8">
        <f t="shared" si="265"/>
        <v>84.654791666666668</v>
      </c>
      <c r="U340" s="8">
        <f t="shared" si="282"/>
        <v>7365.7000000000044</v>
      </c>
      <c r="V340" s="8">
        <f t="shared" si="283"/>
        <v>40634.299999999996</v>
      </c>
      <c r="W340" s="26">
        <f t="shared" si="284"/>
        <v>0</v>
      </c>
      <c r="X340" s="30"/>
      <c r="Y340" s="26"/>
    </row>
    <row r="341" spans="1:25" ht="14.25" customHeight="1" x14ac:dyDescent="0.2">
      <c r="A341" s="7" t="s">
        <v>1239</v>
      </c>
      <c r="B341" s="21" t="s">
        <v>1240</v>
      </c>
      <c r="C341" s="29"/>
      <c r="D341" s="6" t="s">
        <v>88</v>
      </c>
      <c r="E341" s="6" t="s">
        <v>1317</v>
      </c>
      <c r="F341" s="20" t="s">
        <v>311</v>
      </c>
      <c r="G341" s="8">
        <v>6000</v>
      </c>
      <c r="H341" s="8">
        <v>3981.38</v>
      </c>
      <c r="I341" s="8">
        <f>H341/G341*100</f>
        <v>66.356333333333339</v>
      </c>
      <c r="J341" s="8">
        <v>963.25</v>
      </c>
      <c r="K341" s="8"/>
      <c r="L341" s="8">
        <f>H341+J341+K341</f>
        <v>4944.63</v>
      </c>
      <c r="M341" s="8">
        <f>L341/G341*100</f>
        <v>82.410499999999999</v>
      </c>
      <c r="N341" s="8">
        <f>G341-L341</f>
        <v>1055.3699999999999</v>
      </c>
      <c r="O341" s="8">
        <f>J341+K341</f>
        <v>963.25</v>
      </c>
      <c r="P341" s="8"/>
      <c r="Q341" s="8"/>
      <c r="R341" s="8"/>
      <c r="S341" s="8">
        <f t="shared" si="281"/>
        <v>4944.63</v>
      </c>
      <c r="T341" s="8">
        <f t="shared" si="265"/>
        <v>82.410499999999999</v>
      </c>
      <c r="U341" s="8">
        <f t="shared" si="282"/>
        <v>1055.3699999999999</v>
      </c>
      <c r="V341" s="8">
        <f t="shared" si="283"/>
        <v>4944.63</v>
      </c>
      <c r="W341" s="26">
        <f t="shared" si="284"/>
        <v>0</v>
      </c>
      <c r="X341" s="30"/>
      <c r="Y341" s="26"/>
    </row>
    <row r="342" spans="1:25" ht="14.25" customHeight="1" x14ac:dyDescent="0.2">
      <c r="A342" s="7" t="s">
        <v>1239</v>
      </c>
      <c r="B342" s="21" t="s">
        <v>1240</v>
      </c>
      <c r="C342" s="29"/>
      <c r="D342" s="6" t="s">
        <v>88</v>
      </c>
      <c r="E342" s="6" t="s">
        <v>624</v>
      </c>
      <c r="F342" s="20" t="s">
        <v>476</v>
      </c>
      <c r="G342" s="8">
        <v>0</v>
      </c>
      <c r="H342" s="8">
        <v>0</v>
      </c>
      <c r="I342" s="8" t="e">
        <f t="shared" si="285"/>
        <v>#DIV/0!</v>
      </c>
      <c r="J342" s="8">
        <v>0</v>
      </c>
      <c r="K342" s="8"/>
      <c r="L342" s="8">
        <f t="shared" si="247"/>
        <v>0</v>
      </c>
      <c r="M342" s="8" t="e">
        <f t="shared" si="286"/>
        <v>#DIV/0!</v>
      </c>
      <c r="N342" s="8">
        <f t="shared" si="248"/>
        <v>0</v>
      </c>
      <c r="O342" s="8">
        <f t="shared" si="249"/>
        <v>0</v>
      </c>
      <c r="P342" s="8"/>
      <c r="Q342" s="8"/>
      <c r="R342" s="8"/>
      <c r="S342" s="8">
        <f t="shared" si="281"/>
        <v>0</v>
      </c>
      <c r="T342" s="8" t="e">
        <f t="shared" si="265"/>
        <v>#DIV/0!</v>
      </c>
      <c r="U342" s="8">
        <f t="shared" si="282"/>
        <v>0</v>
      </c>
      <c r="V342" s="8">
        <f t="shared" si="283"/>
        <v>0</v>
      </c>
      <c r="W342" s="26">
        <f t="shared" si="284"/>
        <v>0</v>
      </c>
      <c r="X342" s="30">
        <v>0</v>
      </c>
      <c r="Y342" s="26"/>
    </row>
    <row r="343" spans="1:25" ht="14.25" customHeight="1" x14ac:dyDescent="0.2">
      <c r="A343" s="7" t="s">
        <v>1239</v>
      </c>
      <c r="B343" s="21" t="s">
        <v>1240</v>
      </c>
      <c r="C343" s="29"/>
      <c r="D343" s="6" t="s">
        <v>88</v>
      </c>
      <c r="E343" s="6" t="s">
        <v>477</v>
      </c>
      <c r="F343" s="20" t="s">
        <v>478</v>
      </c>
      <c r="G343" s="8">
        <v>400</v>
      </c>
      <c r="H343" s="8">
        <v>400</v>
      </c>
      <c r="I343" s="8">
        <f t="shared" si="285"/>
        <v>100</v>
      </c>
      <c r="J343" s="8">
        <v>0</v>
      </c>
      <c r="K343" s="8"/>
      <c r="L343" s="8">
        <f t="shared" si="247"/>
        <v>400</v>
      </c>
      <c r="M343" s="8">
        <f t="shared" si="286"/>
        <v>100</v>
      </c>
      <c r="N343" s="8">
        <f t="shared" si="248"/>
        <v>0</v>
      </c>
      <c r="O343" s="8">
        <f t="shared" si="249"/>
        <v>0</v>
      </c>
      <c r="P343" s="8"/>
      <c r="Q343" s="8"/>
      <c r="R343" s="8"/>
      <c r="S343" s="8">
        <f t="shared" si="281"/>
        <v>400</v>
      </c>
      <c r="T343" s="8">
        <f t="shared" si="265"/>
        <v>100</v>
      </c>
      <c r="U343" s="8">
        <f t="shared" si="282"/>
        <v>0</v>
      </c>
      <c r="V343" s="8">
        <f t="shared" si="283"/>
        <v>400</v>
      </c>
      <c r="W343" s="26">
        <f t="shared" si="284"/>
        <v>0</v>
      </c>
      <c r="X343" s="30">
        <v>0</v>
      </c>
      <c r="Y343" s="26"/>
    </row>
    <row r="344" spans="1:25" ht="14.25" customHeight="1" x14ac:dyDescent="0.2">
      <c r="A344" s="7" t="s">
        <v>1239</v>
      </c>
      <c r="B344" s="21" t="s">
        <v>1240</v>
      </c>
      <c r="C344" s="29"/>
      <c r="D344" s="6" t="s">
        <v>88</v>
      </c>
      <c r="E344" s="6" t="s">
        <v>479</v>
      </c>
      <c r="F344" s="20" t="s">
        <v>679</v>
      </c>
      <c r="G344" s="8">
        <v>20695</v>
      </c>
      <c r="H344" s="8">
        <v>13317.4</v>
      </c>
      <c r="I344" s="8">
        <f t="shared" si="285"/>
        <v>64.350809374244989</v>
      </c>
      <c r="J344" s="8">
        <v>3951</v>
      </c>
      <c r="K344" s="8"/>
      <c r="L344" s="8">
        <f t="shared" si="247"/>
        <v>17268.400000000001</v>
      </c>
      <c r="M344" s="8">
        <f t="shared" si="286"/>
        <v>83.442377385841993</v>
      </c>
      <c r="N344" s="8">
        <f t="shared" si="248"/>
        <v>3426.5999999999985</v>
      </c>
      <c r="O344" s="8">
        <f t="shared" si="249"/>
        <v>3951</v>
      </c>
      <c r="P344" s="8"/>
      <c r="Q344" s="8"/>
      <c r="R344" s="8"/>
      <c r="S344" s="8">
        <f t="shared" si="281"/>
        <v>17268.400000000001</v>
      </c>
      <c r="T344" s="8">
        <f t="shared" si="265"/>
        <v>83.442377385841993</v>
      </c>
      <c r="U344" s="8">
        <f t="shared" si="282"/>
        <v>3426.5999999999985</v>
      </c>
      <c r="V344" s="8">
        <f t="shared" si="283"/>
        <v>17268.400000000001</v>
      </c>
      <c r="W344" s="26">
        <f t="shared" si="284"/>
        <v>0</v>
      </c>
      <c r="X344" s="30">
        <v>0</v>
      </c>
      <c r="Y344" s="26"/>
    </row>
    <row r="345" spans="1:25" ht="14.25" customHeight="1" x14ac:dyDescent="0.2">
      <c r="A345" s="7" t="s">
        <v>1239</v>
      </c>
      <c r="B345" s="21" t="s">
        <v>1240</v>
      </c>
      <c r="C345" s="29"/>
      <c r="D345" s="6" t="s">
        <v>88</v>
      </c>
      <c r="E345" s="6" t="s">
        <v>480</v>
      </c>
      <c r="F345" s="6" t="s">
        <v>1756</v>
      </c>
      <c r="G345" s="8">
        <v>0</v>
      </c>
      <c r="H345" s="8">
        <v>0</v>
      </c>
      <c r="I345" s="8" t="e">
        <f>H345/G345*100</f>
        <v>#DIV/0!</v>
      </c>
      <c r="J345" s="8">
        <v>0</v>
      </c>
      <c r="K345" s="8"/>
      <c r="L345" s="8">
        <f>H345+J345+K345</f>
        <v>0</v>
      </c>
      <c r="M345" s="8" t="e">
        <f>L345/G345*100</f>
        <v>#DIV/0!</v>
      </c>
      <c r="N345" s="8">
        <f>G345-L345</f>
        <v>0</v>
      </c>
      <c r="O345" s="8">
        <f>J345+K345</f>
        <v>0</v>
      </c>
      <c r="P345" s="8"/>
      <c r="Q345" s="8"/>
      <c r="R345" s="8"/>
      <c r="S345" s="8">
        <f t="shared" si="281"/>
        <v>0</v>
      </c>
      <c r="T345" s="8" t="e">
        <f t="shared" si="265"/>
        <v>#DIV/0!</v>
      </c>
      <c r="U345" s="8">
        <f t="shared" si="282"/>
        <v>0</v>
      </c>
      <c r="V345" s="8">
        <f t="shared" si="283"/>
        <v>0</v>
      </c>
      <c r="W345" s="26">
        <f t="shared" si="284"/>
        <v>0</v>
      </c>
      <c r="X345" s="30">
        <v>5500</v>
      </c>
      <c r="Y345" s="26"/>
    </row>
    <row r="346" spans="1:25" ht="14.25" customHeight="1" x14ac:dyDescent="0.2">
      <c r="A346" s="7" t="s">
        <v>1239</v>
      </c>
      <c r="B346" s="21" t="s">
        <v>1240</v>
      </c>
      <c r="C346" s="29"/>
      <c r="D346" s="6" t="s">
        <v>88</v>
      </c>
      <c r="E346" s="6" t="s">
        <v>1757</v>
      </c>
      <c r="F346" s="6" t="s">
        <v>1758</v>
      </c>
      <c r="G346" s="8">
        <v>7000</v>
      </c>
      <c r="H346" s="8">
        <v>4435.68</v>
      </c>
      <c r="I346" s="8">
        <f t="shared" si="285"/>
        <v>63.36685714285715</v>
      </c>
      <c r="J346" s="8">
        <v>0</v>
      </c>
      <c r="K346" s="8"/>
      <c r="L346" s="8">
        <f t="shared" si="247"/>
        <v>4435.68</v>
      </c>
      <c r="M346" s="8">
        <f t="shared" si="286"/>
        <v>63.36685714285715</v>
      </c>
      <c r="N346" s="8">
        <f t="shared" si="248"/>
        <v>2564.3199999999997</v>
      </c>
      <c r="O346" s="8">
        <f t="shared" si="249"/>
        <v>0</v>
      </c>
      <c r="P346" s="8"/>
      <c r="Q346" s="8"/>
      <c r="R346" s="8"/>
      <c r="S346" s="8">
        <f t="shared" si="281"/>
        <v>4435.68</v>
      </c>
      <c r="T346" s="8">
        <f t="shared" si="265"/>
        <v>63.36685714285715</v>
      </c>
      <c r="U346" s="8">
        <f t="shared" si="282"/>
        <v>2564.3199999999997</v>
      </c>
      <c r="V346" s="8">
        <f t="shared" si="283"/>
        <v>4435.68</v>
      </c>
      <c r="W346" s="26">
        <f t="shared" si="284"/>
        <v>0</v>
      </c>
      <c r="X346" s="30">
        <v>5500</v>
      </c>
      <c r="Y346" s="26"/>
    </row>
    <row r="347" spans="1:25" ht="14.25" customHeight="1" x14ac:dyDescent="0.2">
      <c r="A347" s="7" t="s">
        <v>1239</v>
      </c>
      <c r="B347" s="21" t="s">
        <v>1240</v>
      </c>
      <c r="C347" s="29"/>
      <c r="D347" s="6" t="s">
        <v>88</v>
      </c>
      <c r="E347" s="6" t="s">
        <v>1759</v>
      </c>
      <c r="F347" s="20" t="s">
        <v>1760</v>
      </c>
      <c r="G347" s="8">
        <v>5000</v>
      </c>
      <c r="H347" s="8">
        <v>2083.9300000000003</v>
      </c>
      <c r="I347" s="8">
        <f>H347/G347*100</f>
        <v>41.678600000000003</v>
      </c>
      <c r="J347" s="8">
        <v>0</v>
      </c>
      <c r="K347" s="8"/>
      <c r="L347" s="8">
        <f>H347+J347+K347</f>
        <v>2083.9300000000003</v>
      </c>
      <c r="M347" s="8">
        <f>L347/G347*100</f>
        <v>41.678600000000003</v>
      </c>
      <c r="N347" s="8">
        <f t="shared" si="248"/>
        <v>2916.0699999999997</v>
      </c>
      <c r="O347" s="8">
        <f>J347+K347</f>
        <v>0</v>
      </c>
      <c r="P347" s="8"/>
      <c r="Q347" s="8"/>
      <c r="R347" s="8"/>
      <c r="S347" s="8">
        <f t="shared" si="281"/>
        <v>2083.9300000000003</v>
      </c>
      <c r="T347" s="8">
        <f t="shared" si="265"/>
        <v>41.678600000000003</v>
      </c>
      <c r="U347" s="8">
        <f t="shared" si="282"/>
        <v>2916.0699999999997</v>
      </c>
      <c r="V347" s="8">
        <f t="shared" si="283"/>
        <v>2083.9300000000003</v>
      </c>
      <c r="W347" s="26">
        <f t="shared" si="284"/>
        <v>0</v>
      </c>
      <c r="X347" s="30">
        <v>5512</v>
      </c>
      <c r="Y347" s="26"/>
    </row>
    <row r="348" spans="1:25" ht="14.25" customHeight="1" x14ac:dyDescent="0.2">
      <c r="A348" s="7" t="s">
        <v>1239</v>
      </c>
      <c r="B348" s="21" t="s">
        <v>1240</v>
      </c>
      <c r="C348" s="29"/>
      <c r="D348" s="6" t="s">
        <v>88</v>
      </c>
      <c r="E348" s="6" t="s">
        <v>757</v>
      </c>
      <c r="F348" s="20" t="s">
        <v>680</v>
      </c>
      <c r="G348" s="8">
        <v>11811</v>
      </c>
      <c r="H348" s="8">
        <v>11810.4</v>
      </c>
      <c r="I348" s="8">
        <f t="shared" si="285"/>
        <v>99.994919989839985</v>
      </c>
      <c r="J348" s="8">
        <v>0</v>
      </c>
      <c r="K348" s="8"/>
      <c r="L348" s="8">
        <f t="shared" si="247"/>
        <v>11810.4</v>
      </c>
      <c r="M348" s="8">
        <f t="shared" si="286"/>
        <v>99.994919989839985</v>
      </c>
      <c r="N348" s="8">
        <f t="shared" si="248"/>
        <v>0.6000000000003638</v>
      </c>
      <c r="O348" s="8">
        <f t="shared" si="249"/>
        <v>0</v>
      </c>
      <c r="P348" s="8"/>
      <c r="Q348" s="8"/>
      <c r="R348" s="8"/>
      <c r="S348" s="8">
        <f t="shared" si="281"/>
        <v>11810.4</v>
      </c>
      <c r="T348" s="8">
        <f t="shared" si="265"/>
        <v>99.994919989839985</v>
      </c>
      <c r="U348" s="8">
        <f t="shared" si="282"/>
        <v>0.6000000000003638</v>
      </c>
      <c r="V348" s="8">
        <f t="shared" si="283"/>
        <v>11810.4</v>
      </c>
      <c r="W348" s="26">
        <f t="shared" si="284"/>
        <v>0</v>
      </c>
      <c r="X348" s="30">
        <v>5512</v>
      </c>
      <c r="Y348" s="26"/>
    </row>
    <row r="349" spans="1:25" ht="14.25" customHeight="1" x14ac:dyDescent="0.2">
      <c r="A349" s="7" t="s">
        <v>1239</v>
      </c>
      <c r="B349" s="21" t="s">
        <v>1240</v>
      </c>
      <c r="C349" s="29"/>
      <c r="D349" s="6" t="s">
        <v>88</v>
      </c>
      <c r="E349" s="6" t="s">
        <v>758</v>
      </c>
      <c r="F349" s="20" t="s">
        <v>239</v>
      </c>
      <c r="G349" s="8">
        <v>1536</v>
      </c>
      <c r="H349" s="8">
        <v>1536</v>
      </c>
      <c r="I349" s="8">
        <f t="shared" si="285"/>
        <v>100</v>
      </c>
      <c r="J349" s="8">
        <v>0</v>
      </c>
      <c r="K349" s="8"/>
      <c r="L349" s="8">
        <f t="shared" si="247"/>
        <v>1536</v>
      </c>
      <c r="M349" s="8">
        <f t="shared" si="286"/>
        <v>100</v>
      </c>
      <c r="N349" s="8">
        <f t="shared" si="248"/>
        <v>0</v>
      </c>
      <c r="O349" s="8">
        <f t="shared" si="249"/>
        <v>0</v>
      </c>
      <c r="P349" s="8"/>
      <c r="Q349" s="8"/>
      <c r="R349" s="8"/>
      <c r="S349" s="8">
        <f t="shared" si="281"/>
        <v>1536</v>
      </c>
      <c r="T349" s="8">
        <f t="shared" si="265"/>
        <v>100</v>
      </c>
      <c r="U349" s="8">
        <f t="shared" si="282"/>
        <v>0</v>
      </c>
      <c r="V349" s="8">
        <f t="shared" si="283"/>
        <v>1536</v>
      </c>
      <c r="W349" s="26">
        <f t="shared" si="284"/>
        <v>0</v>
      </c>
      <c r="X349" s="30">
        <v>5512</v>
      </c>
      <c r="Y349" s="26"/>
    </row>
    <row r="350" spans="1:25" ht="14.25" customHeight="1" x14ac:dyDescent="0.2">
      <c r="A350" s="7" t="s">
        <v>1239</v>
      </c>
      <c r="B350" s="21" t="s">
        <v>1240</v>
      </c>
      <c r="C350" s="29"/>
      <c r="D350" s="6" t="s">
        <v>88</v>
      </c>
      <c r="E350" s="6" t="s">
        <v>504</v>
      </c>
      <c r="F350" s="20" t="s">
        <v>505</v>
      </c>
      <c r="G350" s="8">
        <v>0</v>
      </c>
      <c r="H350" s="8">
        <v>0</v>
      </c>
      <c r="I350" s="8" t="e">
        <f t="shared" si="285"/>
        <v>#DIV/0!</v>
      </c>
      <c r="J350" s="8">
        <v>0</v>
      </c>
      <c r="K350" s="8"/>
      <c r="L350" s="8">
        <f t="shared" si="247"/>
        <v>0</v>
      </c>
      <c r="M350" s="8" t="e">
        <f t="shared" si="286"/>
        <v>#DIV/0!</v>
      </c>
      <c r="N350" s="8">
        <f t="shared" si="248"/>
        <v>0</v>
      </c>
      <c r="O350" s="8">
        <f t="shared" si="249"/>
        <v>0</v>
      </c>
      <c r="P350" s="8"/>
      <c r="Q350" s="8"/>
      <c r="R350" s="8"/>
      <c r="S350" s="8">
        <f t="shared" si="281"/>
        <v>0</v>
      </c>
      <c r="T350" s="8" t="e">
        <f t="shared" si="265"/>
        <v>#DIV/0!</v>
      </c>
      <c r="U350" s="8">
        <f t="shared" si="282"/>
        <v>0</v>
      </c>
      <c r="V350" s="8">
        <f t="shared" si="283"/>
        <v>0</v>
      </c>
      <c r="W350" s="26">
        <f t="shared" si="284"/>
        <v>0</v>
      </c>
      <c r="X350" s="30">
        <v>5511</v>
      </c>
      <c r="Y350" s="26"/>
    </row>
    <row r="351" spans="1:25" ht="14.25" customHeight="1" x14ac:dyDescent="0.2">
      <c r="A351" s="7" t="s">
        <v>1239</v>
      </c>
      <c r="B351" s="21" t="s">
        <v>1240</v>
      </c>
      <c r="C351" s="29"/>
      <c r="D351" s="6" t="s">
        <v>88</v>
      </c>
      <c r="E351" s="6" t="s">
        <v>506</v>
      </c>
      <c r="F351" s="7" t="s">
        <v>789</v>
      </c>
      <c r="G351" s="8">
        <v>2100</v>
      </c>
      <c r="H351" s="8">
        <v>2100</v>
      </c>
      <c r="I351" s="8">
        <f t="shared" si="285"/>
        <v>100</v>
      </c>
      <c r="J351" s="8">
        <v>0</v>
      </c>
      <c r="K351" s="8"/>
      <c r="L351" s="8">
        <f t="shared" si="247"/>
        <v>2100</v>
      </c>
      <c r="M351" s="8">
        <f t="shared" si="286"/>
        <v>100</v>
      </c>
      <c r="N351" s="8">
        <f t="shared" si="248"/>
        <v>0</v>
      </c>
      <c r="O351" s="8">
        <f t="shared" si="249"/>
        <v>0</v>
      </c>
      <c r="P351" s="8"/>
      <c r="Q351" s="8"/>
      <c r="R351" s="8"/>
      <c r="S351" s="8">
        <f t="shared" si="281"/>
        <v>2100</v>
      </c>
      <c r="T351" s="8">
        <f t="shared" si="265"/>
        <v>100</v>
      </c>
      <c r="U351" s="8">
        <f t="shared" si="282"/>
        <v>0</v>
      </c>
      <c r="V351" s="8">
        <f t="shared" si="283"/>
        <v>2100</v>
      </c>
      <c r="W351" s="26">
        <f t="shared" si="284"/>
        <v>0</v>
      </c>
      <c r="X351" s="30">
        <v>155910</v>
      </c>
      <c r="Y351" s="26"/>
    </row>
    <row r="352" spans="1:25" ht="14.25" customHeight="1" x14ac:dyDescent="0.2">
      <c r="A352" s="7" t="s">
        <v>1239</v>
      </c>
      <c r="B352" s="21" t="s">
        <v>1240</v>
      </c>
      <c r="C352" s="29"/>
      <c r="D352" s="6" t="s">
        <v>88</v>
      </c>
      <c r="E352" s="6" t="s">
        <v>790</v>
      </c>
      <c r="F352" s="20" t="s">
        <v>1148</v>
      </c>
      <c r="G352" s="8">
        <v>3000</v>
      </c>
      <c r="H352" s="8">
        <v>2999.74</v>
      </c>
      <c r="I352" s="8">
        <f t="shared" si="285"/>
        <v>99.991333333333316</v>
      </c>
      <c r="J352" s="8">
        <v>0</v>
      </c>
      <c r="K352" s="8"/>
      <c r="L352" s="8">
        <f t="shared" si="247"/>
        <v>2999.74</v>
      </c>
      <c r="M352" s="8">
        <f t="shared" si="286"/>
        <v>99.991333333333316</v>
      </c>
      <c r="N352" s="8">
        <f t="shared" si="248"/>
        <v>0.26000000000021828</v>
      </c>
      <c r="O352" s="8">
        <f t="shared" si="249"/>
        <v>0</v>
      </c>
      <c r="P352" s="8"/>
      <c r="Q352" s="8"/>
      <c r="R352" s="8"/>
      <c r="S352" s="8">
        <f t="shared" si="281"/>
        <v>2999.74</v>
      </c>
      <c r="T352" s="8">
        <f t="shared" si="265"/>
        <v>99.991333333333316</v>
      </c>
      <c r="U352" s="8">
        <f t="shared" si="282"/>
        <v>0.26000000000021828</v>
      </c>
      <c r="V352" s="8">
        <f t="shared" si="283"/>
        <v>2999.74</v>
      </c>
      <c r="W352" s="26">
        <f t="shared" si="284"/>
        <v>0</v>
      </c>
      <c r="X352" s="30">
        <v>5500</v>
      </c>
      <c r="Y352" s="26"/>
    </row>
    <row r="353" spans="1:25" ht="14.25" customHeight="1" x14ac:dyDescent="0.2">
      <c r="A353" s="7" t="s">
        <v>1239</v>
      </c>
      <c r="B353" s="21" t="s">
        <v>1240</v>
      </c>
      <c r="C353" s="29"/>
      <c r="D353" s="6" t="s">
        <v>88</v>
      </c>
      <c r="E353" s="6" t="s">
        <v>791</v>
      </c>
      <c r="F353" s="20" t="s">
        <v>792</v>
      </c>
      <c r="G353" s="8">
        <v>0</v>
      </c>
      <c r="H353" s="8">
        <v>0</v>
      </c>
      <c r="I353" s="8" t="e">
        <f t="shared" si="285"/>
        <v>#DIV/0!</v>
      </c>
      <c r="J353" s="8">
        <v>0</v>
      </c>
      <c r="K353" s="8"/>
      <c r="L353" s="8">
        <f t="shared" si="247"/>
        <v>0</v>
      </c>
      <c r="M353" s="8" t="e">
        <f t="shared" si="286"/>
        <v>#DIV/0!</v>
      </c>
      <c r="N353" s="8">
        <f t="shared" si="248"/>
        <v>0</v>
      </c>
      <c r="O353" s="8">
        <f t="shared" si="249"/>
        <v>0</v>
      </c>
      <c r="P353" s="8"/>
      <c r="Q353" s="8"/>
      <c r="R353" s="8"/>
      <c r="S353" s="8">
        <f t="shared" si="281"/>
        <v>0</v>
      </c>
      <c r="T353" s="8" t="e">
        <f t="shared" si="265"/>
        <v>#DIV/0!</v>
      </c>
      <c r="U353" s="8">
        <f t="shared" si="282"/>
        <v>0</v>
      </c>
      <c r="V353" s="8">
        <f t="shared" si="283"/>
        <v>0</v>
      </c>
      <c r="W353" s="26">
        <f t="shared" si="284"/>
        <v>0</v>
      </c>
      <c r="X353" s="30">
        <v>0</v>
      </c>
      <c r="Y353" s="26"/>
    </row>
    <row r="354" spans="1:25" ht="14.25" customHeight="1" x14ac:dyDescent="0.2">
      <c r="A354" s="7" t="s">
        <v>1239</v>
      </c>
      <c r="B354" s="21" t="s">
        <v>1240</v>
      </c>
      <c r="C354" s="29"/>
      <c r="D354" s="6" t="s">
        <v>88</v>
      </c>
      <c r="E354" s="6" t="s">
        <v>793</v>
      </c>
      <c r="F354" s="20" t="s">
        <v>794</v>
      </c>
      <c r="G354" s="8">
        <v>0</v>
      </c>
      <c r="H354" s="8">
        <v>0</v>
      </c>
      <c r="I354" s="8" t="e">
        <f t="shared" si="285"/>
        <v>#DIV/0!</v>
      </c>
      <c r="J354" s="8">
        <v>0</v>
      </c>
      <c r="K354" s="8"/>
      <c r="L354" s="8">
        <f t="shared" si="247"/>
        <v>0</v>
      </c>
      <c r="M354" s="8" t="e">
        <f t="shared" si="286"/>
        <v>#DIV/0!</v>
      </c>
      <c r="N354" s="8">
        <f t="shared" si="248"/>
        <v>0</v>
      </c>
      <c r="O354" s="8">
        <f t="shared" si="249"/>
        <v>0</v>
      </c>
      <c r="P354" s="8"/>
      <c r="Q354" s="8"/>
      <c r="R354" s="8"/>
      <c r="S354" s="8">
        <f t="shared" si="281"/>
        <v>0</v>
      </c>
      <c r="T354" s="8" t="e">
        <f t="shared" si="265"/>
        <v>#DIV/0!</v>
      </c>
      <c r="U354" s="8">
        <f t="shared" si="282"/>
        <v>0</v>
      </c>
      <c r="V354" s="8">
        <f t="shared" si="283"/>
        <v>0</v>
      </c>
      <c r="W354" s="26">
        <f t="shared" si="284"/>
        <v>0</v>
      </c>
      <c r="X354" s="30">
        <v>1551</v>
      </c>
      <c r="Y354" s="26"/>
    </row>
    <row r="355" spans="1:25" ht="14.25" customHeight="1" x14ac:dyDescent="0.2">
      <c r="A355" s="7" t="s">
        <v>1239</v>
      </c>
      <c r="B355" s="21" t="s">
        <v>1240</v>
      </c>
      <c r="C355" s="29"/>
      <c r="D355" s="6" t="s">
        <v>88</v>
      </c>
      <c r="E355" s="6" t="s">
        <v>795</v>
      </c>
      <c r="F355" s="20" t="s">
        <v>1149</v>
      </c>
      <c r="G355" s="8">
        <v>5000</v>
      </c>
      <c r="H355" s="8">
        <v>4965.6000000000004</v>
      </c>
      <c r="I355" s="8">
        <f t="shared" si="285"/>
        <v>99.312000000000012</v>
      </c>
      <c r="J355" s="8">
        <v>0</v>
      </c>
      <c r="K355" s="8"/>
      <c r="L355" s="8">
        <f t="shared" si="247"/>
        <v>4965.6000000000004</v>
      </c>
      <c r="M355" s="8">
        <f t="shared" si="286"/>
        <v>99.312000000000012</v>
      </c>
      <c r="N355" s="8">
        <f t="shared" si="248"/>
        <v>34.399999999999636</v>
      </c>
      <c r="O355" s="8">
        <f t="shared" si="249"/>
        <v>0</v>
      </c>
      <c r="P355" s="8"/>
      <c r="Q355" s="8"/>
      <c r="R355" s="8"/>
      <c r="S355" s="8">
        <f t="shared" si="281"/>
        <v>4965.6000000000004</v>
      </c>
      <c r="T355" s="8">
        <f t="shared" si="265"/>
        <v>99.312000000000012</v>
      </c>
      <c r="U355" s="8">
        <f t="shared" si="282"/>
        <v>34.399999999999636</v>
      </c>
      <c r="V355" s="8">
        <f t="shared" si="283"/>
        <v>4965.6000000000004</v>
      </c>
      <c r="W355" s="26">
        <f t="shared" si="284"/>
        <v>0</v>
      </c>
      <c r="X355" s="30">
        <v>0</v>
      </c>
      <c r="Y355" s="26"/>
    </row>
    <row r="356" spans="1:25" ht="14.25" customHeight="1" x14ac:dyDescent="0.2">
      <c r="A356" s="7" t="s">
        <v>1239</v>
      </c>
      <c r="B356" s="21" t="s">
        <v>1240</v>
      </c>
      <c r="C356" s="29"/>
      <c r="D356" s="24" t="s">
        <v>88</v>
      </c>
      <c r="E356" s="6" t="s">
        <v>796</v>
      </c>
      <c r="F356" s="20" t="s">
        <v>797</v>
      </c>
      <c r="G356" s="8">
        <v>0</v>
      </c>
      <c r="H356" s="8">
        <v>0</v>
      </c>
      <c r="I356" s="8" t="e">
        <f t="shared" si="285"/>
        <v>#DIV/0!</v>
      </c>
      <c r="J356" s="8">
        <v>0</v>
      </c>
      <c r="K356" s="8"/>
      <c r="L356" s="8">
        <f t="shared" si="247"/>
        <v>0</v>
      </c>
      <c r="M356" s="8" t="e">
        <f t="shared" si="286"/>
        <v>#DIV/0!</v>
      </c>
      <c r="N356" s="8">
        <f t="shared" si="248"/>
        <v>0</v>
      </c>
      <c r="O356" s="8">
        <f t="shared" si="249"/>
        <v>0</v>
      </c>
      <c r="P356" s="8"/>
      <c r="Q356" s="8"/>
      <c r="R356" s="8"/>
      <c r="S356" s="8">
        <f t="shared" si="281"/>
        <v>0</v>
      </c>
      <c r="T356" s="8" t="e">
        <f t="shared" si="265"/>
        <v>#DIV/0!</v>
      </c>
      <c r="U356" s="8">
        <f t="shared" si="282"/>
        <v>0</v>
      </c>
      <c r="V356" s="8">
        <f t="shared" si="283"/>
        <v>0</v>
      </c>
      <c r="W356" s="26">
        <f t="shared" si="284"/>
        <v>0</v>
      </c>
      <c r="X356" s="30">
        <v>0</v>
      </c>
      <c r="Y356" s="26"/>
    </row>
    <row r="357" spans="1:25" ht="14.25" customHeight="1" x14ac:dyDescent="0.2">
      <c r="A357" s="7" t="s">
        <v>1239</v>
      </c>
      <c r="B357" s="21">
        <v>1551</v>
      </c>
      <c r="C357" s="29"/>
      <c r="D357" s="6" t="s">
        <v>88</v>
      </c>
      <c r="E357" s="6" t="s">
        <v>611</v>
      </c>
      <c r="F357" s="20" t="s">
        <v>1150</v>
      </c>
      <c r="G357" s="12">
        <v>117362</v>
      </c>
      <c r="H357" s="8">
        <v>117362.14000000001</v>
      </c>
      <c r="I357" s="8">
        <f>H357/G357*100</f>
        <v>100.00011928903736</v>
      </c>
      <c r="J357" s="8">
        <v>0</v>
      </c>
      <c r="K357" s="8"/>
      <c r="L357" s="8">
        <f>H357+J357+K357</f>
        <v>117362.14000000001</v>
      </c>
      <c r="M357" s="8">
        <f>L357/G357*100</f>
        <v>100.00011928903736</v>
      </c>
      <c r="N357" s="8">
        <f>G357-L357</f>
        <v>-0.14000000001396984</v>
      </c>
      <c r="O357" s="8">
        <f>J357+K357</f>
        <v>0</v>
      </c>
      <c r="P357" s="8"/>
      <c r="Q357" s="8"/>
      <c r="R357" s="8"/>
      <c r="S357" s="8">
        <f t="shared" si="281"/>
        <v>117362.14000000001</v>
      </c>
      <c r="T357" s="8">
        <f t="shared" si="265"/>
        <v>100.00011928903736</v>
      </c>
      <c r="U357" s="8">
        <f t="shared" si="282"/>
        <v>-0.14000000001396984</v>
      </c>
      <c r="V357" s="8">
        <f t="shared" si="283"/>
        <v>117362.14000000001</v>
      </c>
      <c r="W357" s="26">
        <f t="shared" si="284"/>
        <v>0</v>
      </c>
      <c r="X357" s="30">
        <v>0</v>
      </c>
      <c r="Y357" s="26"/>
    </row>
    <row r="358" spans="1:25" ht="14.25" customHeight="1" x14ac:dyDescent="0.2">
      <c r="A358" s="7" t="s">
        <v>1239</v>
      </c>
      <c r="B358" s="21">
        <v>1551</v>
      </c>
      <c r="C358" s="29"/>
      <c r="D358" s="6" t="s">
        <v>88</v>
      </c>
      <c r="E358" s="6" t="s">
        <v>611</v>
      </c>
      <c r="F358" s="20" t="s">
        <v>996</v>
      </c>
      <c r="G358" s="12">
        <v>57956</v>
      </c>
      <c r="H358" s="8">
        <v>57956.24</v>
      </c>
      <c r="I358" s="8">
        <f t="shared" si="285"/>
        <v>100.00041410725377</v>
      </c>
      <c r="J358" s="8">
        <v>0</v>
      </c>
      <c r="K358" s="8"/>
      <c r="L358" s="8">
        <f t="shared" si="247"/>
        <v>57956.24</v>
      </c>
      <c r="M358" s="8">
        <f t="shared" si="286"/>
        <v>100.00041410725377</v>
      </c>
      <c r="N358" s="8">
        <f t="shared" si="248"/>
        <v>-0.23999999999796273</v>
      </c>
      <c r="O358" s="8">
        <f t="shared" si="249"/>
        <v>0</v>
      </c>
      <c r="P358" s="8"/>
      <c r="Q358" s="8"/>
      <c r="R358" s="8"/>
      <c r="S358" s="8">
        <f t="shared" si="281"/>
        <v>57956.24</v>
      </c>
      <c r="T358" s="8">
        <f t="shared" si="265"/>
        <v>100.00041410725377</v>
      </c>
      <c r="U358" s="8">
        <f t="shared" si="282"/>
        <v>-0.23999999999796273</v>
      </c>
      <c r="V358" s="8">
        <f t="shared" si="283"/>
        <v>57956.24</v>
      </c>
      <c r="W358" s="26">
        <f t="shared" si="284"/>
        <v>0</v>
      </c>
      <c r="X358" s="30">
        <v>0</v>
      </c>
      <c r="Y358" s="26"/>
    </row>
    <row r="359" spans="1:25" ht="14.25" customHeight="1" x14ac:dyDescent="0.2">
      <c r="A359" s="7" t="s">
        <v>1239</v>
      </c>
      <c r="B359" s="21" t="s">
        <v>1240</v>
      </c>
      <c r="C359" s="29"/>
      <c r="D359" s="6" t="s">
        <v>88</v>
      </c>
      <c r="E359" s="6" t="s">
        <v>612</v>
      </c>
      <c r="F359" s="20" t="s">
        <v>613</v>
      </c>
      <c r="G359" s="8">
        <v>3000</v>
      </c>
      <c r="H359" s="8">
        <v>2485.2000000000003</v>
      </c>
      <c r="I359" s="8">
        <f t="shared" si="285"/>
        <v>82.840000000000018</v>
      </c>
      <c r="J359" s="8">
        <v>0</v>
      </c>
      <c r="K359" s="8"/>
      <c r="L359" s="8">
        <f t="shared" si="247"/>
        <v>2485.2000000000003</v>
      </c>
      <c r="M359" s="8">
        <f t="shared" si="286"/>
        <v>82.840000000000018</v>
      </c>
      <c r="N359" s="8">
        <f t="shared" si="248"/>
        <v>514.79999999999973</v>
      </c>
      <c r="O359" s="8">
        <f t="shared" si="249"/>
        <v>0</v>
      </c>
      <c r="P359" s="8"/>
      <c r="Q359" s="8"/>
      <c r="R359" s="8"/>
      <c r="S359" s="8">
        <f t="shared" si="281"/>
        <v>2485.2000000000003</v>
      </c>
      <c r="T359" s="8">
        <f t="shared" ref="T359:T424" si="302">S359/G359*100</f>
        <v>82.840000000000018</v>
      </c>
      <c r="U359" s="8">
        <f t="shared" si="282"/>
        <v>514.79999999999973</v>
      </c>
      <c r="V359" s="8">
        <f t="shared" si="283"/>
        <v>2485.2000000000003</v>
      </c>
      <c r="W359" s="26">
        <f t="shared" si="284"/>
        <v>0</v>
      </c>
      <c r="X359" s="30">
        <v>0</v>
      </c>
      <c r="Y359" s="26"/>
    </row>
    <row r="360" spans="1:25" ht="14.25" customHeight="1" x14ac:dyDescent="0.2">
      <c r="A360" s="7" t="s">
        <v>1239</v>
      </c>
      <c r="B360" s="21">
        <v>1551</v>
      </c>
      <c r="C360" s="29"/>
      <c r="D360" s="6" t="s">
        <v>88</v>
      </c>
      <c r="E360" s="6" t="s">
        <v>614</v>
      </c>
      <c r="F360" s="20" t="s">
        <v>633</v>
      </c>
      <c r="G360" s="8">
        <v>101153</v>
      </c>
      <c r="H360" s="8">
        <v>101153.42</v>
      </c>
      <c r="I360" s="8">
        <f t="shared" si="285"/>
        <v>100.00041521259872</v>
      </c>
      <c r="J360" s="8">
        <v>0</v>
      </c>
      <c r="K360" s="8"/>
      <c r="L360" s="8">
        <f t="shared" si="247"/>
        <v>101153.42</v>
      </c>
      <c r="M360" s="8">
        <f t="shared" si="286"/>
        <v>100.00041521259872</v>
      </c>
      <c r="N360" s="8">
        <f t="shared" si="248"/>
        <v>-0.41999999999825377</v>
      </c>
      <c r="O360" s="8">
        <f t="shared" si="249"/>
        <v>0</v>
      </c>
      <c r="P360" s="8"/>
      <c r="Q360" s="8"/>
      <c r="R360" s="8"/>
      <c r="S360" s="8">
        <f t="shared" si="281"/>
        <v>101153.42</v>
      </c>
      <c r="T360" s="8">
        <f t="shared" si="302"/>
        <v>100.00041521259872</v>
      </c>
      <c r="U360" s="8">
        <f t="shared" si="282"/>
        <v>-0.41999999999825377</v>
      </c>
      <c r="V360" s="8">
        <f t="shared" si="283"/>
        <v>101153.42</v>
      </c>
      <c r="W360" s="26">
        <f t="shared" si="284"/>
        <v>0</v>
      </c>
      <c r="X360" s="30">
        <v>5512</v>
      </c>
      <c r="Y360" s="26"/>
    </row>
    <row r="361" spans="1:25" ht="14.25" customHeight="1" x14ac:dyDescent="0.2">
      <c r="A361" s="7" t="s">
        <v>1710</v>
      </c>
      <c r="B361" s="21" t="s">
        <v>913</v>
      </c>
      <c r="C361" s="29"/>
      <c r="D361" s="6" t="s">
        <v>88</v>
      </c>
      <c r="E361" s="6" t="s">
        <v>615</v>
      </c>
      <c r="F361" s="20" t="s">
        <v>873</v>
      </c>
      <c r="G361" s="8">
        <v>0</v>
      </c>
      <c r="H361" s="8">
        <v>0</v>
      </c>
      <c r="I361" s="8" t="e">
        <f t="shared" si="285"/>
        <v>#DIV/0!</v>
      </c>
      <c r="J361" s="8">
        <v>0</v>
      </c>
      <c r="K361" s="8"/>
      <c r="L361" s="8">
        <f t="shared" si="247"/>
        <v>0</v>
      </c>
      <c r="M361" s="8" t="e">
        <f t="shared" si="286"/>
        <v>#DIV/0!</v>
      </c>
      <c r="N361" s="8">
        <f t="shared" si="248"/>
        <v>0</v>
      </c>
      <c r="O361" s="8">
        <f t="shared" si="249"/>
        <v>0</v>
      </c>
      <c r="P361" s="8"/>
      <c r="Q361" s="8"/>
      <c r="R361" s="8"/>
      <c r="S361" s="8">
        <f t="shared" si="281"/>
        <v>0</v>
      </c>
      <c r="T361" s="8" t="e">
        <f t="shared" si="302"/>
        <v>#DIV/0!</v>
      </c>
      <c r="U361" s="8">
        <f t="shared" si="282"/>
        <v>0</v>
      </c>
      <c r="V361" s="8">
        <f t="shared" si="283"/>
        <v>0</v>
      </c>
      <c r="W361" s="26">
        <f t="shared" si="284"/>
        <v>0</v>
      </c>
      <c r="X361" s="30">
        <v>5512</v>
      </c>
      <c r="Y361" s="26"/>
    </row>
    <row r="362" spans="1:25" ht="14.25" customHeight="1" x14ac:dyDescent="0.2">
      <c r="A362" s="7" t="s">
        <v>1710</v>
      </c>
      <c r="B362" s="21" t="s">
        <v>913</v>
      </c>
      <c r="C362" s="29"/>
      <c r="D362" s="6" t="s">
        <v>88</v>
      </c>
      <c r="E362" s="6" t="s">
        <v>874</v>
      </c>
      <c r="F362" s="20" t="s">
        <v>944</v>
      </c>
      <c r="G362" s="8">
        <v>400</v>
      </c>
      <c r="H362" s="8">
        <v>0</v>
      </c>
      <c r="I362" s="8">
        <f t="shared" si="285"/>
        <v>0</v>
      </c>
      <c r="J362" s="8">
        <v>0</v>
      </c>
      <c r="K362" s="8"/>
      <c r="L362" s="8">
        <f t="shared" si="247"/>
        <v>0</v>
      </c>
      <c r="M362" s="8">
        <f t="shared" si="286"/>
        <v>0</v>
      </c>
      <c r="N362" s="8">
        <f t="shared" si="248"/>
        <v>400</v>
      </c>
      <c r="O362" s="8">
        <f t="shared" si="249"/>
        <v>0</v>
      </c>
      <c r="P362" s="8"/>
      <c r="Q362" s="8"/>
      <c r="R362" s="8"/>
      <c r="S362" s="8">
        <f t="shared" si="281"/>
        <v>0</v>
      </c>
      <c r="T362" s="8">
        <f t="shared" si="302"/>
        <v>0</v>
      </c>
      <c r="U362" s="8">
        <f t="shared" si="282"/>
        <v>400</v>
      </c>
      <c r="V362" s="8">
        <f t="shared" si="283"/>
        <v>0</v>
      </c>
      <c r="W362" s="26">
        <f t="shared" si="284"/>
        <v>0</v>
      </c>
      <c r="X362" s="30">
        <v>5512</v>
      </c>
      <c r="Y362" s="26"/>
    </row>
    <row r="363" spans="1:25" ht="14.25" customHeight="1" x14ac:dyDescent="0.2">
      <c r="A363" s="7" t="s">
        <v>1710</v>
      </c>
      <c r="B363" s="21">
        <v>4500</v>
      </c>
      <c r="C363" s="29"/>
      <c r="D363" s="6" t="s">
        <v>88</v>
      </c>
      <c r="E363" s="6" t="s">
        <v>874</v>
      </c>
      <c r="F363" s="20" t="s">
        <v>944</v>
      </c>
      <c r="G363" s="8">
        <v>900</v>
      </c>
      <c r="H363" s="8">
        <v>603</v>
      </c>
      <c r="I363" s="8">
        <f t="shared" ref="I363" si="303">H363/G363*100</f>
        <v>67</v>
      </c>
      <c r="J363" s="8">
        <v>0</v>
      </c>
      <c r="K363" s="8"/>
      <c r="L363" s="8">
        <f t="shared" ref="L363" si="304">H363+J363+K363</f>
        <v>603</v>
      </c>
      <c r="M363" s="8">
        <f t="shared" ref="M363" si="305">L363/G363*100</f>
        <v>67</v>
      </c>
      <c r="N363" s="8">
        <f t="shared" ref="N363" si="306">G363-L363</f>
        <v>297</v>
      </c>
      <c r="O363" s="8">
        <f t="shared" ref="O363" si="307">J363+K363</f>
        <v>0</v>
      </c>
      <c r="P363" s="8"/>
      <c r="Q363" s="8"/>
      <c r="R363" s="8"/>
      <c r="S363" s="8">
        <f t="shared" si="281"/>
        <v>603</v>
      </c>
      <c r="T363" s="8">
        <f t="shared" si="302"/>
        <v>67</v>
      </c>
      <c r="U363" s="8">
        <f t="shared" si="282"/>
        <v>297</v>
      </c>
      <c r="V363" s="8">
        <f t="shared" si="283"/>
        <v>603</v>
      </c>
      <c r="W363" s="26">
        <f t="shared" si="284"/>
        <v>0</v>
      </c>
      <c r="X363" s="30"/>
      <c r="Y363" s="26"/>
    </row>
    <row r="364" spans="1:25" ht="14.25" customHeight="1" x14ac:dyDescent="0.2">
      <c r="A364" s="7" t="s">
        <v>1710</v>
      </c>
      <c r="B364" s="21">
        <v>4500</v>
      </c>
      <c r="C364" s="29"/>
      <c r="D364" s="6" t="s">
        <v>88</v>
      </c>
      <c r="E364" s="6" t="s">
        <v>945</v>
      </c>
      <c r="F364" s="20" t="s">
        <v>946</v>
      </c>
      <c r="G364" s="8">
        <v>0</v>
      </c>
      <c r="H364" s="8">
        <v>0</v>
      </c>
      <c r="I364" s="8" t="e">
        <f t="shared" si="285"/>
        <v>#DIV/0!</v>
      </c>
      <c r="J364" s="8">
        <v>0</v>
      </c>
      <c r="K364" s="8"/>
      <c r="L364" s="8">
        <f t="shared" si="247"/>
        <v>0</v>
      </c>
      <c r="M364" s="8" t="e">
        <f t="shared" si="286"/>
        <v>#DIV/0!</v>
      </c>
      <c r="N364" s="8">
        <f t="shared" si="248"/>
        <v>0</v>
      </c>
      <c r="O364" s="8">
        <f t="shared" si="249"/>
        <v>0</v>
      </c>
      <c r="P364" s="8"/>
      <c r="Q364" s="8"/>
      <c r="R364" s="8"/>
      <c r="S364" s="8">
        <f t="shared" si="281"/>
        <v>0</v>
      </c>
      <c r="T364" s="8" t="e">
        <f t="shared" si="302"/>
        <v>#DIV/0!</v>
      </c>
      <c r="U364" s="8">
        <f t="shared" si="282"/>
        <v>0</v>
      </c>
      <c r="V364" s="8">
        <f t="shared" si="283"/>
        <v>0</v>
      </c>
      <c r="W364" s="26">
        <f t="shared" si="284"/>
        <v>0</v>
      </c>
      <c r="X364" s="30">
        <v>551104</v>
      </c>
      <c r="Y364" s="26"/>
    </row>
    <row r="365" spans="1:25" ht="14.25" customHeight="1" x14ac:dyDescent="0.2">
      <c r="A365" s="7" t="s">
        <v>1710</v>
      </c>
      <c r="B365" s="21" t="s">
        <v>913</v>
      </c>
      <c r="C365" s="29"/>
      <c r="D365" s="6" t="s">
        <v>88</v>
      </c>
      <c r="E365" s="6" t="s">
        <v>947</v>
      </c>
      <c r="F365" s="20" t="s">
        <v>1460</v>
      </c>
      <c r="G365" s="8"/>
      <c r="H365" s="8">
        <v>0</v>
      </c>
      <c r="I365" s="8" t="e">
        <f t="shared" si="285"/>
        <v>#DIV/0!</v>
      </c>
      <c r="J365" s="8">
        <v>0</v>
      </c>
      <c r="K365" s="8"/>
      <c r="L365" s="8">
        <f t="shared" si="247"/>
        <v>0</v>
      </c>
      <c r="M365" s="8" t="e">
        <f t="shared" si="286"/>
        <v>#DIV/0!</v>
      </c>
      <c r="N365" s="8">
        <f t="shared" si="248"/>
        <v>0</v>
      </c>
      <c r="O365" s="8">
        <f t="shared" si="249"/>
        <v>0</v>
      </c>
      <c r="P365" s="8"/>
      <c r="Q365" s="8"/>
      <c r="R365" s="8"/>
      <c r="S365" s="8">
        <f t="shared" si="281"/>
        <v>0</v>
      </c>
      <c r="T365" s="8" t="e">
        <f t="shared" si="302"/>
        <v>#DIV/0!</v>
      </c>
      <c r="U365" s="8">
        <f t="shared" si="282"/>
        <v>0</v>
      </c>
      <c r="V365" s="8">
        <f t="shared" si="283"/>
        <v>0</v>
      </c>
      <c r="W365" s="26">
        <f t="shared" si="284"/>
        <v>0</v>
      </c>
      <c r="X365" s="30">
        <v>5512</v>
      </c>
      <c r="Y365" s="26"/>
    </row>
    <row r="366" spans="1:25" ht="14.25" customHeight="1" x14ac:dyDescent="0.2">
      <c r="A366" s="7" t="s">
        <v>1710</v>
      </c>
      <c r="B366" s="21" t="s">
        <v>913</v>
      </c>
      <c r="C366" s="29"/>
      <c r="D366" s="6" t="s">
        <v>88</v>
      </c>
      <c r="E366" s="6" t="s">
        <v>1461</v>
      </c>
      <c r="F366" s="7"/>
      <c r="G366" s="8">
        <v>0</v>
      </c>
      <c r="H366" s="8">
        <v>0</v>
      </c>
      <c r="I366" s="8" t="e">
        <f t="shared" si="285"/>
        <v>#DIV/0!</v>
      </c>
      <c r="J366" s="8">
        <v>0</v>
      </c>
      <c r="K366" s="8"/>
      <c r="L366" s="8">
        <f t="shared" si="247"/>
        <v>0</v>
      </c>
      <c r="M366" s="8" t="e">
        <f t="shared" si="286"/>
        <v>#DIV/0!</v>
      </c>
      <c r="N366" s="8">
        <f t="shared" si="248"/>
        <v>0</v>
      </c>
      <c r="O366" s="8">
        <f t="shared" si="249"/>
        <v>0</v>
      </c>
      <c r="P366" s="8"/>
      <c r="Q366" s="8"/>
      <c r="R366" s="8"/>
      <c r="S366" s="8">
        <f t="shared" ref="S366:S431" si="308">L366+P366+Q366+R366</f>
        <v>0</v>
      </c>
      <c r="T366" s="8" t="e">
        <f t="shared" si="302"/>
        <v>#DIV/0!</v>
      </c>
      <c r="U366" s="8">
        <f t="shared" ref="U366:U431" si="309">G366-S366</f>
        <v>0</v>
      </c>
      <c r="V366" s="8">
        <f t="shared" ref="V366:V431" si="310">H366+J366</f>
        <v>0</v>
      </c>
      <c r="W366" s="26">
        <f t="shared" ref="W366:W431" si="311">K366+P366</f>
        <v>0</v>
      </c>
      <c r="X366" s="30"/>
      <c r="Y366" s="26"/>
    </row>
    <row r="367" spans="1:25" ht="14.25" customHeight="1" x14ac:dyDescent="0.2">
      <c r="A367" s="7" t="s">
        <v>1710</v>
      </c>
      <c r="B367" s="21"/>
      <c r="C367" s="29"/>
      <c r="D367" s="6" t="s">
        <v>88</v>
      </c>
      <c r="E367" s="6" t="s">
        <v>1462</v>
      </c>
      <c r="F367" s="20"/>
      <c r="G367" s="8">
        <v>0</v>
      </c>
      <c r="H367" s="8">
        <v>0</v>
      </c>
      <c r="I367" s="8" t="e">
        <f t="shared" si="285"/>
        <v>#DIV/0!</v>
      </c>
      <c r="J367" s="8">
        <v>0</v>
      </c>
      <c r="K367" s="8"/>
      <c r="L367" s="8">
        <f t="shared" si="247"/>
        <v>0</v>
      </c>
      <c r="M367" s="8" t="e">
        <f t="shared" si="286"/>
        <v>#DIV/0!</v>
      </c>
      <c r="N367" s="8">
        <f t="shared" si="248"/>
        <v>0</v>
      </c>
      <c r="O367" s="8">
        <f t="shared" si="249"/>
        <v>0</v>
      </c>
      <c r="P367" s="8"/>
      <c r="Q367" s="8"/>
      <c r="R367" s="8"/>
      <c r="S367" s="8">
        <f t="shared" si="308"/>
        <v>0</v>
      </c>
      <c r="T367" s="8" t="e">
        <f t="shared" si="302"/>
        <v>#DIV/0!</v>
      </c>
      <c r="U367" s="8">
        <f t="shared" si="309"/>
        <v>0</v>
      </c>
      <c r="V367" s="8">
        <f t="shared" si="310"/>
        <v>0</v>
      </c>
      <c r="W367" s="26">
        <f t="shared" si="311"/>
        <v>0</v>
      </c>
      <c r="X367" s="30"/>
      <c r="Y367" s="26"/>
    </row>
    <row r="368" spans="1:25" ht="14.25" customHeight="1" x14ac:dyDescent="0.2">
      <c r="A368" s="7" t="s">
        <v>1710</v>
      </c>
      <c r="B368" s="21"/>
      <c r="C368" s="29"/>
      <c r="D368" s="6" t="s">
        <v>88</v>
      </c>
      <c r="E368" s="6" t="s">
        <v>1463</v>
      </c>
      <c r="F368" s="20"/>
      <c r="G368" s="8">
        <v>0</v>
      </c>
      <c r="H368" s="8">
        <v>0</v>
      </c>
      <c r="I368" s="8" t="e">
        <f t="shared" si="285"/>
        <v>#DIV/0!</v>
      </c>
      <c r="J368" s="8">
        <v>0</v>
      </c>
      <c r="K368" s="8"/>
      <c r="L368" s="8">
        <f t="shared" si="247"/>
        <v>0</v>
      </c>
      <c r="M368" s="8" t="e">
        <f t="shared" si="286"/>
        <v>#DIV/0!</v>
      </c>
      <c r="N368" s="8">
        <f t="shared" si="248"/>
        <v>0</v>
      </c>
      <c r="O368" s="8">
        <f t="shared" si="249"/>
        <v>0</v>
      </c>
      <c r="P368" s="8"/>
      <c r="Q368" s="8"/>
      <c r="R368" s="8"/>
      <c r="S368" s="8">
        <f t="shared" si="308"/>
        <v>0</v>
      </c>
      <c r="T368" s="8" t="e">
        <f t="shared" si="302"/>
        <v>#DIV/0!</v>
      </c>
      <c r="U368" s="8">
        <f t="shared" si="309"/>
        <v>0</v>
      </c>
      <c r="V368" s="8">
        <f t="shared" si="310"/>
        <v>0</v>
      </c>
      <c r="W368" s="26">
        <f t="shared" si="311"/>
        <v>0</v>
      </c>
      <c r="X368" s="30">
        <v>1551</v>
      </c>
      <c r="Y368" s="26"/>
    </row>
    <row r="369" spans="1:25" ht="14.25" customHeight="1" x14ac:dyDescent="0.2">
      <c r="A369" s="7" t="s">
        <v>1710</v>
      </c>
      <c r="B369" s="21"/>
      <c r="C369" s="29"/>
      <c r="D369" s="6" t="s">
        <v>88</v>
      </c>
      <c r="E369" s="6" t="s">
        <v>1464</v>
      </c>
      <c r="F369" s="20"/>
      <c r="G369" s="8">
        <v>0</v>
      </c>
      <c r="H369" s="8">
        <v>0</v>
      </c>
      <c r="I369" s="8" t="e">
        <f t="shared" si="285"/>
        <v>#DIV/0!</v>
      </c>
      <c r="J369" s="8">
        <v>0</v>
      </c>
      <c r="K369" s="8"/>
      <c r="L369" s="8">
        <f t="shared" si="247"/>
        <v>0</v>
      </c>
      <c r="M369" s="8" t="e">
        <f t="shared" si="286"/>
        <v>#DIV/0!</v>
      </c>
      <c r="N369" s="8">
        <f t="shared" si="248"/>
        <v>0</v>
      </c>
      <c r="O369" s="8">
        <f t="shared" si="249"/>
        <v>0</v>
      </c>
      <c r="P369" s="8"/>
      <c r="Q369" s="8"/>
      <c r="R369" s="8"/>
      <c r="S369" s="8">
        <f t="shared" si="308"/>
        <v>0</v>
      </c>
      <c r="T369" s="8" t="e">
        <f t="shared" si="302"/>
        <v>#DIV/0!</v>
      </c>
      <c r="U369" s="8">
        <f t="shared" si="309"/>
        <v>0</v>
      </c>
      <c r="V369" s="8">
        <f t="shared" si="310"/>
        <v>0</v>
      </c>
      <c r="W369" s="26">
        <f t="shared" si="311"/>
        <v>0</v>
      </c>
      <c r="X369" s="30" t="s">
        <v>913</v>
      </c>
      <c r="Y369" s="26"/>
    </row>
    <row r="370" spans="1:25" ht="14.25" customHeight="1" x14ac:dyDescent="0.2">
      <c r="A370" s="7" t="s">
        <v>1710</v>
      </c>
      <c r="B370" s="21"/>
      <c r="C370" s="29"/>
      <c r="D370" s="6" t="s">
        <v>88</v>
      </c>
      <c r="E370" s="6" t="s">
        <v>1465</v>
      </c>
      <c r="F370" s="20"/>
      <c r="G370" s="8">
        <v>0</v>
      </c>
      <c r="H370" s="8">
        <v>0</v>
      </c>
      <c r="I370" s="8" t="e">
        <f>H370/G370*100</f>
        <v>#DIV/0!</v>
      </c>
      <c r="J370" s="8">
        <v>0</v>
      </c>
      <c r="K370" s="8"/>
      <c r="L370" s="8">
        <f>H370+J370+K370</f>
        <v>0</v>
      </c>
      <c r="M370" s="8" t="e">
        <f>L370/G370*100</f>
        <v>#DIV/0!</v>
      </c>
      <c r="N370" s="8">
        <f>G370-L370</f>
        <v>0</v>
      </c>
      <c r="O370" s="8">
        <f>J370+K370</f>
        <v>0</v>
      </c>
      <c r="P370" s="8"/>
      <c r="Q370" s="8"/>
      <c r="R370" s="8"/>
      <c r="S370" s="8">
        <f t="shared" si="308"/>
        <v>0</v>
      </c>
      <c r="T370" s="8" t="e">
        <f t="shared" si="302"/>
        <v>#DIV/0!</v>
      </c>
      <c r="U370" s="8">
        <f t="shared" si="309"/>
        <v>0</v>
      </c>
      <c r="V370" s="8">
        <f t="shared" si="310"/>
        <v>0</v>
      </c>
      <c r="W370" s="26">
        <f t="shared" si="311"/>
        <v>0</v>
      </c>
      <c r="X370" s="30">
        <v>5511</v>
      </c>
      <c r="Y370" s="26"/>
    </row>
    <row r="371" spans="1:25" ht="14.25" customHeight="1" x14ac:dyDescent="0.2">
      <c r="A371" s="7" t="s">
        <v>1710</v>
      </c>
      <c r="B371" s="21"/>
      <c r="C371" s="29"/>
      <c r="D371" s="6" t="s">
        <v>88</v>
      </c>
      <c r="E371" s="6" t="s">
        <v>1466</v>
      </c>
      <c r="F371" s="20"/>
      <c r="G371" s="8">
        <v>0</v>
      </c>
      <c r="H371" s="8">
        <v>0</v>
      </c>
      <c r="I371" s="8" t="e">
        <f t="shared" si="285"/>
        <v>#DIV/0!</v>
      </c>
      <c r="J371" s="8">
        <v>0</v>
      </c>
      <c r="K371" s="8"/>
      <c r="L371" s="8">
        <f t="shared" ref="L371:L440" si="312">H371+J371+K371</f>
        <v>0</v>
      </c>
      <c r="M371" s="8" t="e">
        <f t="shared" si="286"/>
        <v>#DIV/0!</v>
      </c>
      <c r="N371" s="8">
        <f t="shared" ref="N371:N440" si="313">G371-L371</f>
        <v>0</v>
      </c>
      <c r="O371" s="8">
        <f t="shared" ref="O371:O440" si="314">J371+K371</f>
        <v>0</v>
      </c>
      <c r="P371" s="8"/>
      <c r="Q371" s="8"/>
      <c r="R371" s="8"/>
      <c r="S371" s="8">
        <f t="shared" si="308"/>
        <v>0</v>
      </c>
      <c r="T371" s="8" t="e">
        <f t="shared" si="302"/>
        <v>#DIV/0!</v>
      </c>
      <c r="U371" s="8">
        <f t="shared" si="309"/>
        <v>0</v>
      </c>
      <c r="V371" s="8">
        <f t="shared" si="310"/>
        <v>0</v>
      </c>
      <c r="W371" s="26">
        <f t="shared" si="311"/>
        <v>0</v>
      </c>
      <c r="X371" s="30">
        <v>5511</v>
      </c>
      <c r="Y371" s="26"/>
    </row>
    <row r="372" spans="1:25" ht="14.25" customHeight="1" x14ac:dyDescent="0.2">
      <c r="A372" s="7" t="s">
        <v>1467</v>
      </c>
      <c r="B372" s="21" t="s">
        <v>1240</v>
      </c>
      <c r="C372" s="29"/>
      <c r="D372" s="6" t="s">
        <v>88</v>
      </c>
      <c r="E372" s="6" t="s">
        <v>1468</v>
      </c>
      <c r="F372" s="20" t="s">
        <v>1469</v>
      </c>
      <c r="G372" s="8">
        <v>0</v>
      </c>
      <c r="H372" s="8">
        <v>0</v>
      </c>
      <c r="I372" s="8" t="e">
        <f t="shared" si="285"/>
        <v>#DIV/0!</v>
      </c>
      <c r="J372" s="8">
        <v>0</v>
      </c>
      <c r="K372" s="8"/>
      <c r="L372" s="8">
        <f t="shared" si="312"/>
        <v>0</v>
      </c>
      <c r="M372" s="8" t="e">
        <f t="shared" si="286"/>
        <v>#DIV/0!</v>
      </c>
      <c r="N372" s="8">
        <f t="shared" si="313"/>
        <v>0</v>
      </c>
      <c r="O372" s="8">
        <f t="shared" si="314"/>
        <v>0</v>
      </c>
      <c r="P372" s="8"/>
      <c r="Q372" s="8"/>
      <c r="R372" s="8"/>
      <c r="S372" s="8">
        <f t="shared" si="308"/>
        <v>0</v>
      </c>
      <c r="T372" s="8" t="e">
        <f t="shared" si="302"/>
        <v>#DIV/0!</v>
      </c>
      <c r="U372" s="8">
        <f t="shared" si="309"/>
        <v>0</v>
      </c>
      <c r="V372" s="8">
        <f t="shared" si="310"/>
        <v>0</v>
      </c>
      <c r="W372" s="26">
        <f t="shared" si="311"/>
        <v>0</v>
      </c>
      <c r="X372" s="30"/>
      <c r="Y372" s="26"/>
    </row>
    <row r="373" spans="1:25" ht="15.75" customHeight="1" x14ac:dyDescent="0.2">
      <c r="A373" s="7" t="s">
        <v>1467</v>
      </c>
      <c r="B373" s="21">
        <v>4500</v>
      </c>
      <c r="C373" s="29"/>
      <c r="D373" s="6" t="s">
        <v>88</v>
      </c>
      <c r="E373" s="6" t="s">
        <v>1470</v>
      </c>
      <c r="F373" s="20" t="s">
        <v>1471</v>
      </c>
      <c r="G373" s="8">
        <v>0</v>
      </c>
      <c r="H373" s="8">
        <v>0</v>
      </c>
      <c r="I373" s="8" t="e">
        <f t="shared" si="285"/>
        <v>#DIV/0!</v>
      </c>
      <c r="J373" s="8">
        <v>0</v>
      </c>
      <c r="K373" s="8"/>
      <c r="L373" s="8">
        <f t="shared" si="312"/>
        <v>0</v>
      </c>
      <c r="M373" s="8" t="e">
        <f t="shared" si="286"/>
        <v>#DIV/0!</v>
      </c>
      <c r="N373" s="8">
        <f t="shared" si="313"/>
        <v>0</v>
      </c>
      <c r="O373" s="8">
        <f t="shared" si="314"/>
        <v>0</v>
      </c>
      <c r="P373" s="8"/>
      <c r="Q373" s="8"/>
      <c r="R373" s="8"/>
      <c r="S373" s="8">
        <f t="shared" si="308"/>
        <v>0</v>
      </c>
      <c r="T373" s="8" t="e">
        <f t="shared" si="302"/>
        <v>#DIV/0!</v>
      </c>
      <c r="U373" s="8">
        <f t="shared" si="309"/>
        <v>0</v>
      </c>
      <c r="V373" s="8">
        <f t="shared" si="310"/>
        <v>0</v>
      </c>
      <c r="W373" s="26">
        <f t="shared" si="311"/>
        <v>0</v>
      </c>
      <c r="X373" s="30">
        <v>0</v>
      </c>
      <c r="Y373" s="26"/>
    </row>
    <row r="374" spans="1:25" ht="15.75" customHeight="1" x14ac:dyDescent="0.2">
      <c r="A374" s="7" t="s">
        <v>1467</v>
      </c>
      <c r="B374" s="21">
        <v>4500</v>
      </c>
      <c r="C374" s="29"/>
      <c r="D374" s="6" t="s">
        <v>88</v>
      </c>
      <c r="E374" s="6" t="s">
        <v>1472</v>
      </c>
      <c r="F374" s="20" t="s">
        <v>1473</v>
      </c>
      <c r="G374" s="8">
        <v>0</v>
      </c>
      <c r="H374" s="8">
        <v>0</v>
      </c>
      <c r="I374" s="8" t="e">
        <f t="shared" si="285"/>
        <v>#DIV/0!</v>
      </c>
      <c r="J374" s="8">
        <v>0</v>
      </c>
      <c r="K374" s="8"/>
      <c r="L374" s="8">
        <f t="shared" si="312"/>
        <v>0</v>
      </c>
      <c r="M374" s="8" t="e">
        <f t="shared" si="286"/>
        <v>#DIV/0!</v>
      </c>
      <c r="N374" s="8">
        <f t="shared" si="313"/>
        <v>0</v>
      </c>
      <c r="O374" s="8">
        <f t="shared" si="314"/>
        <v>0</v>
      </c>
      <c r="P374" s="8"/>
      <c r="Q374" s="8"/>
      <c r="R374" s="8"/>
      <c r="S374" s="8">
        <f t="shared" si="308"/>
        <v>0</v>
      </c>
      <c r="T374" s="8" t="e">
        <f t="shared" si="302"/>
        <v>#DIV/0!</v>
      </c>
      <c r="U374" s="8">
        <f t="shared" si="309"/>
        <v>0</v>
      </c>
      <c r="V374" s="8">
        <f t="shared" si="310"/>
        <v>0</v>
      </c>
      <c r="W374" s="26">
        <f t="shared" si="311"/>
        <v>0</v>
      </c>
      <c r="X374" s="30">
        <v>0</v>
      </c>
      <c r="Y374" s="26"/>
    </row>
    <row r="375" spans="1:25" ht="14.25" customHeight="1" x14ac:dyDescent="0.2">
      <c r="A375" s="7" t="s">
        <v>1467</v>
      </c>
      <c r="B375" s="21" t="s">
        <v>1240</v>
      </c>
      <c r="C375" s="29"/>
      <c r="D375" s="6" t="s">
        <v>88</v>
      </c>
      <c r="E375" s="6" t="s">
        <v>1474</v>
      </c>
      <c r="F375" s="20" t="s">
        <v>539</v>
      </c>
      <c r="G375" s="8">
        <v>14000</v>
      </c>
      <c r="H375" s="8">
        <v>13603.77</v>
      </c>
      <c r="I375" s="8">
        <f t="shared" si="285"/>
        <v>97.169785714285723</v>
      </c>
      <c r="J375" s="8">
        <v>25.52</v>
      </c>
      <c r="K375" s="8"/>
      <c r="L375" s="8">
        <f t="shared" si="312"/>
        <v>13629.29</v>
      </c>
      <c r="M375" s="8">
        <f t="shared" si="286"/>
        <v>97.352071428571435</v>
      </c>
      <c r="N375" s="8">
        <f t="shared" si="313"/>
        <v>370.70999999999913</v>
      </c>
      <c r="O375" s="8">
        <f t="shared" si="314"/>
        <v>25.52</v>
      </c>
      <c r="P375" s="8"/>
      <c r="Q375" s="8"/>
      <c r="R375" s="8"/>
      <c r="S375" s="8">
        <f t="shared" si="308"/>
        <v>13629.29</v>
      </c>
      <c r="T375" s="8">
        <f t="shared" si="302"/>
        <v>97.352071428571435</v>
      </c>
      <c r="U375" s="8">
        <f t="shared" si="309"/>
        <v>370.70999999999913</v>
      </c>
      <c r="V375" s="8">
        <f t="shared" si="310"/>
        <v>13629.29</v>
      </c>
      <c r="W375" s="26">
        <f t="shared" si="311"/>
        <v>0</v>
      </c>
      <c r="X375" s="30">
        <v>0</v>
      </c>
      <c r="Y375" s="26"/>
    </row>
    <row r="376" spans="1:25" ht="14.25" customHeight="1" x14ac:dyDescent="0.2">
      <c r="A376" s="7" t="s">
        <v>546</v>
      </c>
      <c r="B376" s="21">
        <v>1551</v>
      </c>
      <c r="C376" s="29"/>
      <c r="D376" s="6" t="s">
        <v>88</v>
      </c>
      <c r="E376" s="6" t="s">
        <v>540</v>
      </c>
      <c r="F376" s="183" t="s">
        <v>649</v>
      </c>
      <c r="G376" s="38">
        <v>0</v>
      </c>
      <c r="H376" s="8">
        <v>0</v>
      </c>
      <c r="I376" s="8" t="e">
        <f t="shared" si="285"/>
        <v>#DIV/0!</v>
      </c>
      <c r="J376" s="8">
        <v>0</v>
      </c>
      <c r="K376" s="8"/>
      <c r="L376" s="8">
        <f t="shared" si="312"/>
        <v>0</v>
      </c>
      <c r="M376" s="8" t="e">
        <f t="shared" si="286"/>
        <v>#DIV/0!</v>
      </c>
      <c r="N376" s="8">
        <f t="shared" si="313"/>
        <v>0</v>
      </c>
      <c r="O376" s="8">
        <f t="shared" si="314"/>
        <v>0</v>
      </c>
      <c r="P376" s="8"/>
      <c r="Q376" s="8"/>
      <c r="R376" s="38"/>
      <c r="S376" s="8">
        <f t="shared" si="308"/>
        <v>0</v>
      </c>
      <c r="T376" s="8" t="e">
        <f t="shared" si="302"/>
        <v>#DIV/0!</v>
      </c>
      <c r="U376" s="8">
        <f t="shared" si="309"/>
        <v>0</v>
      </c>
      <c r="V376" s="8">
        <f t="shared" si="310"/>
        <v>0</v>
      </c>
      <c r="W376" s="26">
        <f t="shared" si="311"/>
        <v>0</v>
      </c>
      <c r="X376" s="30">
        <v>0</v>
      </c>
      <c r="Y376" s="26"/>
    </row>
    <row r="377" spans="1:25" ht="14.25" customHeight="1" x14ac:dyDescent="0.2">
      <c r="A377" s="7" t="s">
        <v>546</v>
      </c>
      <c r="B377" s="21">
        <v>5512</v>
      </c>
      <c r="C377" s="29"/>
      <c r="D377" s="6" t="s">
        <v>88</v>
      </c>
      <c r="E377" s="6" t="s">
        <v>541</v>
      </c>
      <c r="F377" s="20" t="s">
        <v>462</v>
      </c>
      <c r="G377" s="8">
        <v>73000</v>
      </c>
      <c r="H377" s="8">
        <v>65771.92</v>
      </c>
      <c r="I377" s="8">
        <f t="shared" si="285"/>
        <v>90.098520547945199</v>
      </c>
      <c r="J377" s="8">
        <v>7504.37</v>
      </c>
      <c r="K377" s="8"/>
      <c r="L377" s="8">
        <f t="shared" si="312"/>
        <v>73276.289999999994</v>
      </c>
      <c r="M377" s="8">
        <f t="shared" si="286"/>
        <v>100.37847945205478</v>
      </c>
      <c r="N377" s="8">
        <f t="shared" si="313"/>
        <v>-276.2899999999936</v>
      </c>
      <c r="O377" s="8">
        <f t="shared" si="314"/>
        <v>7504.37</v>
      </c>
      <c r="P377" s="8"/>
      <c r="Q377" s="8"/>
      <c r="R377" s="8"/>
      <c r="S377" s="8">
        <f t="shared" si="308"/>
        <v>73276.289999999994</v>
      </c>
      <c r="T377" s="8">
        <f t="shared" si="302"/>
        <v>100.37847945205478</v>
      </c>
      <c r="U377" s="8">
        <f t="shared" si="309"/>
        <v>-276.2899999999936</v>
      </c>
      <c r="V377" s="8">
        <f t="shared" si="310"/>
        <v>73276.289999999994</v>
      </c>
      <c r="W377" s="26">
        <f t="shared" si="311"/>
        <v>0</v>
      </c>
      <c r="X377" s="30">
        <v>0</v>
      </c>
      <c r="Y377" s="26"/>
    </row>
    <row r="378" spans="1:25" ht="14.25" customHeight="1" x14ac:dyDescent="0.2">
      <c r="A378" s="7" t="s">
        <v>546</v>
      </c>
      <c r="B378" s="21">
        <v>1551</v>
      </c>
      <c r="C378" s="29"/>
      <c r="D378" s="6" t="s">
        <v>88</v>
      </c>
      <c r="E378" s="6" t="s">
        <v>542</v>
      </c>
      <c r="F378" s="20" t="s">
        <v>1905</v>
      </c>
      <c r="G378" s="8">
        <v>119778</v>
      </c>
      <c r="H378" s="8">
        <v>105670.21</v>
      </c>
      <c r="I378" s="8">
        <f>H378/G378*100</f>
        <v>88.221718512581617</v>
      </c>
      <c r="J378" s="8">
        <v>12931.61</v>
      </c>
      <c r="K378" s="8"/>
      <c r="L378" s="8">
        <f>H378+J378+K378</f>
        <v>118601.82</v>
      </c>
      <c r="M378" s="8">
        <f>L378/G378*100</f>
        <v>99.018033361719176</v>
      </c>
      <c r="N378" s="8">
        <f>G378-L378</f>
        <v>1176.179999999993</v>
      </c>
      <c r="O378" s="8">
        <f>J378+K378</f>
        <v>12931.61</v>
      </c>
      <c r="P378" s="8"/>
      <c r="Q378" s="8"/>
      <c r="R378" s="8"/>
      <c r="S378" s="8">
        <f t="shared" si="308"/>
        <v>118601.82</v>
      </c>
      <c r="T378" s="8">
        <f t="shared" si="302"/>
        <v>99.018033361719176</v>
      </c>
      <c r="U378" s="8">
        <f t="shared" si="309"/>
        <v>1176.179999999993</v>
      </c>
      <c r="V378" s="8">
        <f t="shared" si="310"/>
        <v>118601.82</v>
      </c>
      <c r="W378" s="26">
        <f t="shared" si="311"/>
        <v>0</v>
      </c>
      <c r="X378" s="30">
        <v>0</v>
      </c>
      <c r="Y378" s="26"/>
    </row>
    <row r="379" spans="1:25" ht="14.25" customHeight="1" x14ac:dyDescent="0.2">
      <c r="A379" s="7" t="s">
        <v>546</v>
      </c>
      <c r="B379" s="21">
        <v>5512</v>
      </c>
      <c r="C379" s="29" t="s">
        <v>463</v>
      </c>
      <c r="D379" s="6" t="s">
        <v>88</v>
      </c>
      <c r="E379" s="6" t="s">
        <v>543</v>
      </c>
      <c r="F379" s="20" t="s">
        <v>509</v>
      </c>
      <c r="G379" s="8">
        <v>170000</v>
      </c>
      <c r="H379" s="8">
        <v>140418.31</v>
      </c>
      <c r="I379" s="8">
        <f>H379/G379*100</f>
        <v>82.599005882352941</v>
      </c>
      <c r="J379" s="8">
        <v>26504.32</v>
      </c>
      <c r="K379" s="8"/>
      <c r="L379" s="8">
        <f>H379+J379+K379</f>
        <v>166922.63</v>
      </c>
      <c r="M379" s="8">
        <f>L379/G379*100</f>
        <v>98.18978235294118</v>
      </c>
      <c r="N379" s="8">
        <f>G379-L379</f>
        <v>3077.3699999999953</v>
      </c>
      <c r="O379" s="8">
        <f>J379+K379</f>
        <v>26504.32</v>
      </c>
      <c r="P379" s="8"/>
      <c r="Q379" s="8"/>
      <c r="R379" s="8"/>
      <c r="S379" s="8">
        <f t="shared" si="308"/>
        <v>166922.63</v>
      </c>
      <c r="T379" s="8">
        <f t="shared" si="302"/>
        <v>98.18978235294118</v>
      </c>
      <c r="U379" s="8">
        <f t="shared" si="309"/>
        <v>3077.3699999999953</v>
      </c>
      <c r="V379" s="8">
        <f t="shared" si="310"/>
        <v>166922.63</v>
      </c>
      <c r="W379" s="26">
        <f t="shared" si="311"/>
        <v>0</v>
      </c>
      <c r="X379" s="30">
        <v>0</v>
      </c>
      <c r="Y379" s="26"/>
    </row>
    <row r="380" spans="1:25" ht="14.25" customHeight="1" x14ac:dyDescent="0.2">
      <c r="A380" s="7" t="s">
        <v>546</v>
      </c>
      <c r="B380" s="21">
        <v>5512</v>
      </c>
      <c r="C380" s="29" t="s">
        <v>464</v>
      </c>
      <c r="D380" s="6" t="s">
        <v>88</v>
      </c>
      <c r="E380" s="6" t="s">
        <v>543</v>
      </c>
      <c r="F380" s="20"/>
      <c r="G380" s="8"/>
      <c r="H380" s="8">
        <v>0</v>
      </c>
      <c r="I380" s="8" t="e">
        <f t="shared" si="285"/>
        <v>#DIV/0!</v>
      </c>
      <c r="J380" s="8">
        <v>0</v>
      </c>
      <c r="K380" s="8"/>
      <c r="L380" s="8">
        <f t="shared" si="312"/>
        <v>0</v>
      </c>
      <c r="M380" s="8" t="e">
        <f t="shared" si="286"/>
        <v>#DIV/0!</v>
      </c>
      <c r="N380" s="8">
        <f t="shared" si="313"/>
        <v>0</v>
      </c>
      <c r="O380" s="8">
        <f t="shared" si="314"/>
        <v>0</v>
      </c>
      <c r="P380" s="8"/>
      <c r="Q380" s="8"/>
      <c r="R380" s="8"/>
      <c r="S380" s="8">
        <f t="shared" si="308"/>
        <v>0</v>
      </c>
      <c r="T380" s="8" t="e">
        <f t="shared" si="302"/>
        <v>#DIV/0!</v>
      </c>
      <c r="U380" s="8">
        <f t="shared" si="309"/>
        <v>0</v>
      </c>
      <c r="V380" s="8">
        <f t="shared" si="310"/>
        <v>0</v>
      </c>
      <c r="W380" s="26">
        <f t="shared" si="311"/>
        <v>0</v>
      </c>
      <c r="X380" s="30">
        <v>0</v>
      </c>
      <c r="Y380" s="26"/>
    </row>
    <row r="381" spans="1:25" ht="14.25" customHeight="1" x14ac:dyDescent="0.2">
      <c r="A381" s="7" t="s">
        <v>1710</v>
      </c>
      <c r="B381" s="21">
        <v>5500</v>
      </c>
      <c r="C381" s="29"/>
      <c r="D381" s="6" t="s">
        <v>1450</v>
      </c>
      <c r="E381" s="6" t="s">
        <v>544</v>
      </c>
      <c r="F381" s="20" t="s">
        <v>950</v>
      </c>
      <c r="G381" s="22">
        <v>1000</v>
      </c>
      <c r="H381" s="8">
        <v>740.63000000000011</v>
      </c>
      <c r="I381" s="8">
        <f t="shared" si="285"/>
        <v>74.063000000000017</v>
      </c>
      <c r="J381" s="8">
        <v>258.03000000000003</v>
      </c>
      <c r="K381" s="8"/>
      <c r="L381" s="8">
        <f t="shared" si="312"/>
        <v>998.66000000000008</v>
      </c>
      <c r="M381" s="8">
        <f t="shared" si="286"/>
        <v>99.866000000000014</v>
      </c>
      <c r="N381" s="8">
        <f t="shared" si="313"/>
        <v>1.3399999999999181</v>
      </c>
      <c r="O381" s="8">
        <f t="shared" si="314"/>
        <v>258.03000000000003</v>
      </c>
      <c r="P381" s="8"/>
      <c r="Q381" s="8"/>
      <c r="R381" s="8"/>
      <c r="S381" s="8">
        <f t="shared" si="308"/>
        <v>998.66000000000008</v>
      </c>
      <c r="T381" s="8">
        <f t="shared" si="302"/>
        <v>99.866000000000014</v>
      </c>
      <c r="U381" s="8">
        <f t="shared" si="309"/>
        <v>1.3399999999999181</v>
      </c>
      <c r="V381" s="8">
        <f t="shared" si="310"/>
        <v>998.66000000000008</v>
      </c>
      <c r="W381" s="26">
        <f t="shared" si="311"/>
        <v>0</v>
      </c>
      <c r="X381" s="30">
        <v>0</v>
      </c>
      <c r="Y381" s="26"/>
    </row>
    <row r="382" spans="1:25" ht="14.25" customHeight="1" x14ac:dyDescent="0.2">
      <c r="A382" s="7" t="s">
        <v>1710</v>
      </c>
      <c r="B382" s="21">
        <v>5511</v>
      </c>
      <c r="C382" s="29"/>
      <c r="D382" s="6" t="s">
        <v>1450</v>
      </c>
      <c r="E382" s="6" t="s">
        <v>545</v>
      </c>
      <c r="F382" s="20" t="s">
        <v>23</v>
      </c>
      <c r="G382" s="8">
        <v>115000</v>
      </c>
      <c r="H382" s="8">
        <v>99077.9</v>
      </c>
      <c r="I382" s="8">
        <f t="shared" si="285"/>
        <v>86.154695652173913</v>
      </c>
      <c r="J382" s="8">
        <v>13655.839999999998</v>
      </c>
      <c r="K382" s="8"/>
      <c r="L382" s="8">
        <f t="shared" si="312"/>
        <v>112733.73999999999</v>
      </c>
      <c r="M382" s="8">
        <f t="shared" si="286"/>
        <v>98.029339130434778</v>
      </c>
      <c r="N382" s="8">
        <f t="shared" si="313"/>
        <v>2266.2600000000093</v>
      </c>
      <c r="O382" s="8">
        <f t="shared" si="314"/>
        <v>13655.839999999998</v>
      </c>
      <c r="P382" s="8"/>
      <c r="Q382" s="8"/>
      <c r="R382" s="8"/>
      <c r="S382" s="8">
        <f t="shared" si="308"/>
        <v>112733.73999999999</v>
      </c>
      <c r="T382" s="8">
        <f t="shared" si="302"/>
        <v>98.029339130434778</v>
      </c>
      <c r="U382" s="8">
        <f t="shared" si="309"/>
        <v>2266.2600000000093</v>
      </c>
      <c r="V382" s="8">
        <f t="shared" si="310"/>
        <v>112733.73999999999</v>
      </c>
      <c r="W382" s="26">
        <f t="shared" si="311"/>
        <v>0</v>
      </c>
      <c r="X382" s="30">
        <v>0</v>
      </c>
      <c r="Y382" s="26"/>
    </row>
    <row r="383" spans="1:25" ht="14.25" customHeight="1" x14ac:dyDescent="0.2">
      <c r="A383" s="7" t="s">
        <v>1710</v>
      </c>
      <c r="B383" s="21">
        <v>5511</v>
      </c>
      <c r="C383" s="29"/>
      <c r="D383" s="6" t="s">
        <v>1450</v>
      </c>
      <c r="E383" s="6" t="s">
        <v>547</v>
      </c>
      <c r="F383" s="20" t="s">
        <v>24</v>
      </c>
      <c r="G383" s="8">
        <v>46600</v>
      </c>
      <c r="H383" s="8">
        <v>41410.789999999994</v>
      </c>
      <c r="I383" s="8">
        <f t="shared" si="285"/>
        <v>88.86435622317596</v>
      </c>
      <c r="J383" s="8">
        <v>4775</v>
      </c>
      <c r="K383" s="8"/>
      <c r="L383" s="8">
        <f t="shared" si="312"/>
        <v>46185.789999999994</v>
      </c>
      <c r="M383" s="8">
        <f t="shared" si="286"/>
        <v>99.111137339055773</v>
      </c>
      <c r="N383" s="8">
        <f t="shared" si="313"/>
        <v>414.2100000000064</v>
      </c>
      <c r="O383" s="8">
        <f t="shared" si="314"/>
        <v>4775</v>
      </c>
      <c r="P383" s="8"/>
      <c r="Q383" s="8"/>
      <c r="R383" s="8"/>
      <c r="S383" s="8">
        <f t="shared" si="308"/>
        <v>46185.789999999994</v>
      </c>
      <c r="T383" s="8">
        <f t="shared" si="302"/>
        <v>99.111137339055773</v>
      </c>
      <c r="U383" s="8">
        <f t="shared" si="309"/>
        <v>414.2100000000064</v>
      </c>
      <c r="V383" s="8">
        <f t="shared" si="310"/>
        <v>46185.789999999994</v>
      </c>
      <c r="W383" s="26">
        <f t="shared" si="311"/>
        <v>0</v>
      </c>
      <c r="X383" s="30">
        <v>551240</v>
      </c>
      <c r="Y383" s="26"/>
    </row>
    <row r="384" spans="1:25" ht="14.25" customHeight="1" x14ac:dyDescent="0.2">
      <c r="A384" s="7" t="s">
        <v>1710</v>
      </c>
      <c r="B384" s="21">
        <v>5512</v>
      </c>
      <c r="C384" s="29"/>
      <c r="D384" s="6" t="s">
        <v>1450</v>
      </c>
      <c r="E384" s="6" t="s">
        <v>547</v>
      </c>
      <c r="F384" s="20" t="s">
        <v>1994</v>
      </c>
      <c r="G384" s="8">
        <v>942</v>
      </c>
      <c r="H384" s="8">
        <v>684.21999999999991</v>
      </c>
      <c r="I384" s="8">
        <f>H384/G384*100</f>
        <v>72.634819532908708</v>
      </c>
      <c r="J384" s="8">
        <v>0</v>
      </c>
      <c r="K384" s="8"/>
      <c r="L384" s="8">
        <f>H384+J384+K384</f>
        <v>684.21999999999991</v>
      </c>
      <c r="M384" s="8">
        <f>L384/G384*100</f>
        <v>72.634819532908708</v>
      </c>
      <c r="N384" s="8">
        <f>G384-L384</f>
        <v>257.78000000000009</v>
      </c>
      <c r="O384" s="8">
        <f>J384+K384</f>
        <v>0</v>
      </c>
      <c r="P384" s="8"/>
      <c r="Q384" s="8"/>
      <c r="R384" s="8"/>
      <c r="S384" s="8">
        <f t="shared" si="308"/>
        <v>684.21999999999991</v>
      </c>
      <c r="T384" s="8">
        <f t="shared" si="302"/>
        <v>72.634819532908708</v>
      </c>
      <c r="U384" s="8">
        <f t="shared" si="309"/>
        <v>257.78000000000009</v>
      </c>
      <c r="V384" s="8">
        <f t="shared" si="310"/>
        <v>684.21999999999991</v>
      </c>
      <c r="W384" s="26">
        <f t="shared" si="311"/>
        <v>0</v>
      </c>
      <c r="X384" s="30">
        <v>0</v>
      </c>
      <c r="Y384" s="26"/>
    </row>
    <row r="385" spans="1:25" ht="14.25" customHeight="1" x14ac:dyDescent="0.2">
      <c r="A385" s="7" t="s">
        <v>1710</v>
      </c>
      <c r="B385" s="21">
        <v>5513</v>
      </c>
      <c r="C385" s="29"/>
      <c r="D385" s="6" t="s">
        <v>1450</v>
      </c>
      <c r="E385" s="6" t="s">
        <v>548</v>
      </c>
      <c r="F385" s="20" t="s">
        <v>951</v>
      </c>
      <c r="G385" s="8">
        <v>3522</v>
      </c>
      <c r="H385" s="8">
        <v>2896.98</v>
      </c>
      <c r="I385" s="8">
        <f t="shared" si="285"/>
        <v>82.253833049403752</v>
      </c>
      <c r="J385" s="8">
        <v>229.26</v>
      </c>
      <c r="K385" s="8"/>
      <c r="L385" s="8">
        <f t="shared" si="312"/>
        <v>3126.24</v>
      </c>
      <c r="M385" s="8">
        <f t="shared" si="286"/>
        <v>88.763202725724014</v>
      </c>
      <c r="N385" s="8">
        <f t="shared" si="313"/>
        <v>395.76000000000022</v>
      </c>
      <c r="O385" s="8">
        <f t="shared" si="314"/>
        <v>229.26</v>
      </c>
      <c r="P385" s="8"/>
      <c r="Q385" s="8"/>
      <c r="R385" s="8"/>
      <c r="S385" s="8">
        <f t="shared" si="308"/>
        <v>3126.24</v>
      </c>
      <c r="T385" s="8">
        <f t="shared" si="302"/>
        <v>88.763202725724014</v>
      </c>
      <c r="U385" s="8">
        <f t="shared" si="309"/>
        <v>395.76000000000022</v>
      </c>
      <c r="V385" s="8">
        <f t="shared" si="310"/>
        <v>3126.24</v>
      </c>
      <c r="W385" s="26">
        <f t="shared" si="311"/>
        <v>0</v>
      </c>
      <c r="X385" s="30">
        <v>5512</v>
      </c>
      <c r="Y385" s="26"/>
    </row>
    <row r="386" spans="1:25" ht="14.25" customHeight="1" x14ac:dyDescent="0.2">
      <c r="A386" s="7" t="s">
        <v>1710</v>
      </c>
      <c r="B386" s="21"/>
      <c r="C386" s="29"/>
      <c r="D386" s="6" t="s">
        <v>88</v>
      </c>
      <c r="E386" s="6" t="s">
        <v>549</v>
      </c>
      <c r="F386" s="20"/>
      <c r="G386" s="8">
        <v>0</v>
      </c>
      <c r="H386" s="8">
        <v>0</v>
      </c>
      <c r="I386" s="8" t="e">
        <f t="shared" si="285"/>
        <v>#DIV/0!</v>
      </c>
      <c r="J386" s="8">
        <v>0</v>
      </c>
      <c r="K386" s="8"/>
      <c r="L386" s="8">
        <f t="shared" si="312"/>
        <v>0</v>
      </c>
      <c r="M386" s="8" t="e">
        <f t="shared" si="286"/>
        <v>#DIV/0!</v>
      </c>
      <c r="N386" s="8">
        <f t="shared" si="313"/>
        <v>0</v>
      </c>
      <c r="O386" s="8">
        <f t="shared" si="314"/>
        <v>0</v>
      </c>
      <c r="P386" s="8"/>
      <c r="Q386" s="8"/>
      <c r="R386" s="8"/>
      <c r="S386" s="8">
        <f t="shared" si="308"/>
        <v>0</v>
      </c>
      <c r="T386" s="8" t="e">
        <f t="shared" si="302"/>
        <v>#DIV/0!</v>
      </c>
      <c r="U386" s="8">
        <f t="shared" si="309"/>
        <v>0</v>
      </c>
      <c r="V386" s="8">
        <f t="shared" si="310"/>
        <v>0</v>
      </c>
      <c r="W386" s="26">
        <f t="shared" si="311"/>
        <v>0</v>
      </c>
      <c r="X386" s="30">
        <v>0</v>
      </c>
      <c r="Y386" s="26"/>
    </row>
    <row r="387" spans="1:25" ht="14.25" customHeight="1" x14ac:dyDescent="0.2">
      <c r="A387" s="7" t="s">
        <v>1710</v>
      </c>
      <c r="B387" s="21"/>
      <c r="C387" s="29"/>
      <c r="D387" s="6" t="s">
        <v>88</v>
      </c>
      <c r="E387" s="6" t="s">
        <v>550</v>
      </c>
      <c r="F387" s="20"/>
      <c r="G387" s="8">
        <v>0</v>
      </c>
      <c r="H387" s="8">
        <v>0</v>
      </c>
      <c r="I387" s="8" t="e">
        <f t="shared" si="285"/>
        <v>#DIV/0!</v>
      </c>
      <c r="J387" s="8">
        <v>0</v>
      </c>
      <c r="K387" s="8"/>
      <c r="L387" s="8">
        <f t="shared" si="312"/>
        <v>0</v>
      </c>
      <c r="M387" s="8" t="e">
        <f t="shared" si="286"/>
        <v>#DIV/0!</v>
      </c>
      <c r="N387" s="8">
        <f t="shared" si="313"/>
        <v>0</v>
      </c>
      <c r="O387" s="8">
        <f t="shared" si="314"/>
        <v>0</v>
      </c>
      <c r="P387" s="8"/>
      <c r="Q387" s="8"/>
      <c r="R387" s="8"/>
      <c r="S387" s="8">
        <f t="shared" si="308"/>
        <v>0</v>
      </c>
      <c r="T387" s="8" t="e">
        <f t="shared" si="302"/>
        <v>#DIV/0!</v>
      </c>
      <c r="U387" s="8">
        <f t="shared" si="309"/>
        <v>0</v>
      </c>
      <c r="V387" s="8">
        <f t="shared" si="310"/>
        <v>0</v>
      </c>
      <c r="W387" s="26">
        <f t="shared" si="311"/>
        <v>0</v>
      </c>
      <c r="X387" s="30">
        <v>5512</v>
      </c>
      <c r="Y387" s="26"/>
    </row>
    <row r="388" spans="1:25" ht="14.25" customHeight="1" x14ac:dyDescent="0.2">
      <c r="A388" s="7" t="s">
        <v>1710</v>
      </c>
      <c r="B388" s="21"/>
      <c r="C388" s="29"/>
      <c r="D388" s="6" t="s">
        <v>88</v>
      </c>
      <c r="E388" s="6" t="s">
        <v>551</v>
      </c>
      <c r="F388" s="20"/>
      <c r="G388" s="8">
        <v>0</v>
      </c>
      <c r="H388" s="8">
        <v>0</v>
      </c>
      <c r="I388" s="8" t="e">
        <f t="shared" ref="I388:I455" si="315">H388/G388*100</f>
        <v>#DIV/0!</v>
      </c>
      <c r="J388" s="8">
        <v>0</v>
      </c>
      <c r="K388" s="8"/>
      <c r="L388" s="8">
        <f t="shared" si="312"/>
        <v>0</v>
      </c>
      <c r="M388" s="8" t="e">
        <f t="shared" ref="M388:M455" si="316">L388/G388*100</f>
        <v>#DIV/0!</v>
      </c>
      <c r="N388" s="8">
        <f t="shared" si="313"/>
        <v>0</v>
      </c>
      <c r="O388" s="8">
        <f t="shared" si="314"/>
        <v>0</v>
      </c>
      <c r="P388" s="8"/>
      <c r="Q388" s="8"/>
      <c r="R388" s="8"/>
      <c r="S388" s="8">
        <f t="shared" si="308"/>
        <v>0</v>
      </c>
      <c r="T388" s="8" t="e">
        <f t="shared" si="302"/>
        <v>#DIV/0!</v>
      </c>
      <c r="U388" s="8">
        <f t="shared" si="309"/>
        <v>0</v>
      </c>
      <c r="V388" s="8">
        <f t="shared" si="310"/>
        <v>0</v>
      </c>
      <c r="W388" s="26">
        <f t="shared" si="311"/>
        <v>0</v>
      </c>
      <c r="X388" s="30">
        <v>5512</v>
      </c>
      <c r="Y388" s="26"/>
    </row>
    <row r="389" spans="1:25" ht="14.25" customHeight="1" x14ac:dyDescent="0.2">
      <c r="A389" s="7" t="s">
        <v>1710</v>
      </c>
      <c r="B389" s="21" t="s">
        <v>1240</v>
      </c>
      <c r="C389" s="29"/>
      <c r="D389" s="6" t="s">
        <v>88</v>
      </c>
      <c r="E389" s="6" t="s">
        <v>552</v>
      </c>
      <c r="F389" s="20" t="s">
        <v>553</v>
      </c>
      <c r="G389" s="8">
        <v>73778</v>
      </c>
      <c r="H389" s="8">
        <v>59382.909999999989</v>
      </c>
      <c r="I389" s="8">
        <f t="shared" si="315"/>
        <v>80.488641600477095</v>
      </c>
      <c r="J389" s="8">
        <v>5436.41</v>
      </c>
      <c r="K389" s="8"/>
      <c r="L389" s="8">
        <f t="shared" si="312"/>
        <v>64819.319999999992</v>
      </c>
      <c r="M389" s="8">
        <f t="shared" si="316"/>
        <v>87.857247417929457</v>
      </c>
      <c r="N389" s="8">
        <f t="shared" si="313"/>
        <v>8958.6800000000076</v>
      </c>
      <c r="O389" s="8">
        <f t="shared" si="314"/>
        <v>5436.41</v>
      </c>
      <c r="P389" s="8"/>
      <c r="Q389" s="8"/>
      <c r="R389" s="8"/>
      <c r="S389" s="8">
        <f t="shared" si="308"/>
        <v>64819.319999999992</v>
      </c>
      <c r="T389" s="8">
        <f t="shared" si="302"/>
        <v>87.857247417929457</v>
      </c>
      <c r="U389" s="8">
        <f t="shared" si="309"/>
        <v>8958.6800000000076</v>
      </c>
      <c r="V389" s="8">
        <f t="shared" si="310"/>
        <v>64819.319999999992</v>
      </c>
      <c r="W389" s="26">
        <f t="shared" si="311"/>
        <v>0</v>
      </c>
      <c r="X389" s="30">
        <v>5512</v>
      </c>
      <c r="Y389" s="26"/>
    </row>
    <row r="390" spans="1:25" ht="14.25" customHeight="1" x14ac:dyDescent="0.2">
      <c r="A390" s="7" t="s">
        <v>1710</v>
      </c>
      <c r="B390" s="21">
        <v>5514</v>
      </c>
      <c r="C390" s="29">
        <v>55143</v>
      </c>
      <c r="D390" s="6" t="s">
        <v>88</v>
      </c>
      <c r="E390" s="6" t="s">
        <v>554</v>
      </c>
      <c r="F390" s="20" t="s">
        <v>555</v>
      </c>
      <c r="G390" s="8"/>
      <c r="H390" s="8">
        <v>0</v>
      </c>
      <c r="I390" s="8" t="e">
        <f t="shared" si="315"/>
        <v>#DIV/0!</v>
      </c>
      <c r="J390" s="8">
        <v>0</v>
      </c>
      <c r="K390" s="8"/>
      <c r="L390" s="8">
        <f t="shared" si="312"/>
        <v>0</v>
      </c>
      <c r="M390" s="8" t="e">
        <f t="shared" si="316"/>
        <v>#DIV/0!</v>
      </c>
      <c r="N390" s="8">
        <f t="shared" si="313"/>
        <v>0</v>
      </c>
      <c r="O390" s="8">
        <f t="shared" si="314"/>
        <v>0</v>
      </c>
      <c r="P390" s="8"/>
      <c r="Q390" s="8"/>
      <c r="R390" s="8"/>
      <c r="S390" s="8">
        <f t="shared" si="308"/>
        <v>0</v>
      </c>
      <c r="T390" s="8" t="e">
        <f t="shared" si="302"/>
        <v>#DIV/0!</v>
      </c>
      <c r="U390" s="8">
        <f t="shared" si="309"/>
        <v>0</v>
      </c>
      <c r="V390" s="8">
        <f t="shared" si="310"/>
        <v>0</v>
      </c>
      <c r="W390" s="26">
        <f t="shared" si="311"/>
        <v>0</v>
      </c>
      <c r="X390" s="30">
        <v>5512</v>
      </c>
      <c r="Y390" s="26"/>
    </row>
    <row r="391" spans="1:25" ht="14.25" customHeight="1" x14ac:dyDescent="0.2">
      <c r="A391" s="7" t="s">
        <v>1710</v>
      </c>
      <c r="B391" s="21">
        <v>5512</v>
      </c>
      <c r="C391" s="29"/>
      <c r="D391" s="6" t="s">
        <v>88</v>
      </c>
      <c r="E391" s="6" t="s">
        <v>556</v>
      </c>
      <c r="F391" s="20" t="s">
        <v>975</v>
      </c>
      <c r="G391" s="8">
        <v>0</v>
      </c>
      <c r="H391" s="8">
        <v>0</v>
      </c>
      <c r="I391" s="8" t="e">
        <f t="shared" si="315"/>
        <v>#DIV/0!</v>
      </c>
      <c r="J391" s="8">
        <v>0</v>
      </c>
      <c r="K391" s="8"/>
      <c r="L391" s="8">
        <f t="shared" si="312"/>
        <v>0</v>
      </c>
      <c r="M391" s="8" t="e">
        <f t="shared" si="316"/>
        <v>#DIV/0!</v>
      </c>
      <c r="N391" s="8">
        <f t="shared" si="313"/>
        <v>0</v>
      </c>
      <c r="O391" s="8">
        <f t="shared" si="314"/>
        <v>0</v>
      </c>
      <c r="P391" s="8"/>
      <c r="Q391" s="8"/>
      <c r="R391" s="8"/>
      <c r="S391" s="8">
        <f t="shared" si="308"/>
        <v>0</v>
      </c>
      <c r="T391" s="8" t="e">
        <f t="shared" si="302"/>
        <v>#DIV/0!</v>
      </c>
      <c r="U391" s="8">
        <f t="shared" si="309"/>
        <v>0</v>
      </c>
      <c r="V391" s="8">
        <f t="shared" si="310"/>
        <v>0</v>
      </c>
      <c r="W391" s="26">
        <f t="shared" si="311"/>
        <v>0</v>
      </c>
      <c r="X391" s="30">
        <v>5512</v>
      </c>
      <c r="Y391" s="26"/>
    </row>
    <row r="392" spans="1:25" ht="14.25" customHeight="1" x14ac:dyDescent="0.2">
      <c r="A392" s="7" t="s">
        <v>1710</v>
      </c>
      <c r="B392" s="21">
        <v>5512</v>
      </c>
      <c r="C392" s="29"/>
      <c r="D392" s="6" t="s">
        <v>88</v>
      </c>
      <c r="E392" s="6" t="s">
        <v>557</v>
      </c>
      <c r="F392" s="20" t="s">
        <v>899</v>
      </c>
      <c r="G392" s="8">
        <v>7063</v>
      </c>
      <c r="H392" s="8">
        <v>2352</v>
      </c>
      <c r="I392" s="8">
        <f t="shared" si="315"/>
        <v>33.300297324083253</v>
      </c>
      <c r="J392" s="8">
        <v>396</v>
      </c>
      <c r="K392" s="8"/>
      <c r="L392" s="8">
        <f t="shared" si="312"/>
        <v>2748</v>
      </c>
      <c r="M392" s="8">
        <f t="shared" si="316"/>
        <v>38.906980036811554</v>
      </c>
      <c r="N392" s="8">
        <f t="shared" si="313"/>
        <v>4315</v>
      </c>
      <c r="O392" s="8">
        <f t="shared" si="314"/>
        <v>396</v>
      </c>
      <c r="P392" s="8"/>
      <c r="Q392" s="8"/>
      <c r="R392" s="8"/>
      <c r="S392" s="8">
        <f t="shared" si="308"/>
        <v>2748</v>
      </c>
      <c r="T392" s="8">
        <f t="shared" si="302"/>
        <v>38.906980036811554</v>
      </c>
      <c r="U392" s="8">
        <f t="shared" si="309"/>
        <v>4315</v>
      </c>
      <c r="V392" s="8">
        <f t="shared" si="310"/>
        <v>2748</v>
      </c>
      <c r="W392" s="26">
        <f t="shared" si="311"/>
        <v>0</v>
      </c>
      <c r="X392" s="30">
        <v>5512</v>
      </c>
      <c r="Y392" s="26"/>
    </row>
    <row r="393" spans="1:25" ht="14.25" customHeight="1" x14ac:dyDescent="0.2">
      <c r="A393" s="7" t="s">
        <v>1710</v>
      </c>
      <c r="B393" s="21">
        <v>1551</v>
      </c>
      <c r="C393" s="29"/>
      <c r="D393" s="6" t="s">
        <v>88</v>
      </c>
      <c r="E393" s="6" t="s">
        <v>1866</v>
      </c>
      <c r="F393" s="20" t="s">
        <v>1151</v>
      </c>
      <c r="G393" s="8">
        <v>22800</v>
      </c>
      <c r="H393" s="8">
        <v>22866</v>
      </c>
      <c r="I393" s="8">
        <f t="shared" si="315"/>
        <v>100.28947368421053</v>
      </c>
      <c r="J393" s="8">
        <v>0</v>
      </c>
      <c r="K393" s="8"/>
      <c r="L393" s="8">
        <f t="shared" si="312"/>
        <v>22866</v>
      </c>
      <c r="M393" s="8">
        <f t="shared" si="316"/>
        <v>100.28947368421053</v>
      </c>
      <c r="N393" s="8">
        <f t="shared" si="313"/>
        <v>-66</v>
      </c>
      <c r="O393" s="8">
        <f t="shared" si="314"/>
        <v>0</v>
      </c>
      <c r="P393" s="8"/>
      <c r="Q393" s="8"/>
      <c r="R393" s="8"/>
      <c r="S393" s="8">
        <f t="shared" si="308"/>
        <v>22866</v>
      </c>
      <c r="T393" s="8">
        <f t="shared" si="302"/>
        <v>100.28947368421053</v>
      </c>
      <c r="U393" s="8">
        <f t="shared" si="309"/>
        <v>-66</v>
      </c>
      <c r="V393" s="8">
        <f t="shared" si="310"/>
        <v>22866</v>
      </c>
      <c r="W393" s="26">
        <f t="shared" si="311"/>
        <v>0</v>
      </c>
      <c r="X393" s="30">
        <v>5512</v>
      </c>
      <c r="Y393" s="26"/>
    </row>
    <row r="394" spans="1:25" ht="14.25" customHeight="1" x14ac:dyDescent="0.2">
      <c r="A394" s="7" t="s">
        <v>1710</v>
      </c>
      <c r="B394" s="21" t="s">
        <v>1709</v>
      </c>
      <c r="C394" s="29"/>
      <c r="D394" s="6" t="s">
        <v>88</v>
      </c>
      <c r="E394" s="6" t="s">
        <v>1867</v>
      </c>
      <c r="F394" s="20" t="s">
        <v>130</v>
      </c>
      <c r="G394" s="8">
        <v>16000</v>
      </c>
      <c r="H394" s="8">
        <v>14646.5</v>
      </c>
      <c r="I394" s="8">
        <f t="shared" si="315"/>
        <v>91.540624999999991</v>
      </c>
      <c r="J394" s="8">
        <v>1331.5</v>
      </c>
      <c r="K394" s="8"/>
      <c r="L394" s="8">
        <f t="shared" si="312"/>
        <v>15978</v>
      </c>
      <c r="M394" s="8">
        <f t="shared" si="316"/>
        <v>99.862499999999997</v>
      </c>
      <c r="N394" s="8">
        <f t="shared" si="313"/>
        <v>22</v>
      </c>
      <c r="O394" s="8">
        <f t="shared" si="314"/>
        <v>1331.5</v>
      </c>
      <c r="P394" s="8"/>
      <c r="Q394" s="8"/>
      <c r="R394" s="76">
        <f>0*1331.5</f>
        <v>0</v>
      </c>
      <c r="S394" s="8">
        <f t="shared" si="308"/>
        <v>15978</v>
      </c>
      <c r="T394" s="8">
        <f t="shared" si="302"/>
        <v>99.862499999999997</v>
      </c>
      <c r="U394" s="8">
        <f t="shared" si="309"/>
        <v>22</v>
      </c>
      <c r="V394" s="8">
        <f t="shared" si="310"/>
        <v>15978</v>
      </c>
      <c r="W394" s="26">
        <f t="shared" si="311"/>
        <v>0</v>
      </c>
      <c r="X394" s="30">
        <v>5512</v>
      </c>
      <c r="Y394" s="26"/>
    </row>
    <row r="395" spans="1:25" ht="14.25" customHeight="1" x14ac:dyDescent="0.2">
      <c r="A395" s="7" t="s">
        <v>1710</v>
      </c>
      <c r="B395" s="21"/>
      <c r="C395" s="29"/>
      <c r="D395" s="6"/>
      <c r="E395" s="6" t="s">
        <v>131</v>
      </c>
      <c r="F395" s="20"/>
      <c r="G395" s="8">
        <v>0</v>
      </c>
      <c r="H395" s="8">
        <v>0</v>
      </c>
      <c r="I395" s="8" t="e">
        <f t="shared" si="315"/>
        <v>#DIV/0!</v>
      </c>
      <c r="J395" s="8">
        <v>0</v>
      </c>
      <c r="K395" s="8"/>
      <c r="L395" s="8">
        <f t="shared" si="312"/>
        <v>0</v>
      </c>
      <c r="M395" s="8" t="e">
        <f t="shared" si="316"/>
        <v>#DIV/0!</v>
      </c>
      <c r="N395" s="8">
        <f t="shared" si="313"/>
        <v>0</v>
      </c>
      <c r="O395" s="8">
        <f t="shared" si="314"/>
        <v>0</v>
      </c>
      <c r="P395" s="8"/>
      <c r="Q395" s="8"/>
      <c r="R395" s="8"/>
      <c r="S395" s="8">
        <f t="shared" si="308"/>
        <v>0</v>
      </c>
      <c r="T395" s="8" t="e">
        <f t="shared" si="302"/>
        <v>#DIV/0!</v>
      </c>
      <c r="U395" s="8">
        <f t="shared" si="309"/>
        <v>0</v>
      </c>
      <c r="V395" s="8">
        <f t="shared" si="310"/>
        <v>0</v>
      </c>
      <c r="W395" s="26">
        <f t="shared" si="311"/>
        <v>0</v>
      </c>
      <c r="X395" s="30">
        <v>5512</v>
      </c>
      <c r="Y395" s="26"/>
    </row>
    <row r="396" spans="1:25" ht="14.25" customHeight="1" x14ac:dyDescent="0.2">
      <c r="A396" s="7" t="s">
        <v>1710</v>
      </c>
      <c r="B396" s="21"/>
      <c r="C396" s="29"/>
      <c r="D396" s="6"/>
      <c r="E396" s="6" t="s">
        <v>132</v>
      </c>
      <c r="F396" s="9"/>
      <c r="G396" s="8">
        <v>0</v>
      </c>
      <c r="H396" s="8">
        <v>0</v>
      </c>
      <c r="I396" s="8" t="e">
        <f t="shared" si="315"/>
        <v>#DIV/0!</v>
      </c>
      <c r="J396" s="8">
        <v>0</v>
      </c>
      <c r="K396" s="8"/>
      <c r="L396" s="8">
        <f t="shared" si="312"/>
        <v>0</v>
      </c>
      <c r="M396" s="8" t="e">
        <f t="shared" si="316"/>
        <v>#DIV/0!</v>
      </c>
      <c r="N396" s="8">
        <f t="shared" si="313"/>
        <v>0</v>
      </c>
      <c r="O396" s="8">
        <f t="shared" si="314"/>
        <v>0</v>
      </c>
      <c r="P396" s="8"/>
      <c r="Q396" s="8"/>
      <c r="R396" s="8"/>
      <c r="S396" s="8">
        <f t="shared" si="308"/>
        <v>0</v>
      </c>
      <c r="T396" s="8" t="e">
        <f t="shared" si="302"/>
        <v>#DIV/0!</v>
      </c>
      <c r="U396" s="8">
        <f t="shared" si="309"/>
        <v>0</v>
      </c>
      <c r="V396" s="8">
        <f t="shared" si="310"/>
        <v>0</v>
      </c>
      <c r="W396" s="26">
        <f t="shared" si="311"/>
        <v>0</v>
      </c>
      <c r="X396" s="30">
        <v>5512</v>
      </c>
      <c r="Y396" s="26"/>
    </row>
    <row r="397" spans="1:25" ht="14.25" customHeight="1" x14ac:dyDescent="0.2">
      <c r="A397" s="7" t="s">
        <v>1710</v>
      </c>
      <c r="B397" s="21"/>
      <c r="C397" s="29"/>
      <c r="D397" s="6"/>
      <c r="E397" s="6" t="s">
        <v>133</v>
      </c>
      <c r="F397" s="9"/>
      <c r="G397" s="8">
        <v>0</v>
      </c>
      <c r="H397" s="8">
        <v>0</v>
      </c>
      <c r="I397" s="8" t="e">
        <f t="shared" si="315"/>
        <v>#DIV/0!</v>
      </c>
      <c r="J397" s="8">
        <v>0</v>
      </c>
      <c r="K397" s="8"/>
      <c r="L397" s="8">
        <f t="shared" si="312"/>
        <v>0</v>
      </c>
      <c r="M397" s="8" t="e">
        <f t="shared" si="316"/>
        <v>#DIV/0!</v>
      </c>
      <c r="N397" s="8">
        <f t="shared" si="313"/>
        <v>0</v>
      </c>
      <c r="O397" s="8">
        <f t="shared" si="314"/>
        <v>0</v>
      </c>
      <c r="P397" s="8"/>
      <c r="Q397" s="8"/>
      <c r="R397" s="8"/>
      <c r="S397" s="8">
        <f t="shared" si="308"/>
        <v>0</v>
      </c>
      <c r="T397" s="8" t="e">
        <f t="shared" si="302"/>
        <v>#DIV/0!</v>
      </c>
      <c r="U397" s="8">
        <f t="shared" si="309"/>
        <v>0</v>
      </c>
      <c r="V397" s="8">
        <f t="shared" si="310"/>
        <v>0</v>
      </c>
      <c r="W397" s="26">
        <f t="shared" si="311"/>
        <v>0</v>
      </c>
      <c r="X397" s="30">
        <v>5512</v>
      </c>
      <c r="Y397" s="26"/>
    </row>
    <row r="398" spans="1:25" ht="14.25" customHeight="1" x14ac:dyDescent="0.2">
      <c r="A398" s="7" t="s">
        <v>1710</v>
      </c>
      <c r="B398" s="21" t="s">
        <v>1503</v>
      </c>
      <c r="C398" s="29"/>
      <c r="D398" s="6" t="s">
        <v>1822</v>
      </c>
      <c r="E398" s="6" t="s">
        <v>773</v>
      </c>
      <c r="F398" s="9" t="s">
        <v>774</v>
      </c>
      <c r="G398" s="8">
        <v>7669</v>
      </c>
      <c r="H398" s="8">
        <v>6391.2</v>
      </c>
      <c r="I398" s="8">
        <f t="shared" si="315"/>
        <v>83.338114486895293</v>
      </c>
      <c r="J398" s="8">
        <v>1278.24</v>
      </c>
      <c r="K398" s="8"/>
      <c r="L398" s="8">
        <f t="shared" si="312"/>
        <v>7669.44</v>
      </c>
      <c r="M398" s="8">
        <f t="shared" si="316"/>
        <v>100.00573738427434</v>
      </c>
      <c r="N398" s="8">
        <f t="shared" si="313"/>
        <v>-0.43999999999959982</v>
      </c>
      <c r="O398" s="8">
        <f t="shared" si="314"/>
        <v>1278.24</v>
      </c>
      <c r="P398" s="8"/>
      <c r="Q398" s="8"/>
      <c r="R398" s="76">
        <f>0*639.12</f>
        <v>0</v>
      </c>
      <c r="S398" s="8">
        <f t="shared" si="308"/>
        <v>7669.44</v>
      </c>
      <c r="T398" s="8">
        <f t="shared" si="302"/>
        <v>100.00573738427434</v>
      </c>
      <c r="U398" s="8">
        <f t="shared" si="309"/>
        <v>-0.43999999999959982</v>
      </c>
      <c r="V398" s="8">
        <f t="shared" si="310"/>
        <v>7669.44</v>
      </c>
      <c r="W398" s="26">
        <f t="shared" si="311"/>
        <v>0</v>
      </c>
      <c r="X398" s="30">
        <v>5512</v>
      </c>
      <c r="Y398" s="26"/>
    </row>
    <row r="399" spans="1:25" ht="14.25" customHeight="1" x14ac:dyDescent="0.2">
      <c r="A399" s="7" t="s">
        <v>1710</v>
      </c>
      <c r="B399" s="21" t="s">
        <v>1503</v>
      </c>
      <c r="C399" s="29"/>
      <c r="D399" s="6" t="s">
        <v>1822</v>
      </c>
      <c r="E399" s="6" t="s">
        <v>775</v>
      </c>
      <c r="F399" s="20" t="s">
        <v>776</v>
      </c>
      <c r="G399" s="8">
        <v>19173</v>
      </c>
      <c r="H399" s="8">
        <v>17575.690000000002</v>
      </c>
      <c r="I399" s="8">
        <f t="shared" si="315"/>
        <v>91.668961560527833</v>
      </c>
      <c r="J399" s="8">
        <v>1597.79</v>
      </c>
      <c r="K399" s="8"/>
      <c r="L399" s="8">
        <f t="shared" si="312"/>
        <v>19173.480000000003</v>
      </c>
      <c r="M399" s="8">
        <f t="shared" si="316"/>
        <v>100.00250352057583</v>
      </c>
      <c r="N399" s="8">
        <f t="shared" si="313"/>
        <v>-0.48000000000320142</v>
      </c>
      <c r="O399" s="8">
        <f t="shared" si="314"/>
        <v>1597.79</v>
      </c>
      <c r="P399" s="8"/>
      <c r="Q399" s="8"/>
      <c r="R399" s="76">
        <f>0*1597.79</f>
        <v>0</v>
      </c>
      <c r="S399" s="8">
        <f t="shared" si="308"/>
        <v>19173.480000000003</v>
      </c>
      <c r="T399" s="8">
        <f t="shared" si="302"/>
        <v>100.00250352057583</v>
      </c>
      <c r="U399" s="8">
        <f t="shared" si="309"/>
        <v>-0.48000000000320142</v>
      </c>
      <c r="V399" s="8">
        <f t="shared" si="310"/>
        <v>19173.480000000003</v>
      </c>
      <c r="W399" s="26">
        <f t="shared" si="311"/>
        <v>0</v>
      </c>
      <c r="X399" s="30">
        <v>5512</v>
      </c>
      <c r="Y399" s="26"/>
    </row>
    <row r="400" spans="1:25" ht="14.25" customHeight="1" x14ac:dyDescent="0.2">
      <c r="A400" s="7" t="s">
        <v>1710</v>
      </c>
      <c r="B400" s="21"/>
      <c r="C400" s="29"/>
      <c r="D400" s="6"/>
      <c r="E400" s="6" t="s">
        <v>777</v>
      </c>
      <c r="F400" s="9"/>
      <c r="G400" s="8">
        <v>0</v>
      </c>
      <c r="H400" s="8">
        <v>0</v>
      </c>
      <c r="I400" s="8" t="e">
        <f t="shared" si="315"/>
        <v>#DIV/0!</v>
      </c>
      <c r="J400" s="8">
        <v>0</v>
      </c>
      <c r="K400" s="8"/>
      <c r="L400" s="8">
        <f t="shared" si="312"/>
        <v>0</v>
      </c>
      <c r="M400" s="8" t="e">
        <f t="shared" si="316"/>
        <v>#DIV/0!</v>
      </c>
      <c r="N400" s="8">
        <f t="shared" si="313"/>
        <v>0</v>
      </c>
      <c r="O400" s="8">
        <f t="shared" si="314"/>
        <v>0</v>
      </c>
      <c r="P400" s="8"/>
      <c r="Q400" s="8"/>
      <c r="R400" s="8"/>
      <c r="S400" s="8">
        <f t="shared" si="308"/>
        <v>0</v>
      </c>
      <c r="T400" s="8" t="e">
        <f t="shared" si="302"/>
        <v>#DIV/0!</v>
      </c>
      <c r="U400" s="8">
        <f t="shared" si="309"/>
        <v>0</v>
      </c>
      <c r="V400" s="8">
        <f t="shared" si="310"/>
        <v>0</v>
      </c>
      <c r="W400" s="26">
        <f t="shared" si="311"/>
        <v>0</v>
      </c>
      <c r="X400" s="30">
        <v>5512</v>
      </c>
      <c r="Y400" s="26"/>
    </row>
    <row r="401" spans="1:25" ht="14.25" customHeight="1" x14ac:dyDescent="0.2">
      <c r="A401" s="7" t="s">
        <v>1710</v>
      </c>
      <c r="B401" s="21"/>
      <c r="C401" s="29"/>
      <c r="D401" s="6"/>
      <c r="E401" s="6" t="s">
        <v>778</v>
      </c>
      <c r="F401" s="20"/>
      <c r="G401" s="8">
        <v>0</v>
      </c>
      <c r="H401" s="8">
        <v>0</v>
      </c>
      <c r="I401" s="8" t="e">
        <f t="shared" si="315"/>
        <v>#DIV/0!</v>
      </c>
      <c r="J401" s="8">
        <v>0</v>
      </c>
      <c r="K401" s="8"/>
      <c r="L401" s="8">
        <f t="shared" si="312"/>
        <v>0</v>
      </c>
      <c r="M401" s="8" t="e">
        <f t="shared" si="316"/>
        <v>#DIV/0!</v>
      </c>
      <c r="N401" s="8">
        <f t="shared" si="313"/>
        <v>0</v>
      </c>
      <c r="O401" s="8">
        <f t="shared" si="314"/>
        <v>0</v>
      </c>
      <c r="P401" s="8"/>
      <c r="Q401" s="8"/>
      <c r="R401" s="8"/>
      <c r="S401" s="8">
        <f t="shared" si="308"/>
        <v>0</v>
      </c>
      <c r="T401" s="8" t="e">
        <f t="shared" si="302"/>
        <v>#DIV/0!</v>
      </c>
      <c r="U401" s="8">
        <f t="shared" si="309"/>
        <v>0</v>
      </c>
      <c r="V401" s="8">
        <f t="shared" si="310"/>
        <v>0</v>
      </c>
      <c r="W401" s="26">
        <f t="shared" si="311"/>
        <v>0</v>
      </c>
      <c r="X401" s="30">
        <v>5512</v>
      </c>
      <c r="Y401" s="26"/>
    </row>
    <row r="402" spans="1:25" ht="14.25" customHeight="1" x14ac:dyDescent="0.2">
      <c r="A402" s="7" t="s">
        <v>1710</v>
      </c>
      <c r="B402" s="21"/>
      <c r="C402" s="29"/>
      <c r="D402" s="6"/>
      <c r="E402" s="6" t="s">
        <v>779</v>
      </c>
      <c r="F402" s="20"/>
      <c r="G402" s="8">
        <v>0</v>
      </c>
      <c r="H402" s="8">
        <v>0</v>
      </c>
      <c r="I402" s="8" t="e">
        <f t="shared" si="315"/>
        <v>#DIV/0!</v>
      </c>
      <c r="J402" s="8">
        <v>0</v>
      </c>
      <c r="K402" s="8"/>
      <c r="L402" s="8">
        <f t="shared" si="312"/>
        <v>0</v>
      </c>
      <c r="M402" s="8" t="e">
        <f t="shared" si="316"/>
        <v>#DIV/0!</v>
      </c>
      <c r="N402" s="8">
        <f t="shared" si="313"/>
        <v>0</v>
      </c>
      <c r="O402" s="8">
        <f t="shared" si="314"/>
        <v>0</v>
      </c>
      <c r="P402" s="8"/>
      <c r="Q402" s="8"/>
      <c r="R402" s="8"/>
      <c r="S402" s="8">
        <f t="shared" si="308"/>
        <v>0</v>
      </c>
      <c r="T402" s="8" t="e">
        <f t="shared" si="302"/>
        <v>#DIV/0!</v>
      </c>
      <c r="U402" s="8">
        <f t="shared" si="309"/>
        <v>0</v>
      </c>
      <c r="V402" s="8">
        <f t="shared" si="310"/>
        <v>0</v>
      </c>
      <c r="W402" s="26">
        <f t="shared" si="311"/>
        <v>0</v>
      </c>
      <c r="X402" s="30">
        <v>5512</v>
      </c>
      <c r="Y402" s="26"/>
    </row>
    <row r="403" spans="1:25" ht="14.25" customHeight="1" x14ac:dyDescent="0.2">
      <c r="A403" s="7" t="s">
        <v>1710</v>
      </c>
      <c r="B403" s="21">
        <v>5512</v>
      </c>
      <c r="C403" s="29"/>
      <c r="D403" s="6" t="s">
        <v>1446</v>
      </c>
      <c r="E403" s="6" t="s">
        <v>1711</v>
      </c>
      <c r="F403" s="20" t="s">
        <v>1712</v>
      </c>
      <c r="G403" s="39">
        <v>0</v>
      </c>
      <c r="H403" s="8">
        <v>0</v>
      </c>
      <c r="I403" s="8" t="e">
        <f t="shared" si="315"/>
        <v>#DIV/0!</v>
      </c>
      <c r="J403" s="8">
        <v>0</v>
      </c>
      <c r="K403" s="8"/>
      <c r="L403" s="8">
        <f t="shared" si="312"/>
        <v>0</v>
      </c>
      <c r="M403" s="8" t="e">
        <f t="shared" si="316"/>
        <v>#DIV/0!</v>
      </c>
      <c r="N403" s="8">
        <f t="shared" si="313"/>
        <v>0</v>
      </c>
      <c r="O403" s="8">
        <f t="shared" si="314"/>
        <v>0</v>
      </c>
      <c r="P403" s="8"/>
      <c r="Q403" s="8"/>
      <c r="R403" s="8"/>
      <c r="S403" s="8">
        <f t="shared" si="308"/>
        <v>0</v>
      </c>
      <c r="T403" s="8" t="e">
        <f t="shared" si="302"/>
        <v>#DIV/0!</v>
      </c>
      <c r="U403" s="8">
        <f t="shared" si="309"/>
        <v>0</v>
      </c>
      <c r="V403" s="8">
        <f t="shared" si="310"/>
        <v>0</v>
      </c>
      <c r="W403" s="26">
        <f t="shared" si="311"/>
        <v>0</v>
      </c>
      <c r="X403" s="30">
        <v>5512</v>
      </c>
      <c r="Y403" s="26"/>
    </row>
    <row r="404" spans="1:25" ht="14.25" customHeight="1" x14ac:dyDescent="0.2">
      <c r="A404" s="7" t="s">
        <v>1710</v>
      </c>
      <c r="B404" s="21" t="s">
        <v>1739</v>
      </c>
      <c r="C404" s="29"/>
      <c r="D404" s="6" t="s">
        <v>1446</v>
      </c>
      <c r="E404" s="208" t="s">
        <v>1740</v>
      </c>
      <c r="F404" s="185" t="s">
        <v>127</v>
      </c>
      <c r="G404" s="195"/>
      <c r="H404" s="8">
        <v>800</v>
      </c>
      <c r="I404" s="8" t="e">
        <f t="shared" si="315"/>
        <v>#DIV/0!</v>
      </c>
      <c r="J404" s="8">
        <v>212.64</v>
      </c>
      <c r="K404" s="8"/>
      <c r="L404" s="8">
        <f t="shared" si="312"/>
        <v>1012.64</v>
      </c>
      <c r="M404" s="8" t="e">
        <f t="shared" si="316"/>
        <v>#DIV/0!</v>
      </c>
      <c r="N404" s="8">
        <f t="shared" si="313"/>
        <v>-1012.64</v>
      </c>
      <c r="O404" s="8">
        <f t="shared" si="314"/>
        <v>212.64</v>
      </c>
      <c r="P404" s="8"/>
      <c r="Q404" s="8"/>
      <c r="R404" s="8"/>
      <c r="S404" s="8">
        <f t="shared" si="308"/>
        <v>1012.64</v>
      </c>
      <c r="T404" s="8" t="e">
        <f t="shared" si="302"/>
        <v>#DIV/0!</v>
      </c>
      <c r="U404" s="8">
        <f t="shared" si="309"/>
        <v>-1012.64</v>
      </c>
      <c r="V404" s="8">
        <f t="shared" si="310"/>
        <v>1012.64</v>
      </c>
      <c r="W404" s="26">
        <f t="shared" si="311"/>
        <v>0</v>
      </c>
      <c r="X404" s="30">
        <v>5512</v>
      </c>
      <c r="Y404" s="26"/>
    </row>
    <row r="405" spans="1:25" ht="14.25" customHeight="1" x14ac:dyDescent="0.2">
      <c r="A405" s="7" t="s">
        <v>1710</v>
      </c>
      <c r="B405" s="21">
        <v>4500</v>
      </c>
      <c r="C405" s="29"/>
      <c r="D405" s="6" t="s">
        <v>1446</v>
      </c>
      <c r="E405" s="208" t="s">
        <v>1740</v>
      </c>
      <c r="F405" s="185" t="s">
        <v>127</v>
      </c>
      <c r="G405" s="195"/>
      <c r="H405" s="8">
        <v>1040</v>
      </c>
      <c r="I405" s="8" t="e">
        <f t="shared" si="315"/>
        <v>#DIV/0!</v>
      </c>
      <c r="J405" s="8">
        <v>0</v>
      </c>
      <c r="K405" s="8"/>
      <c r="L405" s="8">
        <f t="shared" si="312"/>
        <v>1040</v>
      </c>
      <c r="M405" s="8" t="e">
        <f t="shared" si="316"/>
        <v>#DIV/0!</v>
      </c>
      <c r="N405" s="8">
        <f t="shared" si="313"/>
        <v>-1040</v>
      </c>
      <c r="O405" s="8">
        <f t="shared" si="314"/>
        <v>0</v>
      </c>
      <c r="P405" s="8"/>
      <c r="Q405" s="8"/>
      <c r="R405" s="8"/>
      <c r="S405" s="8">
        <f t="shared" si="308"/>
        <v>1040</v>
      </c>
      <c r="T405" s="8" t="e">
        <f t="shared" si="302"/>
        <v>#DIV/0!</v>
      </c>
      <c r="U405" s="8">
        <f t="shared" si="309"/>
        <v>-1040</v>
      </c>
      <c r="V405" s="8">
        <f t="shared" si="310"/>
        <v>1040</v>
      </c>
      <c r="W405" s="26">
        <f t="shared" si="311"/>
        <v>0</v>
      </c>
      <c r="X405" s="30">
        <v>5511</v>
      </c>
      <c r="Y405" s="26"/>
    </row>
    <row r="406" spans="1:25" ht="14.25" customHeight="1" x14ac:dyDescent="0.2">
      <c r="A406" s="7" t="s">
        <v>1710</v>
      </c>
      <c r="B406" s="21">
        <v>5001</v>
      </c>
      <c r="C406" s="29"/>
      <c r="D406" s="6" t="s">
        <v>1446</v>
      </c>
      <c r="E406" s="6" t="s">
        <v>128</v>
      </c>
      <c r="F406" s="20" t="s">
        <v>127</v>
      </c>
      <c r="G406" s="8">
        <v>0</v>
      </c>
      <c r="H406" s="8">
        <v>0</v>
      </c>
      <c r="I406" s="8" t="e">
        <f t="shared" si="315"/>
        <v>#DIV/0!</v>
      </c>
      <c r="J406" s="8">
        <v>0</v>
      </c>
      <c r="K406" s="8"/>
      <c r="L406" s="8">
        <f t="shared" si="312"/>
        <v>0</v>
      </c>
      <c r="M406" s="8" t="e">
        <f t="shared" si="316"/>
        <v>#DIV/0!</v>
      </c>
      <c r="N406" s="8">
        <f t="shared" si="313"/>
        <v>0</v>
      </c>
      <c r="O406" s="8">
        <f t="shared" si="314"/>
        <v>0</v>
      </c>
      <c r="P406" s="8"/>
      <c r="Q406" s="8"/>
      <c r="R406" s="8"/>
      <c r="S406" s="8">
        <f t="shared" si="308"/>
        <v>0</v>
      </c>
      <c r="T406" s="8" t="e">
        <f t="shared" si="302"/>
        <v>#DIV/0!</v>
      </c>
      <c r="U406" s="8">
        <f t="shared" si="309"/>
        <v>0</v>
      </c>
      <c r="V406" s="8">
        <f t="shared" si="310"/>
        <v>0</v>
      </c>
      <c r="W406" s="26">
        <f t="shared" si="311"/>
        <v>0</v>
      </c>
      <c r="X406" s="30">
        <v>5511</v>
      </c>
      <c r="Y406" s="26"/>
    </row>
    <row r="407" spans="1:25" ht="14.25" customHeight="1" x14ac:dyDescent="0.2">
      <c r="A407" s="7" t="s">
        <v>1710</v>
      </c>
      <c r="B407" s="21">
        <v>5060</v>
      </c>
      <c r="C407" s="29"/>
      <c r="D407" s="6" t="s">
        <v>1446</v>
      </c>
      <c r="E407" s="6" t="s">
        <v>264</v>
      </c>
      <c r="F407" s="20" t="s">
        <v>127</v>
      </c>
      <c r="G407" s="8">
        <v>0</v>
      </c>
      <c r="H407" s="8">
        <v>0</v>
      </c>
      <c r="I407" s="8" t="e">
        <f t="shared" si="315"/>
        <v>#DIV/0!</v>
      </c>
      <c r="J407" s="8">
        <v>0</v>
      </c>
      <c r="K407" s="8"/>
      <c r="L407" s="8">
        <f t="shared" si="312"/>
        <v>0</v>
      </c>
      <c r="M407" s="8" t="e">
        <f t="shared" si="316"/>
        <v>#DIV/0!</v>
      </c>
      <c r="N407" s="8">
        <f t="shared" si="313"/>
        <v>0</v>
      </c>
      <c r="O407" s="8">
        <f t="shared" si="314"/>
        <v>0</v>
      </c>
      <c r="P407" s="8"/>
      <c r="Q407" s="8"/>
      <c r="R407" s="8"/>
      <c r="S407" s="8">
        <f t="shared" si="308"/>
        <v>0</v>
      </c>
      <c r="T407" s="8" t="e">
        <f t="shared" si="302"/>
        <v>#DIV/0!</v>
      </c>
      <c r="U407" s="8">
        <f t="shared" si="309"/>
        <v>0</v>
      </c>
      <c r="V407" s="8">
        <f t="shared" si="310"/>
        <v>0</v>
      </c>
      <c r="W407" s="26">
        <f t="shared" si="311"/>
        <v>0</v>
      </c>
      <c r="X407" s="30">
        <v>5511</v>
      </c>
      <c r="Y407" s="26"/>
    </row>
    <row r="408" spans="1:25" ht="14.25" customHeight="1" x14ac:dyDescent="0.2">
      <c r="A408" s="7" t="s">
        <v>1710</v>
      </c>
      <c r="B408" s="21" t="s">
        <v>727</v>
      </c>
      <c r="C408" s="29"/>
      <c r="D408" s="6" t="s">
        <v>1446</v>
      </c>
      <c r="E408" s="6" t="s">
        <v>265</v>
      </c>
      <c r="F408" s="20" t="s">
        <v>127</v>
      </c>
      <c r="G408" s="8">
        <v>1082</v>
      </c>
      <c r="H408" s="8">
        <v>1081</v>
      </c>
      <c r="I408" s="8">
        <f t="shared" si="315"/>
        <v>99.907578558225509</v>
      </c>
      <c r="J408" s="8">
        <v>0</v>
      </c>
      <c r="K408" s="8"/>
      <c r="L408" s="8">
        <f t="shared" si="312"/>
        <v>1081</v>
      </c>
      <c r="M408" s="8">
        <f t="shared" si="316"/>
        <v>99.907578558225509</v>
      </c>
      <c r="N408" s="8">
        <f t="shared" si="313"/>
        <v>1</v>
      </c>
      <c r="O408" s="8">
        <f t="shared" si="314"/>
        <v>0</v>
      </c>
      <c r="P408" s="8"/>
      <c r="Q408" s="8"/>
      <c r="R408" s="8"/>
      <c r="S408" s="8">
        <f t="shared" si="308"/>
        <v>1081</v>
      </c>
      <c r="T408" s="8">
        <f t="shared" si="302"/>
        <v>99.907578558225509</v>
      </c>
      <c r="U408" s="8">
        <f t="shared" si="309"/>
        <v>1</v>
      </c>
      <c r="V408" s="8">
        <f t="shared" si="310"/>
        <v>1081</v>
      </c>
      <c r="W408" s="26">
        <f t="shared" si="311"/>
        <v>0</v>
      </c>
      <c r="X408" s="30">
        <v>5511</v>
      </c>
      <c r="Y408" s="26"/>
    </row>
    <row r="409" spans="1:25" ht="14.25" customHeight="1" x14ac:dyDescent="0.2">
      <c r="A409" s="7" t="s">
        <v>1710</v>
      </c>
      <c r="B409" s="21" t="s">
        <v>1240</v>
      </c>
      <c r="C409" s="29"/>
      <c r="D409" s="6" t="s">
        <v>1446</v>
      </c>
      <c r="E409" s="6" t="s">
        <v>266</v>
      </c>
      <c r="F409" s="20" t="s">
        <v>127</v>
      </c>
      <c r="G409" s="8">
        <v>4418</v>
      </c>
      <c r="H409" s="8">
        <v>1830.4500000000003</v>
      </c>
      <c r="I409" s="8">
        <f t="shared" si="315"/>
        <v>41.431643277501138</v>
      </c>
      <c r="J409" s="8">
        <v>0</v>
      </c>
      <c r="K409" s="8"/>
      <c r="L409" s="8">
        <f t="shared" si="312"/>
        <v>1830.4500000000003</v>
      </c>
      <c r="M409" s="8">
        <f t="shared" si="316"/>
        <v>41.431643277501138</v>
      </c>
      <c r="N409" s="8">
        <f t="shared" si="313"/>
        <v>2587.5499999999997</v>
      </c>
      <c r="O409" s="8">
        <f t="shared" si="314"/>
        <v>0</v>
      </c>
      <c r="P409" s="8"/>
      <c r="Q409" s="8"/>
      <c r="R409" s="8"/>
      <c r="S409" s="8">
        <f t="shared" si="308"/>
        <v>1830.4500000000003</v>
      </c>
      <c r="T409" s="8">
        <f t="shared" si="302"/>
        <v>41.431643277501138</v>
      </c>
      <c r="U409" s="8">
        <f t="shared" si="309"/>
        <v>2587.5499999999997</v>
      </c>
      <c r="V409" s="8">
        <f t="shared" si="310"/>
        <v>1830.4500000000003</v>
      </c>
      <c r="W409" s="26">
        <f t="shared" si="311"/>
        <v>0</v>
      </c>
      <c r="X409" s="30"/>
      <c r="Y409" s="26"/>
    </row>
    <row r="410" spans="1:25" ht="14.25" customHeight="1" x14ac:dyDescent="0.2">
      <c r="A410" s="7" t="s">
        <v>1710</v>
      </c>
      <c r="B410" s="21" t="s">
        <v>1240</v>
      </c>
      <c r="C410" s="29"/>
      <c r="D410" s="6" t="s">
        <v>1446</v>
      </c>
      <c r="E410" s="6" t="s">
        <v>1165</v>
      </c>
      <c r="F410" s="20" t="s">
        <v>1166</v>
      </c>
      <c r="G410" s="8">
        <v>3000</v>
      </c>
      <c r="H410" s="8">
        <v>6</v>
      </c>
      <c r="I410" s="8">
        <f t="shared" si="315"/>
        <v>0.2</v>
      </c>
      <c r="J410" s="8">
        <v>34.020000000000003</v>
      </c>
      <c r="K410" s="8"/>
      <c r="L410" s="8">
        <f t="shared" si="312"/>
        <v>40.020000000000003</v>
      </c>
      <c r="M410" s="8">
        <f t="shared" si="316"/>
        <v>1.3340000000000001</v>
      </c>
      <c r="N410" s="8">
        <f t="shared" si="313"/>
        <v>2959.98</v>
      </c>
      <c r="O410" s="8">
        <f t="shared" si="314"/>
        <v>34.020000000000003</v>
      </c>
      <c r="P410" s="8"/>
      <c r="Q410" s="8"/>
      <c r="R410" s="8"/>
      <c r="S410" s="8">
        <f t="shared" si="308"/>
        <v>40.020000000000003</v>
      </c>
      <c r="T410" s="8">
        <f t="shared" si="302"/>
        <v>1.3340000000000001</v>
      </c>
      <c r="U410" s="8">
        <f t="shared" si="309"/>
        <v>2959.98</v>
      </c>
      <c r="V410" s="8">
        <f t="shared" si="310"/>
        <v>40.020000000000003</v>
      </c>
      <c r="W410" s="26">
        <f t="shared" si="311"/>
        <v>0</v>
      </c>
      <c r="X410" s="30"/>
      <c r="Y410" s="26"/>
    </row>
    <row r="411" spans="1:25" ht="14.25" customHeight="1" x14ac:dyDescent="0.2">
      <c r="A411" s="7" t="s">
        <v>1710</v>
      </c>
      <c r="B411" s="21" t="s">
        <v>1240</v>
      </c>
      <c r="C411" s="29"/>
      <c r="D411" s="6" t="s">
        <v>1446</v>
      </c>
      <c r="E411" s="6" t="s">
        <v>1167</v>
      </c>
      <c r="F411" s="20" t="s">
        <v>1168</v>
      </c>
      <c r="G411" s="8">
        <v>13500</v>
      </c>
      <c r="H411" s="8">
        <v>12746.05</v>
      </c>
      <c r="I411" s="8">
        <f t="shared" si="315"/>
        <v>94.41518518518518</v>
      </c>
      <c r="J411" s="8">
        <v>0</v>
      </c>
      <c r="K411" s="8"/>
      <c r="L411" s="8">
        <f t="shared" si="312"/>
        <v>12746.05</v>
      </c>
      <c r="M411" s="8">
        <f t="shared" si="316"/>
        <v>94.41518518518518</v>
      </c>
      <c r="N411" s="8">
        <f t="shared" si="313"/>
        <v>753.95000000000073</v>
      </c>
      <c r="O411" s="8">
        <f t="shared" si="314"/>
        <v>0</v>
      </c>
      <c r="P411" s="8"/>
      <c r="Q411" s="8"/>
      <c r="R411" s="8"/>
      <c r="S411" s="8">
        <f t="shared" si="308"/>
        <v>12746.05</v>
      </c>
      <c r="T411" s="8">
        <f t="shared" si="302"/>
        <v>94.41518518518518</v>
      </c>
      <c r="U411" s="8">
        <f t="shared" si="309"/>
        <v>753.95000000000073</v>
      </c>
      <c r="V411" s="8">
        <f t="shared" si="310"/>
        <v>12746.05</v>
      </c>
      <c r="W411" s="26">
        <f t="shared" si="311"/>
        <v>0</v>
      </c>
      <c r="X411" s="30"/>
      <c r="Y411" s="26"/>
    </row>
    <row r="412" spans="1:25" ht="14.25" customHeight="1" x14ac:dyDescent="0.2">
      <c r="A412" s="7" t="s">
        <v>1710</v>
      </c>
      <c r="B412" s="21" t="s">
        <v>1240</v>
      </c>
      <c r="C412" s="29"/>
      <c r="D412" s="6" t="s">
        <v>1446</v>
      </c>
      <c r="E412" s="6" t="s">
        <v>1169</v>
      </c>
      <c r="F412" s="20" t="s">
        <v>1170</v>
      </c>
      <c r="G412" s="8">
        <v>11125</v>
      </c>
      <c r="H412" s="8">
        <v>4766.3899999999994</v>
      </c>
      <c r="I412" s="8">
        <f t="shared" ref="I412:I414" si="317">H412/G412*100</f>
        <v>42.843955056179773</v>
      </c>
      <c r="J412" s="8">
        <v>360</v>
      </c>
      <c r="K412" s="8"/>
      <c r="L412" s="8">
        <f t="shared" ref="L412:L414" si="318">H412+J412+K412</f>
        <v>5126.3899999999994</v>
      </c>
      <c r="M412" s="8">
        <f t="shared" ref="M412:M414" si="319">L412/G412*100</f>
        <v>46.079910112359542</v>
      </c>
      <c r="N412" s="8">
        <f t="shared" ref="N412:N414" si="320">G412-L412</f>
        <v>5998.6100000000006</v>
      </c>
      <c r="O412" s="8">
        <f t="shared" ref="O412:O414" si="321">J412+K412</f>
        <v>360</v>
      </c>
      <c r="P412" s="8"/>
      <c r="Q412" s="8"/>
      <c r="R412" s="8"/>
      <c r="S412" s="8">
        <f t="shared" ref="S412:S414" si="322">L412+P412+Q412+R412</f>
        <v>5126.3899999999994</v>
      </c>
      <c r="T412" s="8">
        <f t="shared" ref="T412:T414" si="323">S412/G412*100</f>
        <v>46.079910112359542</v>
      </c>
      <c r="U412" s="8">
        <f t="shared" ref="U412:U414" si="324">G412-S412</f>
        <v>5998.6100000000006</v>
      </c>
      <c r="V412" s="8">
        <f t="shared" ref="V412:V414" si="325">H412+J412</f>
        <v>5126.3899999999994</v>
      </c>
      <c r="W412" s="26">
        <f t="shared" ref="W412:W414" si="326">K412+P412</f>
        <v>0</v>
      </c>
      <c r="X412" s="30"/>
      <c r="Y412" s="26"/>
    </row>
    <row r="413" spans="1:25" ht="14.25" customHeight="1" x14ac:dyDescent="0.2">
      <c r="A413" s="7" t="s">
        <v>1710</v>
      </c>
      <c r="B413" s="21">
        <v>5005</v>
      </c>
      <c r="C413" s="29"/>
      <c r="D413" s="6" t="s">
        <v>1446</v>
      </c>
      <c r="E413" s="6" t="s">
        <v>1169</v>
      </c>
      <c r="F413" s="20" t="s">
        <v>2086</v>
      </c>
      <c r="G413" s="172">
        <v>650</v>
      </c>
      <c r="H413" s="8">
        <v>513.5</v>
      </c>
      <c r="I413" s="8">
        <f t="shared" ref="I413" si="327">H413/G413*100</f>
        <v>79</v>
      </c>
      <c r="J413" s="8">
        <v>136.5</v>
      </c>
      <c r="K413" s="8"/>
      <c r="L413" s="8">
        <f t="shared" ref="L413" si="328">H413+J413+K413</f>
        <v>650</v>
      </c>
      <c r="M413" s="8">
        <f t="shared" ref="M413" si="329">L413/G413*100</f>
        <v>100</v>
      </c>
      <c r="N413" s="8">
        <f t="shared" ref="N413" si="330">G413-L413</f>
        <v>0</v>
      </c>
      <c r="O413" s="8">
        <f t="shared" ref="O413" si="331">J413+K413</f>
        <v>136.5</v>
      </c>
      <c r="P413" s="8"/>
      <c r="Q413" s="8"/>
      <c r="R413" s="8"/>
      <c r="S413" s="8">
        <f t="shared" ref="S413" si="332">L413+P413+Q413+R413</f>
        <v>650</v>
      </c>
      <c r="T413" s="8">
        <f t="shared" ref="T413" si="333">S413/G413*100</f>
        <v>100</v>
      </c>
      <c r="U413" s="8">
        <f t="shared" ref="U413" si="334">G413-S413</f>
        <v>0</v>
      </c>
      <c r="V413" s="8">
        <f t="shared" ref="V413" si="335">H413+J413</f>
        <v>650</v>
      </c>
      <c r="W413" s="26">
        <f t="shared" ref="W413" si="336">K413+P413</f>
        <v>0</v>
      </c>
      <c r="X413" s="30"/>
      <c r="Y413" s="26"/>
    </row>
    <row r="414" spans="1:25" ht="14.25" customHeight="1" x14ac:dyDescent="0.2">
      <c r="A414" s="7" t="s">
        <v>1710</v>
      </c>
      <c r="B414" s="21">
        <v>5063</v>
      </c>
      <c r="C414" s="29"/>
      <c r="D414" s="6" t="s">
        <v>1446</v>
      </c>
      <c r="E414" s="6" t="s">
        <v>1169</v>
      </c>
      <c r="F414" s="20" t="s">
        <v>2087</v>
      </c>
      <c r="G414" s="172">
        <v>215</v>
      </c>
      <c r="H414" s="8">
        <v>0</v>
      </c>
      <c r="I414" s="8">
        <f t="shared" si="317"/>
        <v>0</v>
      </c>
      <c r="J414" s="8">
        <v>214.5</v>
      </c>
      <c r="K414" s="8"/>
      <c r="L414" s="8">
        <f t="shared" si="318"/>
        <v>214.5</v>
      </c>
      <c r="M414" s="8">
        <f t="shared" si="319"/>
        <v>99.767441860465112</v>
      </c>
      <c r="N414" s="8">
        <f t="shared" si="320"/>
        <v>0.5</v>
      </c>
      <c r="O414" s="8">
        <f t="shared" si="321"/>
        <v>214.5</v>
      </c>
      <c r="P414" s="8"/>
      <c r="Q414" s="8"/>
      <c r="R414" s="8"/>
      <c r="S414" s="8">
        <f t="shared" si="322"/>
        <v>214.5</v>
      </c>
      <c r="T414" s="8">
        <f t="shared" si="323"/>
        <v>99.767441860465112</v>
      </c>
      <c r="U414" s="8">
        <f t="shared" si="324"/>
        <v>0.5</v>
      </c>
      <c r="V414" s="8">
        <f t="shared" si="325"/>
        <v>214.5</v>
      </c>
      <c r="W414" s="26">
        <f t="shared" si="326"/>
        <v>0</v>
      </c>
      <c r="X414" s="30"/>
      <c r="Y414" s="26"/>
    </row>
    <row r="415" spans="1:25" ht="14.25" customHeight="1" x14ac:dyDescent="0.2">
      <c r="A415" s="7" t="s">
        <v>1710</v>
      </c>
      <c r="B415" s="21" t="s">
        <v>597</v>
      </c>
      <c r="C415" s="29"/>
      <c r="D415" s="6" t="s">
        <v>1446</v>
      </c>
      <c r="E415" s="6" t="s">
        <v>1169</v>
      </c>
      <c r="F415" s="20" t="s">
        <v>2089</v>
      </c>
      <c r="G415" s="172">
        <v>10</v>
      </c>
      <c r="H415" s="8">
        <v>0</v>
      </c>
      <c r="I415" s="8">
        <f t="shared" si="315"/>
        <v>0</v>
      </c>
      <c r="J415" s="8">
        <v>9.1</v>
      </c>
      <c r="K415" s="8"/>
      <c r="L415" s="8">
        <f t="shared" si="312"/>
        <v>9.1</v>
      </c>
      <c r="M415" s="8">
        <f t="shared" si="316"/>
        <v>90.999999999999986</v>
      </c>
      <c r="N415" s="8">
        <f t="shared" si="313"/>
        <v>0.90000000000000036</v>
      </c>
      <c r="O415" s="8">
        <f t="shared" si="314"/>
        <v>9.1</v>
      </c>
      <c r="P415" s="8"/>
      <c r="Q415" s="8"/>
      <c r="R415" s="8"/>
      <c r="S415" s="8">
        <f t="shared" si="308"/>
        <v>9.1</v>
      </c>
      <c r="T415" s="8">
        <f t="shared" si="302"/>
        <v>90.999999999999986</v>
      </c>
      <c r="U415" s="8">
        <f t="shared" si="309"/>
        <v>0.90000000000000036</v>
      </c>
      <c r="V415" s="8">
        <f t="shared" si="310"/>
        <v>9.1</v>
      </c>
      <c r="W415" s="26">
        <f t="shared" si="311"/>
        <v>0</v>
      </c>
      <c r="X415" s="30"/>
      <c r="Y415" s="26"/>
    </row>
    <row r="416" spans="1:25" ht="14.25" customHeight="1" x14ac:dyDescent="0.2">
      <c r="A416" s="7" t="s">
        <v>1710</v>
      </c>
      <c r="B416" s="21" t="s">
        <v>1240</v>
      </c>
      <c r="C416" s="29"/>
      <c r="D416" s="6" t="s">
        <v>1446</v>
      </c>
      <c r="E416" s="6" t="s">
        <v>1171</v>
      </c>
      <c r="F416" s="20" t="s">
        <v>2088</v>
      </c>
      <c r="G416" s="8">
        <v>15800</v>
      </c>
      <c r="H416" s="8">
        <v>3027.08</v>
      </c>
      <c r="I416" s="8">
        <f t="shared" si="315"/>
        <v>19.158734177215191</v>
      </c>
      <c r="J416" s="8">
        <v>12772.9</v>
      </c>
      <c r="K416" s="8"/>
      <c r="L416" s="8">
        <f t="shared" si="312"/>
        <v>15799.98</v>
      </c>
      <c r="M416" s="8">
        <f t="shared" si="316"/>
        <v>99.999873417721517</v>
      </c>
      <c r="N416" s="8">
        <f t="shared" si="313"/>
        <v>2.0000000000436557E-2</v>
      </c>
      <c r="O416" s="8">
        <f t="shared" si="314"/>
        <v>12772.9</v>
      </c>
      <c r="P416" s="8"/>
      <c r="Q416" s="8"/>
      <c r="R416" s="8"/>
      <c r="S416" s="8">
        <f t="shared" si="308"/>
        <v>15799.98</v>
      </c>
      <c r="T416" s="8">
        <f t="shared" si="302"/>
        <v>99.999873417721517</v>
      </c>
      <c r="U416" s="8">
        <f t="shared" si="309"/>
        <v>2.0000000000436557E-2</v>
      </c>
      <c r="V416" s="8">
        <f t="shared" si="310"/>
        <v>15799.98</v>
      </c>
      <c r="W416" s="26">
        <f t="shared" si="311"/>
        <v>0</v>
      </c>
      <c r="X416" s="30"/>
      <c r="Y416" s="26"/>
    </row>
    <row r="417" spans="1:25" ht="14.25" customHeight="1" x14ac:dyDescent="0.2">
      <c r="A417" s="7" t="s">
        <v>1710</v>
      </c>
      <c r="B417" s="21">
        <v>4500</v>
      </c>
      <c r="C417" s="29"/>
      <c r="D417" s="6" t="s">
        <v>1446</v>
      </c>
      <c r="E417" s="6" t="s">
        <v>1173</v>
      </c>
      <c r="F417" s="20" t="s">
        <v>1174</v>
      </c>
      <c r="G417" s="8">
        <v>16000</v>
      </c>
      <c r="H417" s="8">
        <v>8404</v>
      </c>
      <c r="I417" s="8">
        <f t="shared" si="315"/>
        <v>52.524999999999999</v>
      </c>
      <c r="J417" s="8">
        <v>1750</v>
      </c>
      <c r="K417" s="8"/>
      <c r="L417" s="8">
        <f t="shared" si="312"/>
        <v>10154</v>
      </c>
      <c r="M417" s="8">
        <f t="shared" si="316"/>
        <v>63.462499999999999</v>
      </c>
      <c r="N417" s="8">
        <f t="shared" si="313"/>
        <v>5846</v>
      </c>
      <c r="O417" s="8">
        <f t="shared" si="314"/>
        <v>1750</v>
      </c>
      <c r="P417" s="8"/>
      <c r="Q417" s="8"/>
      <c r="R417" s="8"/>
      <c r="S417" s="8">
        <f t="shared" si="308"/>
        <v>10154</v>
      </c>
      <c r="T417" s="8">
        <f t="shared" si="302"/>
        <v>63.462499999999999</v>
      </c>
      <c r="U417" s="8">
        <f t="shared" si="309"/>
        <v>5846</v>
      </c>
      <c r="V417" s="8">
        <f t="shared" si="310"/>
        <v>10154</v>
      </c>
      <c r="W417" s="26">
        <f t="shared" si="311"/>
        <v>0</v>
      </c>
      <c r="X417" s="30"/>
      <c r="Y417" s="26"/>
    </row>
    <row r="418" spans="1:25" ht="14.25" customHeight="1" x14ac:dyDescent="0.2">
      <c r="A418" s="7" t="s">
        <v>1710</v>
      </c>
      <c r="B418" s="21">
        <v>4139</v>
      </c>
      <c r="C418" s="29"/>
      <c r="D418" s="6" t="s">
        <v>1446</v>
      </c>
      <c r="E418" s="208" t="s">
        <v>857</v>
      </c>
      <c r="F418" s="185" t="s">
        <v>858</v>
      </c>
      <c r="G418" s="195">
        <v>0</v>
      </c>
      <c r="H418" s="8">
        <v>0</v>
      </c>
      <c r="I418" s="8" t="e">
        <f t="shared" si="315"/>
        <v>#DIV/0!</v>
      </c>
      <c r="J418" s="8">
        <v>2350</v>
      </c>
      <c r="K418" s="8"/>
      <c r="L418" s="8">
        <f t="shared" si="312"/>
        <v>2350</v>
      </c>
      <c r="M418" s="8" t="e">
        <f t="shared" si="316"/>
        <v>#DIV/0!</v>
      </c>
      <c r="N418" s="8">
        <f t="shared" si="313"/>
        <v>-2350</v>
      </c>
      <c r="O418" s="8">
        <f t="shared" si="314"/>
        <v>2350</v>
      </c>
      <c r="P418" s="8"/>
      <c r="Q418" s="8"/>
      <c r="R418" s="8"/>
      <c r="S418" s="8">
        <f t="shared" si="308"/>
        <v>2350</v>
      </c>
      <c r="T418" s="8" t="e">
        <f t="shared" si="302"/>
        <v>#DIV/0!</v>
      </c>
      <c r="U418" s="8">
        <f t="shared" si="309"/>
        <v>-2350</v>
      </c>
      <c r="V418" s="8">
        <f t="shared" si="310"/>
        <v>2350</v>
      </c>
      <c r="W418" s="26">
        <f t="shared" si="311"/>
        <v>0</v>
      </c>
      <c r="X418" s="30"/>
      <c r="Y418" s="26"/>
    </row>
    <row r="419" spans="1:25" ht="14.25" customHeight="1" x14ac:dyDescent="0.2">
      <c r="A419" s="7" t="s">
        <v>1710</v>
      </c>
      <c r="B419" s="21">
        <v>4500</v>
      </c>
      <c r="C419" s="29"/>
      <c r="D419" s="6" t="s">
        <v>1446</v>
      </c>
      <c r="E419" s="6" t="s">
        <v>857</v>
      </c>
      <c r="F419" s="20" t="s">
        <v>858</v>
      </c>
      <c r="G419" s="8">
        <v>0</v>
      </c>
      <c r="H419" s="8">
        <v>0</v>
      </c>
      <c r="I419" s="8" t="e">
        <f t="shared" si="315"/>
        <v>#DIV/0!</v>
      </c>
      <c r="J419" s="8">
        <v>0</v>
      </c>
      <c r="K419" s="8"/>
      <c r="L419" s="8">
        <f t="shared" si="312"/>
        <v>0</v>
      </c>
      <c r="M419" s="8" t="e">
        <f t="shared" si="316"/>
        <v>#DIV/0!</v>
      </c>
      <c r="N419" s="8">
        <f t="shared" si="313"/>
        <v>0</v>
      </c>
      <c r="O419" s="8">
        <f t="shared" si="314"/>
        <v>0</v>
      </c>
      <c r="P419" s="8"/>
      <c r="Q419" s="8"/>
      <c r="R419" s="8"/>
      <c r="S419" s="8">
        <f t="shared" si="308"/>
        <v>0</v>
      </c>
      <c r="T419" s="8" t="e">
        <f t="shared" si="302"/>
        <v>#DIV/0!</v>
      </c>
      <c r="U419" s="8">
        <f t="shared" si="309"/>
        <v>0</v>
      </c>
      <c r="V419" s="8">
        <f t="shared" si="310"/>
        <v>0</v>
      </c>
      <c r="W419" s="26">
        <f t="shared" si="311"/>
        <v>0</v>
      </c>
      <c r="X419" s="30"/>
      <c r="Y419" s="26"/>
    </row>
    <row r="420" spans="1:25" ht="14.25" customHeight="1" x14ac:dyDescent="0.2">
      <c r="A420" s="7" t="s">
        <v>1710</v>
      </c>
      <c r="B420" s="21" t="s">
        <v>1240</v>
      </c>
      <c r="C420" s="29"/>
      <c r="D420" s="6" t="s">
        <v>88</v>
      </c>
      <c r="E420" s="6" t="s">
        <v>1163</v>
      </c>
      <c r="F420" s="20" t="s">
        <v>1164</v>
      </c>
      <c r="G420" s="8">
        <v>19000</v>
      </c>
      <c r="H420" s="8">
        <v>19000</v>
      </c>
      <c r="I420" s="8">
        <f>H420/G420*100</f>
        <v>100</v>
      </c>
      <c r="J420" s="8">
        <v>0</v>
      </c>
      <c r="K420" s="8"/>
      <c r="L420" s="8">
        <f>H420+J420+K420</f>
        <v>19000</v>
      </c>
      <c r="M420" s="8">
        <f>L420/G420*100</f>
        <v>100</v>
      </c>
      <c r="N420" s="8">
        <f>G420-L420</f>
        <v>0</v>
      </c>
      <c r="O420" s="8">
        <f>J420+K420</f>
        <v>0</v>
      </c>
      <c r="P420" s="8"/>
      <c r="Q420" s="8"/>
      <c r="R420" s="8"/>
      <c r="S420" s="8">
        <f t="shared" si="308"/>
        <v>19000</v>
      </c>
      <c r="T420" s="8">
        <f t="shared" si="302"/>
        <v>100</v>
      </c>
      <c r="U420" s="8">
        <f t="shared" si="309"/>
        <v>0</v>
      </c>
      <c r="V420" s="8">
        <f t="shared" si="310"/>
        <v>19000</v>
      </c>
      <c r="W420" s="26">
        <f t="shared" si="311"/>
        <v>0</v>
      </c>
      <c r="X420" s="30"/>
      <c r="Y420" s="26"/>
    </row>
    <row r="421" spans="1:25" ht="14.25" customHeight="1" x14ac:dyDescent="0.2">
      <c r="A421" s="7" t="s">
        <v>1710</v>
      </c>
      <c r="B421" s="21">
        <v>5512</v>
      </c>
      <c r="C421" s="29"/>
      <c r="D421" s="6"/>
      <c r="E421" s="6" t="s">
        <v>859</v>
      </c>
      <c r="F421" s="20"/>
      <c r="G421" s="8">
        <v>0</v>
      </c>
      <c r="H421" s="8">
        <v>0</v>
      </c>
      <c r="I421" s="8" t="e">
        <f t="shared" si="315"/>
        <v>#DIV/0!</v>
      </c>
      <c r="J421" s="8">
        <v>0</v>
      </c>
      <c r="K421" s="8"/>
      <c r="L421" s="8">
        <f t="shared" si="312"/>
        <v>0</v>
      </c>
      <c r="M421" s="8" t="e">
        <f t="shared" si="316"/>
        <v>#DIV/0!</v>
      </c>
      <c r="N421" s="8">
        <f t="shared" si="313"/>
        <v>0</v>
      </c>
      <c r="O421" s="8">
        <f t="shared" si="314"/>
        <v>0</v>
      </c>
      <c r="P421" s="8"/>
      <c r="Q421" s="8"/>
      <c r="R421" s="8"/>
      <c r="S421" s="8">
        <f t="shared" si="308"/>
        <v>0</v>
      </c>
      <c r="T421" s="8" t="e">
        <f t="shared" si="302"/>
        <v>#DIV/0!</v>
      </c>
      <c r="U421" s="8">
        <f t="shared" si="309"/>
        <v>0</v>
      </c>
      <c r="V421" s="8">
        <f t="shared" si="310"/>
        <v>0</v>
      </c>
      <c r="W421" s="26">
        <f t="shared" si="311"/>
        <v>0</v>
      </c>
      <c r="X421" s="30"/>
      <c r="Y421" s="26"/>
    </row>
    <row r="422" spans="1:25" ht="14.25" customHeight="1" x14ac:dyDescent="0.2">
      <c r="A422" s="7" t="s">
        <v>1710</v>
      </c>
      <c r="B422" s="21">
        <v>1551</v>
      </c>
      <c r="C422" s="29"/>
      <c r="D422" s="6" t="s">
        <v>88</v>
      </c>
      <c r="E422" s="6" t="s">
        <v>860</v>
      </c>
      <c r="F422" s="20" t="s">
        <v>861</v>
      </c>
      <c r="G422" s="8">
        <v>0</v>
      </c>
      <c r="H422" s="8">
        <v>0</v>
      </c>
      <c r="I422" s="8" t="e">
        <f t="shared" si="315"/>
        <v>#DIV/0!</v>
      </c>
      <c r="J422" s="8">
        <v>0</v>
      </c>
      <c r="K422" s="8"/>
      <c r="L422" s="8">
        <f t="shared" si="312"/>
        <v>0</v>
      </c>
      <c r="M422" s="8" t="e">
        <f t="shared" si="316"/>
        <v>#DIV/0!</v>
      </c>
      <c r="N422" s="8">
        <f t="shared" si="313"/>
        <v>0</v>
      </c>
      <c r="O422" s="8">
        <f t="shared" si="314"/>
        <v>0</v>
      </c>
      <c r="P422" s="8"/>
      <c r="Q422" s="8"/>
      <c r="R422" s="8"/>
      <c r="S422" s="8">
        <f t="shared" si="308"/>
        <v>0</v>
      </c>
      <c r="T422" s="8" t="e">
        <f t="shared" si="302"/>
        <v>#DIV/0!</v>
      </c>
      <c r="U422" s="8">
        <f t="shared" si="309"/>
        <v>0</v>
      </c>
      <c r="V422" s="8">
        <f t="shared" si="310"/>
        <v>0</v>
      </c>
      <c r="W422" s="26">
        <f t="shared" si="311"/>
        <v>0</v>
      </c>
      <c r="X422" s="30"/>
      <c r="Y422" s="26"/>
    </row>
    <row r="423" spans="1:25" ht="14.25" customHeight="1" x14ac:dyDescent="0.2">
      <c r="A423" s="7"/>
      <c r="B423" s="21"/>
      <c r="C423" s="29"/>
      <c r="D423" s="6"/>
      <c r="E423" s="6" t="s">
        <v>862</v>
      </c>
      <c r="F423" s="20"/>
      <c r="G423" s="8">
        <v>0</v>
      </c>
      <c r="H423" s="8">
        <v>0</v>
      </c>
      <c r="I423" s="8" t="e">
        <f>H423/G423*100</f>
        <v>#DIV/0!</v>
      </c>
      <c r="J423" s="8">
        <v>0</v>
      </c>
      <c r="K423" s="8"/>
      <c r="L423" s="8">
        <f>H423+J423+K423</f>
        <v>0</v>
      </c>
      <c r="M423" s="8" t="e">
        <f>L423/G423*100</f>
        <v>#DIV/0!</v>
      </c>
      <c r="N423" s="8">
        <f t="shared" si="313"/>
        <v>0</v>
      </c>
      <c r="O423" s="8">
        <f>J423+K423</f>
        <v>0</v>
      </c>
      <c r="P423" s="8"/>
      <c r="Q423" s="8"/>
      <c r="R423" s="8"/>
      <c r="S423" s="8">
        <f t="shared" si="308"/>
        <v>0</v>
      </c>
      <c r="T423" s="8" t="e">
        <f t="shared" si="302"/>
        <v>#DIV/0!</v>
      </c>
      <c r="U423" s="8">
        <f t="shared" si="309"/>
        <v>0</v>
      </c>
      <c r="V423" s="8">
        <f t="shared" si="310"/>
        <v>0</v>
      </c>
      <c r="W423" s="26">
        <f t="shared" si="311"/>
        <v>0</v>
      </c>
      <c r="X423" s="30"/>
      <c r="Y423" s="26"/>
    </row>
    <row r="424" spans="1:25" ht="14.25" customHeight="1" x14ac:dyDescent="0.2">
      <c r="A424" s="7"/>
      <c r="B424" s="21"/>
      <c r="C424" s="29"/>
      <c r="D424" s="6"/>
      <c r="E424" s="6" t="s">
        <v>863</v>
      </c>
      <c r="F424" s="20"/>
      <c r="G424" s="8">
        <v>0</v>
      </c>
      <c r="H424" s="8">
        <v>0</v>
      </c>
      <c r="I424" s="8" t="e">
        <f t="shared" si="315"/>
        <v>#DIV/0!</v>
      </c>
      <c r="J424" s="8">
        <v>0</v>
      </c>
      <c r="K424" s="8"/>
      <c r="L424" s="8">
        <f t="shared" si="312"/>
        <v>0</v>
      </c>
      <c r="M424" s="8" t="e">
        <f t="shared" si="316"/>
        <v>#DIV/0!</v>
      </c>
      <c r="N424" s="8">
        <f t="shared" si="313"/>
        <v>0</v>
      </c>
      <c r="O424" s="8">
        <f t="shared" si="314"/>
        <v>0</v>
      </c>
      <c r="P424" s="8"/>
      <c r="Q424" s="8"/>
      <c r="R424" s="8"/>
      <c r="S424" s="8">
        <f t="shared" si="308"/>
        <v>0</v>
      </c>
      <c r="T424" s="8" t="e">
        <f t="shared" si="302"/>
        <v>#DIV/0!</v>
      </c>
      <c r="U424" s="8">
        <f t="shared" si="309"/>
        <v>0</v>
      </c>
      <c r="V424" s="8">
        <f t="shared" si="310"/>
        <v>0</v>
      </c>
      <c r="W424" s="26">
        <f t="shared" si="311"/>
        <v>0</v>
      </c>
      <c r="X424" s="30"/>
      <c r="Y424" s="26"/>
    </row>
    <row r="425" spans="1:25" ht="14.25" customHeight="1" x14ac:dyDescent="0.2">
      <c r="A425" s="7"/>
      <c r="B425" s="21"/>
      <c r="C425" s="29"/>
      <c r="D425" s="6"/>
      <c r="E425" s="6" t="s">
        <v>1260</v>
      </c>
      <c r="F425" s="20"/>
      <c r="G425" s="8">
        <v>0</v>
      </c>
      <c r="H425" s="8">
        <v>0</v>
      </c>
      <c r="I425" s="8" t="e">
        <f>H425/G425*100</f>
        <v>#DIV/0!</v>
      </c>
      <c r="J425" s="8">
        <v>0</v>
      </c>
      <c r="K425" s="8"/>
      <c r="L425" s="8">
        <f>H425+J425+K425</f>
        <v>0</v>
      </c>
      <c r="M425" s="8" t="e">
        <f>L425/G425*100</f>
        <v>#DIV/0!</v>
      </c>
      <c r="N425" s="8">
        <f>G425-L425</f>
        <v>0</v>
      </c>
      <c r="O425" s="8">
        <f>J425+K425</f>
        <v>0</v>
      </c>
      <c r="P425" s="8"/>
      <c r="Q425" s="8"/>
      <c r="R425" s="8"/>
      <c r="S425" s="8">
        <f t="shared" si="308"/>
        <v>0</v>
      </c>
      <c r="T425" s="8" t="e">
        <f t="shared" ref="T425:T488" si="337">S425/G425*100</f>
        <v>#DIV/0!</v>
      </c>
      <c r="U425" s="8">
        <f t="shared" si="309"/>
        <v>0</v>
      </c>
      <c r="V425" s="8">
        <f t="shared" si="310"/>
        <v>0</v>
      </c>
      <c r="W425" s="26">
        <f t="shared" si="311"/>
        <v>0</v>
      </c>
      <c r="X425" s="30"/>
      <c r="Y425" s="26"/>
    </row>
    <row r="426" spans="1:25" ht="14.25" customHeight="1" x14ac:dyDescent="0.2">
      <c r="A426" s="7" t="s">
        <v>1311</v>
      </c>
      <c r="B426" s="21">
        <v>1551</v>
      </c>
      <c r="C426" s="29"/>
      <c r="D426" s="6" t="s">
        <v>88</v>
      </c>
      <c r="E426" s="6" t="s">
        <v>1261</v>
      </c>
      <c r="F426" s="20" t="s">
        <v>1152</v>
      </c>
      <c r="G426" s="8">
        <v>41206</v>
      </c>
      <c r="H426" s="8">
        <v>41234</v>
      </c>
      <c r="I426" s="8">
        <f>H426/G426*100</f>
        <v>100.06795126923265</v>
      </c>
      <c r="J426" s="8">
        <v>0</v>
      </c>
      <c r="K426" s="8"/>
      <c r="L426" s="8">
        <f>H426+J426+K426</f>
        <v>41234</v>
      </c>
      <c r="M426" s="8">
        <f>L426/G426*100</f>
        <v>100.06795126923265</v>
      </c>
      <c r="N426" s="8">
        <f>G426-L426</f>
        <v>-28</v>
      </c>
      <c r="O426" s="8">
        <f>J426+K426</f>
        <v>0</v>
      </c>
      <c r="P426" s="8"/>
      <c r="Q426" s="8"/>
      <c r="R426" s="8"/>
      <c r="S426" s="8">
        <f t="shared" si="308"/>
        <v>41234</v>
      </c>
      <c r="T426" s="8">
        <f t="shared" si="337"/>
        <v>100.06795126923265</v>
      </c>
      <c r="U426" s="8">
        <f t="shared" si="309"/>
        <v>-28</v>
      </c>
      <c r="V426" s="8">
        <f t="shared" si="310"/>
        <v>41234</v>
      </c>
      <c r="W426" s="26">
        <f t="shared" si="311"/>
        <v>0</v>
      </c>
      <c r="X426" s="30"/>
      <c r="Y426" s="26"/>
    </row>
    <row r="427" spans="1:25" ht="14.25" customHeight="1" x14ac:dyDescent="0.2">
      <c r="A427" s="7" t="s">
        <v>1080</v>
      </c>
      <c r="B427" s="21">
        <v>4500</v>
      </c>
      <c r="C427" s="29"/>
      <c r="D427" s="6" t="s">
        <v>1081</v>
      </c>
      <c r="E427" s="6" t="s">
        <v>878</v>
      </c>
      <c r="F427" s="20" t="s">
        <v>879</v>
      </c>
      <c r="G427" s="8">
        <v>0</v>
      </c>
      <c r="H427" s="8">
        <v>0</v>
      </c>
      <c r="I427" s="8" t="e">
        <f t="shared" si="315"/>
        <v>#DIV/0!</v>
      </c>
      <c r="J427" s="8">
        <v>0</v>
      </c>
      <c r="K427" s="8"/>
      <c r="L427" s="8">
        <f t="shared" si="312"/>
        <v>0</v>
      </c>
      <c r="M427" s="8" t="e">
        <f t="shared" si="316"/>
        <v>#DIV/0!</v>
      </c>
      <c r="N427" s="8">
        <f t="shared" si="313"/>
        <v>0</v>
      </c>
      <c r="O427" s="8">
        <f t="shared" si="314"/>
        <v>0</v>
      </c>
      <c r="P427" s="8"/>
      <c r="Q427" s="8"/>
      <c r="R427" s="8"/>
      <c r="S427" s="8">
        <f t="shared" si="308"/>
        <v>0</v>
      </c>
      <c r="T427" s="8" t="e">
        <f t="shared" si="337"/>
        <v>#DIV/0!</v>
      </c>
      <c r="U427" s="8">
        <f t="shared" si="309"/>
        <v>0</v>
      </c>
      <c r="V427" s="8">
        <f t="shared" si="310"/>
        <v>0</v>
      </c>
      <c r="W427" s="26">
        <f t="shared" si="311"/>
        <v>0</v>
      </c>
      <c r="X427" s="30"/>
      <c r="Y427" s="26"/>
    </row>
    <row r="428" spans="1:25" ht="14.25" customHeight="1" x14ac:dyDescent="0.2">
      <c r="A428" s="7" t="s">
        <v>1311</v>
      </c>
      <c r="B428" s="21">
        <v>1551</v>
      </c>
      <c r="C428" s="29"/>
      <c r="D428" s="6" t="s">
        <v>88</v>
      </c>
      <c r="E428" s="6" t="s">
        <v>880</v>
      </c>
      <c r="F428" s="20"/>
      <c r="G428" s="8">
        <v>0</v>
      </c>
      <c r="H428" s="8">
        <v>0</v>
      </c>
      <c r="I428" s="8" t="e">
        <f t="shared" si="315"/>
        <v>#DIV/0!</v>
      </c>
      <c r="J428" s="8">
        <v>0</v>
      </c>
      <c r="K428" s="8"/>
      <c r="L428" s="8">
        <f t="shared" si="312"/>
        <v>0</v>
      </c>
      <c r="M428" s="8" t="e">
        <f t="shared" si="316"/>
        <v>#DIV/0!</v>
      </c>
      <c r="N428" s="8">
        <f t="shared" si="313"/>
        <v>0</v>
      </c>
      <c r="O428" s="8">
        <f t="shared" si="314"/>
        <v>0</v>
      </c>
      <c r="P428" s="8"/>
      <c r="Q428" s="8"/>
      <c r="R428" s="8"/>
      <c r="S428" s="8">
        <f t="shared" si="308"/>
        <v>0</v>
      </c>
      <c r="T428" s="8" t="e">
        <f t="shared" si="337"/>
        <v>#DIV/0!</v>
      </c>
      <c r="U428" s="8">
        <f t="shared" si="309"/>
        <v>0</v>
      </c>
      <c r="V428" s="8">
        <f t="shared" si="310"/>
        <v>0</v>
      </c>
      <c r="W428" s="26">
        <f t="shared" si="311"/>
        <v>0</v>
      </c>
      <c r="X428" s="30"/>
      <c r="Y428" s="26"/>
    </row>
    <row r="429" spans="1:25" ht="14.25" customHeight="1" x14ac:dyDescent="0.2">
      <c r="A429" s="7" t="s">
        <v>1311</v>
      </c>
      <c r="B429" s="21">
        <v>4139</v>
      </c>
      <c r="C429" s="29" t="s">
        <v>1739</v>
      </c>
      <c r="D429" s="6" t="s">
        <v>1241</v>
      </c>
      <c r="E429" s="6" t="s">
        <v>881</v>
      </c>
      <c r="F429" s="20" t="s">
        <v>882</v>
      </c>
      <c r="G429" s="8">
        <v>6400</v>
      </c>
      <c r="H429" s="8">
        <v>5749</v>
      </c>
      <c r="I429" s="8">
        <f t="shared" si="315"/>
        <v>89.828125</v>
      </c>
      <c r="J429" s="8">
        <v>650</v>
      </c>
      <c r="K429" s="8"/>
      <c r="L429" s="8">
        <f t="shared" si="312"/>
        <v>6399</v>
      </c>
      <c r="M429" s="8">
        <f t="shared" si="316"/>
        <v>99.984375</v>
      </c>
      <c r="N429" s="8">
        <f t="shared" si="313"/>
        <v>1</v>
      </c>
      <c r="O429" s="8">
        <f t="shared" si="314"/>
        <v>650</v>
      </c>
      <c r="P429" s="8"/>
      <c r="Q429" s="8"/>
      <c r="R429" s="8"/>
      <c r="S429" s="8">
        <f t="shared" si="308"/>
        <v>6399</v>
      </c>
      <c r="T429" s="8">
        <f t="shared" si="337"/>
        <v>99.984375</v>
      </c>
      <c r="U429" s="8">
        <f t="shared" si="309"/>
        <v>1</v>
      </c>
      <c r="V429" s="8">
        <f t="shared" si="310"/>
        <v>6399</v>
      </c>
      <c r="W429" s="26">
        <f t="shared" si="311"/>
        <v>0</v>
      </c>
      <c r="X429" s="30"/>
      <c r="Y429" s="26"/>
    </row>
    <row r="430" spans="1:25" ht="14.25" customHeight="1" x14ac:dyDescent="0.2">
      <c r="A430" s="7" t="s">
        <v>1311</v>
      </c>
      <c r="B430" s="21" t="s">
        <v>1503</v>
      </c>
      <c r="C430" s="29"/>
      <c r="D430" s="6" t="s">
        <v>1241</v>
      </c>
      <c r="E430" s="6" t="s">
        <v>883</v>
      </c>
      <c r="F430" s="20" t="s">
        <v>884</v>
      </c>
      <c r="G430" s="8">
        <v>0</v>
      </c>
      <c r="H430" s="8">
        <v>0</v>
      </c>
      <c r="I430" s="8" t="e">
        <f t="shared" si="315"/>
        <v>#DIV/0!</v>
      </c>
      <c r="J430" s="8">
        <v>0</v>
      </c>
      <c r="K430" s="8"/>
      <c r="L430" s="8">
        <f t="shared" si="312"/>
        <v>0</v>
      </c>
      <c r="M430" s="8" t="e">
        <f t="shared" si="316"/>
        <v>#DIV/0!</v>
      </c>
      <c r="N430" s="8">
        <f t="shared" si="313"/>
        <v>0</v>
      </c>
      <c r="O430" s="8">
        <f t="shared" si="314"/>
        <v>0</v>
      </c>
      <c r="P430" s="8"/>
      <c r="Q430" s="8"/>
      <c r="R430" s="8"/>
      <c r="S430" s="8">
        <f t="shared" si="308"/>
        <v>0</v>
      </c>
      <c r="T430" s="8" t="e">
        <f t="shared" si="337"/>
        <v>#DIV/0!</v>
      </c>
      <c r="U430" s="8">
        <f t="shared" si="309"/>
        <v>0</v>
      </c>
      <c r="V430" s="8">
        <f t="shared" si="310"/>
        <v>0</v>
      </c>
      <c r="W430" s="26">
        <f t="shared" si="311"/>
        <v>0</v>
      </c>
      <c r="X430" s="30"/>
      <c r="Y430" s="26"/>
    </row>
    <row r="431" spans="1:25" ht="14.25" customHeight="1" x14ac:dyDescent="0.2">
      <c r="A431" s="7" t="s">
        <v>1311</v>
      </c>
      <c r="B431" s="21" t="s">
        <v>1503</v>
      </c>
      <c r="C431" s="29"/>
      <c r="D431" s="6" t="s">
        <v>1241</v>
      </c>
      <c r="E431" s="6" t="s">
        <v>885</v>
      </c>
      <c r="F431" s="20" t="s">
        <v>1153</v>
      </c>
      <c r="G431" s="8">
        <v>200</v>
      </c>
      <c r="H431" s="8">
        <v>200</v>
      </c>
      <c r="I431" s="8">
        <f t="shared" si="315"/>
        <v>100</v>
      </c>
      <c r="J431" s="8">
        <v>0</v>
      </c>
      <c r="K431" s="8"/>
      <c r="L431" s="8">
        <f t="shared" si="312"/>
        <v>200</v>
      </c>
      <c r="M431" s="8">
        <f t="shared" si="316"/>
        <v>100</v>
      </c>
      <c r="N431" s="8">
        <f t="shared" si="313"/>
        <v>0</v>
      </c>
      <c r="O431" s="8">
        <f t="shared" si="314"/>
        <v>0</v>
      </c>
      <c r="P431" s="8"/>
      <c r="Q431" s="8"/>
      <c r="R431" s="8"/>
      <c r="S431" s="8">
        <f t="shared" si="308"/>
        <v>200</v>
      </c>
      <c r="T431" s="8">
        <f t="shared" si="337"/>
        <v>100</v>
      </c>
      <c r="U431" s="8">
        <f t="shared" si="309"/>
        <v>0</v>
      </c>
      <c r="V431" s="8">
        <f t="shared" si="310"/>
        <v>200</v>
      </c>
      <c r="W431" s="26">
        <f t="shared" si="311"/>
        <v>0</v>
      </c>
      <c r="X431" s="30"/>
      <c r="Y431" s="26"/>
    </row>
    <row r="432" spans="1:25" ht="14.25" customHeight="1" x14ac:dyDescent="0.2">
      <c r="A432" s="7" t="s">
        <v>1311</v>
      </c>
      <c r="B432" s="21" t="s">
        <v>1503</v>
      </c>
      <c r="C432" s="29"/>
      <c r="D432" s="6" t="s">
        <v>1241</v>
      </c>
      <c r="E432" s="6" t="s">
        <v>886</v>
      </c>
      <c r="F432" s="20" t="s">
        <v>887</v>
      </c>
      <c r="G432" s="8">
        <v>1000</v>
      </c>
      <c r="H432" s="8">
        <v>1000</v>
      </c>
      <c r="I432" s="8">
        <f t="shared" si="315"/>
        <v>100</v>
      </c>
      <c r="J432" s="8">
        <v>0</v>
      </c>
      <c r="K432" s="8"/>
      <c r="L432" s="8">
        <f t="shared" si="312"/>
        <v>1000</v>
      </c>
      <c r="M432" s="8">
        <f t="shared" si="316"/>
        <v>100</v>
      </c>
      <c r="N432" s="8">
        <f t="shared" si="313"/>
        <v>0</v>
      </c>
      <c r="O432" s="8">
        <f t="shared" si="314"/>
        <v>0</v>
      </c>
      <c r="P432" s="8"/>
      <c r="Q432" s="8"/>
      <c r="R432" s="76"/>
      <c r="S432" s="8">
        <f t="shared" ref="S432:S496" si="338">L432+P432+Q432+R432</f>
        <v>1000</v>
      </c>
      <c r="T432" s="8">
        <f t="shared" si="337"/>
        <v>100</v>
      </c>
      <c r="U432" s="8">
        <f t="shared" ref="U432:U496" si="339">G432-S432</f>
        <v>0</v>
      </c>
      <c r="V432" s="8">
        <f t="shared" ref="V432:V496" si="340">H432+J432</f>
        <v>1000</v>
      </c>
      <c r="W432" s="26">
        <f t="shared" ref="W432:W496" si="341">K432+P432</f>
        <v>0</v>
      </c>
      <c r="X432" s="30"/>
      <c r="Y432" s="26"/>
    </row>
    <row r="433" spans="1:25" ht="14.25" customHeight="1" x14ac:dyDescent="0.2">
      <c r="A433" s="7" t="s">
        <v>1311</v>
      </c>
      <c r="B433" s="21" t="s">
        <v>1503</v>
      </c>
      <c r="C433" s="29"/>
      <c r="D433" s="6" t="s">
        <v>1241</v>
      </c>
      <c r="E433" s="6" t="s">
        <v>837</v>
      </c>
      <c r="F433" s="20" t="s">
        <v>248</v>
      </c>
      <c r="G433" s="8">
        <v>14250</v>
      </c>
      <c r="H433" s="8">
        <v>14250</v>
      </c>
      <c r="I433" s="8">
        <f t="shared" si="315"/>
        <v>100</v>
      </c>
      <c r="J433" s="8">
        <v>0</v>
      </c>
      <c r="K433" s="8"/>
      <c r="L433" s="8">
        <f t="shared" si="312"/>
        <v>14250</v>
      </c>
      <c r="M433" s="8">
        <f t="shared" si="316"/>
        <v>100</v>
      </c>
      <c r="N433" s="8">
        <f t="shared" si="313"/>
        <v>0</v>
      </c>
      <c r="O433" s="8">
        <f t="shared" si="314"/>
        <v>0</v>
      </c>
      <c r="P433" s="8"/>
      <c r="Q433" s="8"/>
      <c r="R433" s="76"/>
      <c r="S433" s="8">
        <f t="shared" si="338"/>
        <v>14250</v>
      </c>
      <c r="T433" s="8">
        <f t="shared" si="337"/>
        <v>100</v>
      </c>
      <c r="U433" s="8">
        <f t="shared" si="339"/>
        <v>0</v>
      </c>
      <c r="V433" s="8">
        <f t="shared" si="340"/>
        <v>14250</v>
      </c>
      <c r="W433" s="26">
        <f t="shared" si="341"/>
        <v>0</v>
      </c>
      <c r="X433" s="30"/>
      <c r="Y433" s="26"/>
    </row>
    <row r="434" spans="1:25" ht="14.25" customHeight="1" x14ac:dyDescent="0.2">
      <c r="A434" s="7" t="s">
        <v>1311</v>
      </c>
      <c r="B434" s="21" t="s">
        <v>1503</v>
      </c>
      <c r="C434" s="29"/>
      <c r="D434" s="6" t="s">
        <v>1241</v>
      </c>
      <c r="E434" s="6" t="s">
        <v>838</v>
      </c>
      <c r="F434" s="20" t="s">
        <v>839</v>
      </c>
      <c r="G434" s="8">
        <v>1500</v>
      </c>
      <c r="H434" s="8">
        <v>1500</v>
      </c>
      <c r="I434" s="8">
        <f t="shared" si="315"/>
        <v>100</v>
      </c>
      <c r="J434" s="8">
        <v>0</v>
      </c>
      <c r="K434" s="8"/>
      <c r="L434" s="8">
        <f t="shared" si="312"/>
        <v>1500</v>
      </c>
      <c r="M434" s="8">
        <f t="shared" si="316"/>
        <v>100</v>
      </c>
      <c r="N434" s="8">
        <f t="shared" si="313"/>
        <v>0</v>
      </c>
      <c r="O434" s="8">
        <f t="shared" si="314"/>
        <v>0</v>
      </c>
      <c r="P434" s="8"/>
      <c r="Q434" s="8"/>
      <c r="R434" s="8"/>
      <c r="S434" s="8">
        <f t="shared" si="338"/>
        <v>1500</v>
      </c>
      <c r="T434" s="8">
        <f t="shared" si="337"/>
        <v>100</v>
      </c>
      <c r="U434" s="8">
        <f t="shared" si="339"/>
        <v>0</v>
      </c>
      <c r="V434" s="8">
        <f t="shared" si="340"/>
        <v>1500</v>
      </c>
      <c r="W434" s="26">
        <f t="shared" si="341"/>
        <v>0</v>
      </c>
      <c r="X434" s="30"/>
      <c r="Y434" s="26"/>
    </row>
    <row r="435" spans="1:25" ht="14.25" customHeight="1" x14ac:dyDescent="0.2">
      <c r="A435" s="7" t="s">
        <v>1311</v>
      </c>
      <c r="B435" s="21" t="s">
        <v>1503</v>
      </c>
      <c r="C435" s="21"/>
      <c r="D435" s="6" t="s">
        <v>1241</v>
      </c>
      <c r="E435" s="6" t="s">
        <v>840</v>
      </c>
      <c r="F435" s="20" t="s">
        <v>865</v>
      </c>
      <c r="G435" s="8">
        <v>4500</v>
      </c>
      <c r="H435" s="8">
        <v>4500</v>
      </c>
      <c r="I435" s="8">
        <f t="shared" si="315"/>
        <v>100</v>
      </c>
      <c r="J435" s="8">
        <v>0</v>
      </c>
      <c r="K435" s="8"/>
      <c r="L435" s="8">
        <f t="shared" si="312"/>
        <v>4500</v>
      </c>
      <c r="M435" s="8">
        <f t="shared" si="316"/>
        <v>100</v>
      </c>
      <c r="N435" s="8">
        <f t="shared" si="313"/>
        <v>0</v>
      </c>
      <c r="O435" s="8">
        <f t="shared" si="314"/>
        <v>0</v>
      </c>
      <c r="P435" s="8"/>
      <c r="Q435" s="8"/>
      <c r="R435" s="76">
        <f>0*1500</f>
        <v>0</v>
      </c>
      <c r="S435" s="8">
        <f t="shared" si="338"/>
        <v>4500</v>
      </c>
      <c r="T435" s="8">
        <f t="shared" si="337"/>
        <v>100</v>
      </c>
      <c r="U435" s="8">
        <f t="shared" si="339"/>
        <v>0</v>
      </c>
      <c r="V435" s="8">
        <f t="shared" si="340"/>
        <v>4500</v>
      </c>
      <c r="W435" s="26">
        <f t="shared" si="341"/>
        <v>0</v>
      </c>
      <c r="X435" s="30"/>
      <c r="Y435" s="26"/>
    </row>
    <row r="436" spans="1:25" ht="14.25" customHeight="1" x14ac:dyDescent="0.2">
      <c r="A436" s="7" t="s">
        <v>1311</v>
      </c>
      <c r="B436" s="21" t="s">
        <v>1503</v>
      </c>
      <c r="C436" s="29"/>
      <c r="D436" s="6" t="s">
        <v>1241</v>
      </c>
      <c r="E436" s="6" t="s">
        <v>1065</v>
      </c>
      <c r="F436" s="20" t="s">
        <v>866</v>
      </c>
      <c r="G436" s="8">
        <v>0</v>
      </c>
      <c r="H436" s="8">
        <v>0</v>
      </c>
      <c r="I436" s="8" t="e">
        <f t="shared" si="315"/>
        <v>#DIV/0!</v>
      </c>
      <c r="J436" s="8">
        <v>0</v>
      </c>
      <c r="K436" s="8"/>
      <c r="L436" s="8">
        <f t="shared" si="312"/>
        <v>0</v>
      </c>
      <c r="M436" s="8" t="e">
        <f t="shared" si="316"/>
        <v>#DIV/0!</v>
      </c>
      <c r="N436" s="8">
        <f t="shared" si="313"/>
        <v>0</v>
      </c>
      <c r="O436" s="8">
        <f t="shared" si="314"/>
        <v>0</v>
      </c>
      <c r="P436" s="8"/>
      <c r="Q436" s="8"/>
      <c r="R436" s="8"/>
      <c r="S436" s="8">
        <f t="shared" si="338"/>
        <v>0</v>
      </c>
      <c r="T436" s="8" t="e">
        <f t="shared" si="337"/>
        <v>#DIV/0!</v>
      </c>
      <c r="U436" s="8">
        <f t="shared" si="339"/>
        <v>0</v>
      </c>
      <c r="V436" s="8">
        <f t="shared" si="340"/>
        <v>0</v>
      </c>
      <c r="W436" s="26">
        <f t="shared" si="341"/>
        <v>0</v>
      </c>
      <c r="X436" s="30"/>
      <c r="Y436" s="26"/>
    </row>
    <row r="437" spans="1:25" ht="14.25" customHeight="1" x14ac:dyDescent="0.2">
      <c r="A437" s="7" t="s">
        <v>1311</v>
      </c>
      <c r="B437" s="21" t="s">
        <v>1503</v>
      </c>
      <c r="C437" s="29"/>
      <c r="D437" s="6" t="s">
        <v>1241</v>
      </c>
      <c r="E437" s="6" t="s">
        <v>1863</v>
      </c>
      <c r="F437" s="20" t="s">
        <v>867</v>
      </c>
      <c r="G437" s="8">
        <v>250</v>
      </c>
      <c r="H437" s="8">
        <v>250</v>
      </c>
      <c r="I437" s="8">
        <f t="shared" si="315"/>
        <v>100</v>
      </c>
      <c r="J437" s="8">
        <v>0</v>
      </c>
      <c r="K437" s="8"/>
      <c r="L437" s="8">
        <f t="shared" si="312"/>
        <v>250</v>
      </c>
      <c r="M437" s="8">
        <f t="shared" si="316"/>
        <v>100</v>
      </c>
      <c r="N437" s="8">
        <f t="shared" si="313"/>
        <v>0</v>
      </c>
      <c r="O437" s="8">
        <f t="shared" si="314"/>
        <v>0</v>
      </c>
      <c r="P437" s="8"/>
      <c r="Q437" s="8"/>
      <c r="R437" s="8"/>
      <c r="S437" s="8">
        <f t="shared" si="338"/>
        <v>250</v>
      </c>
      <c r="T437" s="8">
        <f t="shared" si="337"/>
        <v>100</v>
      </c>
      <c r="U437" s="8">
        <f t="shared" si="339"/>
        <v>0</v>
      </c>
      <c r="V437" s="8">
        <f t="shared" si="340"/>
        <v>250</v>
      </c>
      <c r="W437" s="26">
        <f t="shared" si="341"/>
        <v>0</v>
      </c>
      <c r="X437" s="30"/>
      <c r="Y437" s="26"/>
    </row>
    <row r="438" spans="1:25" ht="14.25" customHeight="1" x14ac:dyDescent="0.2">
      <c r="A438" s="7" t="s">
        <v>1311</v>
      </c>
      <c r="B438" s="21" t="s">
        <v>1503</v>
      </c>
      <c r="C438" s="29"/>
      <c r="D438" s="6" t="s">
        <v>1241</v>
      </c>
      <c r="E438" s="6" t="s">
        <v>1864</v>
      </c>
      <c r="F438" s="20" t="s">
        <v>1518</v>
      </c>
      <c r="G438" s="8">
        <v>1440</v>
      </c>
      <c r="H438" s="8">
        <v>1440</v>
      </c>
      <c r="I438" s="8">
        <f t="shared" si="315"/>
        <v>100</v>
      </c>
      <c r="J438" s="8">
        <v>0</v>
      </c>
      <c r="K438" s="8"/>
      <c r="L438" s="8">
        <f t="shared" si="312"/>
        <v>1440</v>
      </c>
      <c r="M438" s="8">
        <f t="shared" si="316"/>
        <v>100</v>
      </c>
      <c r="N438" s="8">
        <f t="shared" si="313"/>
        <v>0</v>
      </c>
      <c r="O438" s="8">
        <f t="shared" si="314"/>
        <v>0</v>
      </c>
      <c r="P438" s="8"/>
      <c r="Q438" s="8"/>
      <c r="R438" s="76"/>
      <c r="S438" s="8">
        <f t="shared" si="338"/>
        <v>1440</v>
      </c>
      <c r="T438" s="8">
        <f t="shared" si="337"/>
        <v>100</v>
      </c>
      <c r="U438" s="8">
        <f t="shared" si="339"/>
        <v>0</v>
      </c>
      <c r="V438" s="8">
        <f t="shared" si="340"/>
        <v>1440</v>
      </c>
      <c r="W438" s="26">
        <f t="shared" si="341"/>
        <v>0</v>
      </c>
      <c r="X438" s="30"/>
      <c r="Y438" s="26"/>
    </row>
    <row r="439" spans="1:25" ht="14.25" customHeight="1" x14ac:dyDescent="0.2">
      <c r="A439" s="7" t="s">
        <v>1311</v>
      </c>
      <c r="B439" s="21" t="s">
        <v>1503</v>
      </c>
      <c r="C439" s="29"/>
      <c r="D439" s="6" t="s">
        <v>1241</v>
      </c>
      <c r="E439" s="6" t="s">
        <v>820</v>
      </c>
      <c r="F439" s="6" t="s">
        <v>1154</v>
      </c>
      <c r="G439" s="8">
        <v>1000</v>
      </c>
      <c r="H439" s="8">
        <v>1000</v>
      </c>
      <c r="I439" s="8">
        <f t="shared" si="315"/>
        <v>100</v>
      </c>
      <c r="J439" s="8">
        <v>0</v>
      </c>
      <c r="K439" s="8"/>
      <c r="L439" s="8">
        <f t="shared" si="312"/>
        <v>1000</v>
      </c>
      <c r="M439" s="8">
        <f t="shared" si="316"/>
        <v>100</v>
      </c>
      <c r="N439" s="8">
        <f t="shared" si="313"/>
        <v>0</v>
      </c>
      <c r="O439" s="8">
        <f t="shared" si="314"/>
        <v>0</v>
      </c>
      <c r="P439" s="8"/>
      <c r="Q439" s="8"/>
      <c r="R439" s="76"/>
      <c r="S439" s="8">
        <f t="shared" si="338"/>
        <v>1000</v>
      </c>
      <c r="T439" s="8">
        <f t="shared" si="337"/>
        <v>100</v>
      </c>
      <c r="U439" s="8">
        <f t="shared" si="339"/>
        <v>0</v>
      </c>
      <c r="V439" s="8">
        <f t="shared" si="340"/>
        <v>1000</v>
      </c>
      <c r="W439" s="26">
        <f t="shared" si="341"/>
        <v>0</v>
      </c>
      <c r="X439" s="30"/>
      <c r="Y439" s="26"/>
    </row>
    <row r="440" spans="1:25" ht="14.25" customHeight="1" x14ac:dyDescent="0.2">
      <c r="A440" s="7" t="s">
        <v>1311</v>
      </c>
      <c r="B440" s="21" t="s">
        <v>1503</v>
      </c>
      <c r="C440" s="29"/>
      <c r="D440" s="6" t="s">
        <v>1241</v>
      </c>
      <c r="E440" s="6" t="s">
        <v>828</v>
      </c>
      <c r="F440" s="20" t="s">
        <v>829</v>
      </c>
      <c r="G440" s="8">
        <v>0</v>
      </c>
      <c r="H440" s="8">
        <v>0</v>
      </c>
      <c r="I440" s="8" t="e">
        <f t="shared" si="315"/>
        <v>#DIV/0!</v>
      </c>
      <c r="J440" s="8">
        <v>0</v>
      </c>
      <c r="K440" s="8"/>
      <c r="L440" s="8">
        <f t="shared" si="312"/>
        <v>0</v>
      </c>
      <c r="M440" s="8" t="e">
        <f t="shared" si="316"/>
        <v>#DIV/0!</v>
      </c>
      <c r="N440" s="8">
        <f t="shared" si="313"/>
        <v>0</v>
      </c>
      <c r="O440" s="8">
        <f t="shared" si="314"/>
        <v>0</v>
      </c>
      <c r="P440" s="8"/>
      <c r="Q440" s="8"/>
      <c r="R440" s="8"/>
      <c r="S440" s="8">
        <f t="shared" si="338"/>
        <v>0</v>
      </c>
      <c r="T440" s="8" t="e">
        <f t="shared" si="337"/>
        <v>#DIV/0!</v>
      </c>
      <c r="U440" s="8">
        <f t="shared" si="339"/>
        <v>0</v>
      </c>
      <c r="V440" s="8">
        <f t="shared" si="340"/>
        <v>0</v>
      </c>
      <c r="W440" s="26">
        <f t="shared" si="341"/>
        <v>0</v>
      </c>
      <c r="X440" s="30"/>
      <c r="Y440" s="26"/>
    </row>
    <row r="441" spans="1:25" ht="14.25" customHeight="1" x14ac:dyDescent="0.2">
      <c r="A441" s="7" t="s">
        <v>1311</v>
      </c>
      <c r="B441" s="21" t="s">
        <v>1503</v>
      </c>
      <c r="C441" s="29"/>
      <c r="D441" s="6" t="s">
        <v>1241</v>
      </c>
      <c r="E441" s="6" t="s">
        <v>830</v>
      </c>
      <c r="F441" s="20" t="s">
        <v>831</v>
      </c>
      <c r="G441" s="8">
        <v>800</v>
      </c>
      <c r="H441" s="8">
        <v>800</v>
      </c>
      <c r="I441" s="8">
        <f t="shared" si="315"/>
        <v>100</v>
      </c>
      <c r="J441" s="8">
        <v>0</v>
      </c>
      <c r="K441" s="8"/>
      <c r="L441" s="8">
        <f t="shared" ref="L441:L505" si="342">H441+J441+K441</f>
        <v>800</v>
      </c>
      <c r="M441" s="8">
        <f t="shared" si="316"/>
        <v>100</v>
      </c>
      <c r="N441" s="8">
        <f t="shared" ref="N441:N505" si="343">G441-L441</f>
        <v>0</v>
      </c>
      <c r="O441" s="8">
        <f t="shared" ref="O441:O505" si="344">J441+K441</f>
        <v>0</v>
      </c>
      <c r="P441" s="8"/>
      <c r="Q441" s="8"/>
      <c r="R441" s="8"/>
      <c r="S441" s="8">
        <f t="shared" si="338"/>
        <v>800</v>
      </c>
      <c r="T441" s="8">
        <f t="shared" si="337"/>
        <v>100</v>
      </c>
      <c r="U441" s="8">
        <f t="shared" si="339"/>
        <v>0</v>
      </c>
      <c r="V441" s="8">
        <f t="shared" si="340"/>
        <v>800</v>
      </c>
      <c r="W441" s="26">
        <f t="shared" si="341"/>
        <v>0</v>
      </c>
      <c r="X441" s="30"/>
      <c r="Y441" s="26"/>
    </row>
    <row r="442" spans="1:25" ht="14.25" customHeight="1" x14ac:dyDescent="0.2">
      <c r="A442" s="7" t="s">
        <v>1311</v>
      </c>
      <c r="B442" s="21">
        <v>4500</v>
      </c>
      <c r="C442" s="29"/>
      <c r="D442" s="6" t="s">
        <v>1241</v>
      </c>
      <c r="E442" s="6" t="s">
        <v>832</v>
      </c>
      <c r="F442" s="20" t="s">
        <v>833</v>
      </c>
      <c r="G442" s="8">
        <v>25500</v>
      </c>
      <c r="H442" s="8">
        <v>23375</v>
      </c>
      <c r="I442" s="8">
        <f t="shared" si="315"/>
        <v>91.666666666666657</v>
      </c>
      <c r="J442" s="8">
        <v>2125</v>
      </c>
      <c r="K442" s="8"/>
      <c r="L442" s="8">
        <f t="shared" si="342"/>
        <v>25500</v>
      </c>
      <c r="M442" s="8">
        <f t="shared" si="316"/>
        <v>100</v>
      </c>
      <c r="N442" s="8">
        <f t="shared" si="343"/>
        <v>0</v>
      </c>
      <c r="O442" s="8">
        <f t="shared" si="344"/>
        <v>2125</v>
      </c>
      <c r="P442" s="8"/>
      <c r="Q442" s="8"/>
      <c r="R442" s="76">
        <f>0*2125</f>
        <v>0</v>
      </c>
      <c r="S442" s="8">
        <f t="shared" si="338"/>
        <v>25500</v>
      </c>
      <c r="T442" s="8">
        <f t="shared" si="337"/>
        <v>100</v>
      </c>
      <c r="U442" s="8">
        <f t="shared" si="339"/>
        <v>0</v>
      </c>
      <c r="V442" s="8">
        <f t="shared" si="340"/>
        <v>25500</v>
      </c>
      <c r="W442" s="26">
        <f t="shared" si="341"/>
        <v>0</v>
      </c>
      <c r="X442" s="30"/>
      <c r="Y442" s="26"/>
    </row>
    <row r="443" spans="1:25" ht="14.25" customHeight="1" x14ac:dyDescent="0.2">
      <c r="A443" s="7" t="s">
        <v>1311</v>
      </c>
      <c r="B443" s="21">
        <v>4500</v>
      </c>
      <c r="C443" s="29"/>
      <c r="D443" s="6" t="s">
        <v>1241</v>
      </c>
      <c r="E443" s="6" t="s">
        <v>834</v>
      </c>
      <c r="F443" s="20" t="s">
        <v>835</v>
      </c>
      <c r="G443" s="8">
        <v>0</v>
      </c>
      <c r="H443" s="8">
        <v>0</v>
      </c>
      <c r="I443" s="8" t="e">
        <f t="shared" si="315"/>
        <v>#DIV/0!</v>
      </c>
      <c r="J443" s="8">
        <v>0</v>
      </c>
      <c r="K443" s="8"/>
      <c r="L443" s="8">
        <f t="shared" si="342"/>
        <v>0</v>
      </c>
      <c r="M443" s="8" t="e">
        <f t="shared" si="316"/>
        <v>#DIV/0!</v>
      </c>
      <c r="N443" s="8">
        <f t="shared" si="343"/>
        <v>0</v>
      </c>
      <c r="O443" s="8">
        <f t="shared" si="344"/>
        <v>0</v>
      </c>
      <c r="P443" s="8"/>
      <c r="Q443" s="8"/>
      <c r="R443" s="8"/>
      <c r="S443" s="8">
        <f t="shared" si="338"/>
        <v>0</v>
      </c>
      <c r="T443" s="8" t="e">
        <f t="shared" si="337"/>
        <v>#DIV/0!</v>
      </c>
      <c r="U443" s="8">
        <f t="shared" si="339"/>
        <v>0</v>
      </c>
      <c r="V443" s="8">
        <f t="shared" si="340"/>
        <v>0</v>
      </c>
      <c r="W443" s="26">
        <f t="shared" si="341"/>
        <v>0</v>
      </c>
      <c r="X443" s="30"/>
      <c r="Y443" s="26"/>
    </row>
    <row r="444" spans="1:25" ht="14.25" customHeight="1" x14ac:dyDescent="0.2">
      <c r="A444" s="7" t="s">
        <v>1311</v>
      </c>
      <c r="B444" s="21">
        <v>4500</v>
      </c>
      <c r="C444" s="29"/>
      <c r="D444" s="6" t="s">
        <v>1241</v>
      </c>
      <c r="E444" s="6" t="s">
        <v>836</v>
      </c>
      <c r="F444" s="20" t="s">
        <v>703</v>
      </c>
      <c r="G444" s="8">
        <v>250</v>
      </c>
      <c r="H444" s="8">
        <v>250</v>
      </c>
      <c r="I444" s="8">
        <f t="shared" si="315"/>
        <v>100</v>
      </c>
      <c r="J444" s="8">
        <v>0</v>
      </c>
      <c r="K444" s="8"/>
      <c r="L444" s="8">
        <f t="shared" si="342"/>
        <v>250</v>
      </c>
      <c r="M444" s="8">
        <f t="shared" si="316"/>
        <v>100</v>
      </c>
      <c r="N444" s="8">
        <f t="shared" si="343"/>
        <v>0</v>
      </c>
      <c r="O444" s="8">
        <f t="shared" si="344"/>
        <v>0</v>
      </c>
      <c r="P444" s="8"/>
      <c r="Q444" s="8"/>
      <c r="R444" s="8"/>
      <c r="S444" s="8">
        <f t="shared" si="338"/>
        <v>250</v>
      </c>
      <c r="T444" s="8">
        <f t="shared" si="337"/>
        <v>100</v>
      </c>
      <c r="U444" s="8">
        <f t="shared" si="339"/>
        <v>0</v>
      </c>
      <c r="V444" s="8">
        <f t="shared" si="340"/>
        <v>250</v>
      </c>
      <c r="W444" s="26">
        <f t="shared" si="341"/>
        <v>0</v>
      </c>
      <c r="X444" s="30"/>
      <c r="Y444" s="26"/>
    </row>
    <row r="445" spans="1:25" ht="14.25" customHeight="1" x14ac:dyDescent="0.2">
      <c r="A445" s="7" t="s">
        <v>1311</v>
      </c>
      <c r="B445" s="21">
        <v>4500</v>
      </c>
      <c r="C445" s="29"/>
      <c r="D445" s="6" t="s">
        <v>1241</v>
      </c>
      <c r="E445" s="6" t="s">
        <v>1857</v>
      </c>
      <c r="F445" s="20" t="s">
        <v>864</v>
      </c>
      <c r="G445" s="8">
        <v>650</v>
      </c>
      <c r="H445" s="8">
        <v>650</v>
      </c>
      <c r="I445" s="8">
        <f t="shared" si="315"/>
        <v>100</v>
      </c>
      <c r="J445" s="8">
        <v>0</v>
      </c>
      <c r="K445" s="8"/>
      <c r="L445" s="8">
        <f t="shared" si="342"/>
        <v>650</v>
      </c>
      <c r="M445" s="8">
        <f t="shared" si="316"/>
        <v>100</v>
      </c>
      <c r="N445" s="8">
        <f t="shared" si="343"/>
        <v>0</v>
      </c>
      <c r="O445" s="8">
        <f t="shared" si="344"/>
        <v>0</v>
      </c>
      <c r="P445" s="8"/>
      <c r="Q445" s="8"/>
      <c r="R445" s="8"/>
      <c r="S445" s="8">
        <f t="shared" si="338"/>
        <v>650</v>
      </c>
      <c r="T445" s="8">
        <f t="shared" si="337"/>
        <v>100</v>
      </c>
      <c r="U445" s="8">
        <f t="shared" si="339"/>
        <v>0</v>
      </c>
      <c r="V445" s="8">
        <f t="shared" si="340"/>
        <v>650</v>
      </c>
      <c r="W445" s="26">
        <f t="shared" si="341"/>
        <v>0</v>
      </c>
      <c r="X445" s="30"/>
      <c r="Y445" s="26"/>
    </row>
    <row r="446" spans="1:25" ht="14.25" customHeight="1" x14ac:dyDescent="0.2">
      <c r="A446" s="7" t="s">
        <v>1311</v>
      </c>
      <c r="B446" s="21">
        <v>4500</v>
      </c>
      <c r="C446" s="29"/>
      <c r="D446" s="6" t="s">
        <v>1241</v>
      </c>
      <c r="E446" s="6" t="s">
        <v>759</v>
      </c>
      <c r="F446" s="20" t="s">
        <v>760</v>
      </c>
      <c r="G446" s="8">
        <v>0</v>
      </c>
      <c r="H446" s="8">
        <v>0</v>
      </c>
      <c r="I446" s="8" t="e">
        <f t="shared" si="315"/>
        <v>#DIV/0!</v>
      </c>
      <c r="J446" s="8">
        <v>0</v>
      </c>
      <c r="K446" s="8"/>
      <c r="L446" s="8">
        <f t="shared" si="342"/>
        <v>0</v>
      </c>
      <c r="M446" s="8" t="e">
        <f t="shared" si="316"/>
        <v>#DIV/0!</v>
      </c>
      <c r="N446" s="8">
        <f t="shared" si="343"/>
        <v>0</v>
      </c>
      <c r="O446" s="8">
        <f t="shared" si="344"/>
        <v>0</v>
      </c>
      <c r="P446" s="8"/>
      <c r="Q446" s="8"/>
      <c r="R446" s="8"/>
      <c r="S446" s="8">
        <f t="shared" si="338"/>
        <v>0</v>
      </c>
      <c r="T446" s="8" t="e">
        <f t="shared" si="337"/>
        <v>#DIV/0!</v>
      </c>
      <c r="U446" s="8">
        <f t="shared" si="339"/>
        <v>0</v>
      </c>
      <c r="V446" s="8">
        <f t="shared" si="340"/>
        <v>0</v>
      </c>
      <c r="W446" s="26">
        <f t="shared" si="341"/>
        <v>0</v>
      </c>
      <c r="X446" s="30"/>
      <c r="Y446" s="26"/>
    </row>
    <row r="447" spans="1:25" ht="14.25" customHeight="1" x14ac:dyDescent="0.2">
      <c r="A447" s="7" t="s">
        <v>1311</v>
      </c>
      <c r="B447" s="21">
        <v>4500</v>
      </c>
      <c r="C447" s="29"/>
      <c r="D447" s="6" t="s">
        <v>1241</v>
      </c>
      <c r="E447" s="6" t="s">
        <v>761</v>
      </c>
      <c r="F447" s="20" t="s">
        <v>762</v>
      </c>
      <c r="G447" s="8">
        <v>0</v>
      </c>
      <c r="H447" s="8">
        <v>0</v>
      </c>
      <c r="I447" s="8" t="e">
        <f t="shared" si="315"/>
        <v>#DIV/0!</v>
      </c>
      <c r="J447" s="8">
        <v>0</v>
      </c>
      <c r="K447" s="8"/>
      <c r="L447" s="8">
        <f t="shared" si="342"/>
        <v>0</v>
      </c>
      <c r="M447" s="8" t="e">
        <f t="shared" si="316"/>
        <v>#DIV/0!</v>
      </c>
      <c r="N447" s="8">
        <f t="shared" si="343"/>
        <v>0</v>
      </c>
      <c r="O447" s="8">
        <f t="shared" si="344"/>
        <v>0</v>
      </c>
      <c r="P447" s="8"/>
      <c r="Q447" s="8"/>
      <c r="R447" s="8"/>
      <c r="S447" s="8">
        <f t="shared" si="338"/>
        <v>0</v>
      </c>
      <c r="T447" s="8" t="e">
        <f t="shared" si="337"/>
        <v>#DIV/0!</v>
      </c>
      <c r="U447" s="8">
        <f t="shared" si="339"/>
        <v>0</v>
      </c>
      <c r="V447" s="8">
        <f t="shared" si="340"/>
        <v>0</v>
      </c>
      <c r="W447" s="26">
        <f t="shared" si="341"/>
        <v>0</v>
      </c>
      <c r="X447" s="30"/>
      <c r="Y447" s="26"/>
    </row>
    <row r="448" spans="1:25" ht="14.25" customHeight="1" x14ac:dyDescent="0.2">
      <c r="A448" s="7" t="s">
        <v>1311</v>
      </c>
      <c r="B448" s="21">
        <v>4500</v>
      </c>
      <c r="C448" s="29"/>
      <c r="D448" s="6" t="s">
        <v>1241</v>
      </c>
      <c r="E448" s="6" t="s">
        <v>763</v>
      </c>
      <c r="F448" s="20" t="s">
        <v>764</v>
      </c>
      <c r="G448" s="8">
        <v>1490</v>
      </c>
      <c r="H448" s="8">
        <v>1490</v>
      </c>
      <c r="I448" s="8">
        <f t="shared" si="315"/>
        <v>100</v>
      </c>
      <c r="J448" s="8">
        <v>0</v>
      </c>
      <c r="K448" s="8"/>
      <c r="L448" s="8">
        <f t="shared" si="342"/>
        <v>1490</v>
      </c>
      <c r="M448" s="8">
        <f t="shared" si="316"/>
        <v>100</v>
      </c>
      <c r="N448" s="8">
        <f t="shared" si="343"/>
        <v>0</v>
      </c>
      <c r="O448" s="8">
        <f t="shared" si="344"/>
        <v>0</v>
      </c>
      <c r="P448" s="8"/>
      <c r="Q448" s="8"/>
      <c r="R448" s="8"/>
      <c r="S448" s="8">
        <f t="shared" si="338"/>
        <v>1490</v>
      </c>
      <c r="T448" s="8">
        <f t="shared" si="337"/>
        <v>100</v>
      </c>
      <c r="U448" s="8">
        <f t="shared" si="339"/>
        <v>0</v>
      </c>
      <c r="V448" s="8">
        <f t="shared" si="340"/>
        <v>1490</v>
      </c>
      <c r="W448" s="26">
        <f t="shared" si="341"/>
        <v>0</v>
      </c>
      <c r="X448" s="30"/>
      <c r="Y448" s="26"/>
    </row>
    <row r="449" spans="1:25" ht="14.25" customHeight="1" x14ac:dyDescent="0.2">
      <c r="A449" s="7" t="s">
        <v>1311</v>
      </c>
      <c r="B449" s="21">
        <v>4500</v>
      </c>
      <c r="C449" s="29"/>
      <c r="D449" s="6" t="s">
        <v>1241</v>
      </c>
      <c r="E449" s="6" t="s">
        <v>765</v>
      </c>
      <c r="F449" s="20" t="s">
        <v>642</v>
      </c>
      <c r="G449" s="22">
        <v>700</v>
      </c>
      <c r="H449" s="8">
        <v>700</v>
      </c>
      <c r="I449" s="8">
        <f t="shared" si="315"/>
        <v>100</v>
      </c>
      <c r="J449" s="8">
        <v>0</v>
      </c>
      <c r="K449" s="8"/>
      <c r="L449" s="8">
        <f t="shared" si="342"/>
        <v>700</v>
      </c>
      <c r="M449" s="8">
        <f t="shared" si="316"/>
        <v>100</v>
      </c>
      <c r="N449" s="8">
        <f t="shared" si="343"/>
        <v>0</v>
      </c>
      <c r="O449" s="8">
        <f t="shared" si="344"/>
        <v>0</v>
      </c>
      <c r="P449" s="8"/>
      <c r="Q449" s="8"/>
      <c r="R449" s="8"/>
      <c r="S449" s="8">
        <f t="shared" si="338"/>
        <v>700</v>
      </c>
      <c r="T449" s="8">
        <f t="shared" si="337"/>
        <v>100</v>
      </c>
      <c r="U449" s="8">
        <f t="shared" si="339"/>
        <v>0</v>
      </c>
      <c r="V449" s="8">
        <f t="shared" si="340"/>
        <v>700</v>
      </c>
      <c r="W449" s="26">
        <f t="shared" si="341"/>
        <v>0</v>
      </c>
      <c r="X449" s="30"/>
      <c r="Y449" s="26"/>
    </row>
    <row r="450" spans="1:25" ht="14.25" customHeight="1" x14ac:dyDescent="0.2">
      <c r="A450" s="7" t="s">
        <v>1311</v>
      </c>
      <c r="B450" s="21">
        <v>4500</v>
      </c>
      <c r="C450" s="29"/>
      <c r="D450" s="6" t="s">
        <v>1241</v>
      </c>
      <c r="E450" s="6" t="s">
        <v>643</v>
      </c>
      <c r="F450" s="20" t="s">
        <v>644</v>
      </c>
      <c r="G450" s="22">
        <v>0</v>
      </c>
      <c r="H450" s="8">
        <v>0</v>
      </c>
      <c r="I450" s="8" t="e">
        <f t="shared" si="315"/>
        <v>#DIV/0!</v>
      </c>
      <c r="J450" s="8">
        <v>0</v>
      </c>
      <c r="K450" s="8"/>
      <c r="L450" s="8">
        <f t="shared" si="342"/>
        <v>0</v>
      </c>
      <c r="M450" s="8" t="e">
        <f t="shared" si="316"/>
        <v>#DIV/0!</v>
      </c>
      <c r="N450" s="8">
        <f t="shared" si="343"/>
        <v>0</v>
      </c>
      <c r="O450" s="8">
        <f t="shared" si="344"/>
        <v>0</v>
      </c>
      <c r="P450" s="8"/>
      <c r="Q450" s="8"/>
      <c r="R450" s="8"/>
      <c r="S450" s="8">
        <f t="shared" si="338"/>
        <v>0</v>
      </c>
      <c r="T450" s="8" t="e">
        <f t="shared" si="337"/>
        <v>#DIV/0!</v>
      </c>
      <c r="U450" s="8">
        <f t="shared" si="339"/>
        <v>0</v>
      </c>
      <c r="V450" s="8">
        <f t="shared" si="340"/>
        <v>0</v>
      </c>
      <c r="W450" s="26">
        <f t="shared" si="341"/>
        <v>0</v>
      </c>
      <c r="X450" s="30"/>
      <c r="Y450" s="26"/>
    </row>
    <row r="451" spans="1:25" ht="14.25" customHeight="1" x14ac:dyDescent="0.2">
      <c r="A451" s="7" t="s">
        <v>1311</v>
      </c>
      <c r="B451" s="21">
        <v>4500</v>
      </c>
      <c r="C451" s="29" t="s">
        <v>1315</v>
      </c>
      <c r="D451" s="6" t="s">
        <v>1241</v>
      </c>
      <c r="E451" s="6" t="s">
        <v>646</v>
      </c>
      <c r="F451" s="20" t="s">
        <v>647</v>
      </c>
      <c r="G451" s="22">
        <v>10000</v>
      </c>
      <c r="H451" s="8">
        <v>10000</v>
      </c>
      <c r="I451" s="8">
        <f t="shared" si="315"/>
        <v>100</v>
      </c>
      <c r="J451" s="8">
        <v>0</v>
      </c>
      <c r="K451" s="8"/>
      <c r="L451" s="8">
        <f t="shared" si="342"/>
        <v>10000</v>
      </c>
      <c r="M451" s="8">
        <f t="shared" si="316"/>
        <v>100</v>
      </c>
      <c r="N451" s="8">
        <f t="shared" si="343"/>
        <v>0</v>
      </c>
      <c r="O451" s="8">
        <f t="shared" si="344"/>
        <v>0</v>
      </c>
      <c r="P451" s="8"/>
      <c r="Q451" s="8"/>
      <c r="R451" s="8"/>
      <c r="S451" s="8">
        <f t="shared" si="338"/>
        <v>10000</v>
      </c>
      <c r="T451" s="8">
        <f t="shared" si="337"/>
        <v>100</v>
      </c>
      <c r="U451" s="8">
        <f t="shared" si="339"/>
        <v>0</v>
      </c>
      <c r="V451" s="8">
        <f t="shared" si="340"/>
        <v>10000</v>
      </c>
      <c r="W451" s="26">
        <f t="shared" si="341"/>
        <v>0</v>
      </c>
      <c r="X451" s="30"/>
      <c r="Y451" s="26"/>
    </row>
    <row r="452" spans="1:25" ht="14.25" customHeight="1" x14ac:dyDescent="0.2">
      <c r="A452" s="7" t="s">
        <v>1311</v>
      </c>
      <c r="B452" s="21">
        <v>4500</v>
      </c>
      <c r="C452" s="29" t="s">
        <v>648</v>
      </c>
      <c r="D452" s="6" t="s">
        <v>1241</v>
      </c>
      <c r="E452" s="6" t="s">
        <v>646</v>
      </c>
      <c r="F452" s="20" t="s">
        <v>669</v>
      </c>
      <c r="G452" s="22">
        <v>4160</v>
      </c>
      <c r="H452" s="8">
        <v>0</v>
      </c>
      <c r="I452" s="8">
        <f t="shared" si="315"/>
        <v>0</v>
      </c>
      <c r="J452" s="8">
        <v>3337.09</v>
      </c>
      <c r="K452" s="8"/>
      <c r="L452" s="8">
        <f t="shared" si="342"/>
        <v>3337.09</v>
      </c>
      <c r="M452" s="8">
        <f t="shared" si="316"/>
        <v>80.218509615384619</v>
      </c>
      <c r="N452" s="8">
        <f t="shared" si="343"/>
        <v>822.90999999999985</v>
      </c>
      <c r="O452" s="8">
        <f t="shared" si="344"/>
        <v>3337.09</v>
      </c>
      <c r="P452" s="8"/>
      <c r="Q452" s="8"/>
      <c r="R452" s="8"/>
      <c r="S452" s="8">
        <f t="shared" si="338"/>
        <v>3337.09</v>
      </c>
      <c r="T452" s="8">
        <f t="shared" si="337"/>
        <v>80.218509615384619</v>
      </c>
      <c r="U452" s="8">
        <f t="shared" si="339"/>
        <v>822.90999999999985</v>
      </c>
      <c r="V452" s="8">
        <f t="shared" si="340"/>
        <v>3337.09</v>
      </c>
      <c r="W452" s="26">
        <f t="shared" si="341"/>
        <v>0</v>
      </c>
      <c r="X452" s="30"/>
      <c r="Y452" s="26"/>
    </row>
    <row r="453" spans="1:25" ht="14.25" customHeight="1" x14ac:dyDescent="0.2">
      <c r="A453" s="7" t="s">
        <v>1311</v>
      </c>
      <c r="B453" s="21">
        <v>4500</v>
      </c>
      <c r="C453" s="29"/>
      <c r="D453" s="6" t="s">
        <v>1241</v>
      </c>
      <c r="E453" s="6" t="s">
        <v>670</v>
      </c>
      <c r="F453" s="20" t="s">
        <v>671</v>
      </c>
      <c r="G453" s="8">
        <v>0</v>
      </c>
      <c r="H453" s="8">
        <v>0</v>
      </c>
      <c r="I453" s="8" t="e">
        <f t="shared" si="315"/>
        <v>#DIV/0!</v>
      </c>
      <c r="J453" s="8">
        <v>0</v>
      </c>
      <c r="K453" s="8"/>
      <c r="L453" s="8">
        <f t="shared" si="342"/>
        <v>0</v>
      </c>
      <c r="M453" s="8" t="e">
        <f t="shared" si="316"/>
        <v>#DIV/0!</v>
      </c>
      <c r="N453" s="8">
        <f t="shared" si="343"/>
        <v>0</v>
      </c>
      <c r="O453" s="8">
        <f t="shared" si="344"/>
        <v>0</v>
      </c>
      <c r="P453" s="8"/>
      <c r="Q453" s="8"/>
      <c r="R453" s="8"/>
      <c r="S453" s="8">
        <f t="shared" si="338"/>
        <v>0</v>
      </c>
      <c r="T453" s="8" t="e">
        <f t="shared" si="337"/>
        <v>#DIV/0!</v>
      </c>
      <c r="U453" s="8">
        <f t="shared" si="339"/>
        <v>0</v>
      </c>
      <c r="V453" s="8">
        <f t="shared" si="340"/>
        <v>0</v>
      </c>
      <c r="W453" s="26">
        <f t="shared" si="341"/>
        <v>0</v>
      </c>
      <c r="X453" s="30"/>
      <c r="Y453" s="26"/>
    </row>
    <row r="454" spans="1:25" ht="14.25" customHeight="1" x14ac:dyDescent="0.2">
      <c r="A454" s="7" t="s">
        <v>1311</v>
      </c>
      <c r="B454" s="21">
        <v>4500</v>
      </c>
      <c r="C454" s="29"/>
      <c r="D454" s="6" t="s">
        <v>1241</v>
      </c>
      <c r="E454" s="6" t="s">
        <v>1845</v>
      </c>
      <c r="F454" s="20" t="s">
        <v>1846</v>
      </c>
      <c r="G454" s="22">
        <v>38347</v>
      </c>
      <c r="H454" s="8">
        <v>33552</v>
      </c>
      <c r="I454" s="8">
        <f t="shared" si="315"/>
        <v>87.495762380368731</v>
      </c>
      <c r="J454" s="8">
        <v>4795</v>
      </c>
      <c r="K454" s="8"/>
      <c r="L454" s="8">
        <f t="shared" si="342"/>
        <v>38347</v>
      </c>
      <c r="M454" s="8">
        <f t="shared" si="316"/>
        <v>100</v>
      </c>
      <c r="N454" s="8">
        <f t="shared" si="343"/>
        <v>0</v>
      </c>
      <c r="O454" s="8">
        <f t="shared" si="344"/>
        <v>4795</v>
      </c>
      <c r="P454" s="8"/>
      <c r="Q454" s="8"/>
      <c r="R454" s="76">
        <f>0*2400</f>
        <v>0</v>
      </c>
      <c r="S454" s="8">
        <f t="shared" si="338"/>
        <v>38347</v>
      </c>
      <c r="T454" s="8">
        <f t="shared" si="337"/>
        <v>100</v>
      </c>
      <c r="U454" s="8">
        <f t="shared" si="339"/>
        <v>0</v>
      </c>
      <c r="V454" s="8">
        <f t="shared" si="340"/>
        <v>38347</v>
      </c>
      <c r="W454" s="26">
        <f t="shared" si="341"/>
        <v>0</v>
      </c>
      <c r="X454" s="30"/>
      <c r="Y454" s="26"/>
    </row>
    <row r="455" spans="1:25" ht="14.25" customHeight="1" x14ac:dyDescent="0.2">
      <c r="A455" s="7" t="s">
        <v>1311</v>
      </c>
      <c r="B455" s="21">
        <v>5525</v>
      </c>
      <c r="C455" s="29"/>
      <c r="D455" s="6" t="s">
        <v>1241</v>
      </c>
      <c r="E455" s="6" t="s">
        <v>1847</v>
      </c>
      <c r="F455" s="20" t="s">
        <v>1848</v>
      </c>
      <c r="G455" s="22">
        <v>0</v>
      </c>
      <c r="H455" s="8">
        <v>0</v>
      </c>
      <c r="I455" s="8" t="e">
        <f t="shared" si="315"/>
        <v>#DIV/0!</v>
      </c>
      <c r="J455" s="8">
        <v>0</v>
      </c>
      <c r="K455" s="8"/>
      <c r="L455" s="8">
        <f t="shared" si="342"/>
        <v>0</v>
      </c>
      <c r="M455" s="8" t="e">
        <f t="shared" si="316"/>
        <v>#DIV/0!</v>
      </c>
      <c r="N455" s="8">
        <f t="shared" si="343"/>
        <v>0</v>
      </c>
      <c r="O455" s="8">
        <f t="shared" si="344"/>
        <v>0</v>
      </c>
      <c r="P455" s="8"/>
      <c r="Q455" s="8"/>
      <c r="R455" s="8"/>
      <c r="S455" s="8">
        <f t="shared" si="338"/>
        <v>0</v>
      </c>
      <c r="T455" s="8" t="e">
        <f t="shared" si="337"/>
        <v>#DIV/0!</v>
      </c>
      <c r="U455" s="8">
        <f t="shared" si="339"/>
        <v>0</v>
      </c>
      <c r="V455" s="8">
        <f t="shared" si="340"/>
        <v>0</v>
      </c>
      <c r="W455" s="26">
        <f t="shared" si="341"/>
        <v>0</v>
      </c>
      <c r="X455" s="30"/>
      <c r="Y455" s="26"/>
    </row>
    <row r="456" spans="1:25" ht="14.25" customHeight="1" x14ac:dyDescent="0.2">
      <c r="A456" s="7" t="s">
        <v>1311</v>
      </c>
      <c r="B456" s="21">
        <v>4500</v>
      </c>
      <c r="C456" s="29"/>
      <c r="D456" s="6" t="s">
        <v>1241</v>
      </c>
      <c r="E456" s="6" t="s">
        <v>1849</v>
      </c>
      <c r="F456" s="20" t="s">
        <v>1850</v>
      </c>
      <c r="G456" s="22">
        <v>3100</v>
      </c>
      <c r="H456" s="8">
        <v>3100</v>
      </c>
      <c r="I456" s="8">
        <f t="shared" ref="I456:I520" si="345">H456/G456*100</f>
        <v>100</v>
      </c>
      <c r="J456" s="8">
        <v>0</v>
      </c>
      <c r="K456" s="8"/>
      <c r="L456" s="8">
        <f t="shared" si="342"/>
        <v>3100</v>
      </c>
      <c r="M456" s="8">
        <f t="shared" ref="M456:M520" si="346">L456/G456*100</f>
        <v>100</v>
      </c>
      <c r="N456" s="8">
        <f t="shared" si="343"/>
        <v>0</v>
      </c>
      <c r="O456" s="8">
        <f t="shared" si="344"/>
        <v>0</v>
      </c>
      <c r="P456" s="8"/>
      <c r="Q456" s="8"/>
      <c r="R456" s="76"/>
      <c r="S456" s="8">
        <f t="shared" si="338"/>
        <v>3100</v>
      </c>
      <c r="T456" s="8">
        <f t="shared" si="337"/>
        <v>100</v>
      </c>
      <c r="U456" s="8">
        <f t="shared" si="339"/>
        <v>0</v>
      </c>
      <c r="V456" s="8">
        <f t="shared" si="340"/>
        <v>3100</v>
      </c>
      <c r="W456" s="26">
        <f t="shared" si="341"/>
        <v>0</v>
      </c>
      <c r="X456" s="30"/>
      <c r="Y456" s="26"/>
    </row>
    <row r="457" spans="1:25" ht="14.25" customHeight="1" x14ac:dyDescent="0.2">
      <c r="A457" s="7" t="s">
        <v>1311</v>
      </c>
      <c r="B457" s="21">
        <v>4500</v>
      </c>
      <c r="C457" s="29"/>
      <c r="D457" s="6" t="s">
        <v>1241</v>
      </c>
      <c r="E457" s="6" t="s">
        <v>1851</v>
      </c>
      <c r="F457" s="20" t="s">
        <v>1852</v>
      </c>
      <c r="G457" s="22">
        <v>300</v>
      </c>
      <c r="H457" s="8">
        <v>300</v>
      </c>
      <c r="I457" s="8">
        <f t="shared" si="345"/>
        <v>100</v>
      </c>
      <c r="J457" s="8">
        <v>0</v>
      </c>
      <c r="K457" s="8"/>
      <c r="L457" s="8">
        <f t="shared" si="342"/>
        <v>300</v>
      </c>
      <c r="M457" s="8">
        <f t="shared" si="346"/>
        <v>100</v>
      </c>
      <c r="N457" s="8">
        <f t="shared" si="343"/>
        <v>0</v>
      </c>
      <c r="O457" s="8">
        <f t="shared" si="344"/>
        <v>0</v>
      </c>
      <c r="P457" s="8"/>
      <c r="Q457" s="8"/>
      <c r="R457" s="76"/>
      <c r="S457" s="8">
        <f t="shared" si="338"/>
        <v>300</v>
      </c>
      <c r="T457" s="8">
        <f t="shared" si="337"/>
        <v>100</v>
      </c>
      <c r="U457" s="8">
        <f t="shared" si="339"/>
        <v>0</v>
      </c>
      <c r="V457" s="8">
        <f t="shared" si="340"/>
        <v>300</v>
      </c>
      <c r="W457" s="26">
        <f t="shared" si="341"/>
        <v>0</v>
      </c>
      <c r="X457" s="30"/>
      <c r="Y457" s="26"/>
    </row>
    <row r="458" spans="1:25" ht="14.25" customHeight="1" x14ac:dyDescent="0.2">
      <c r="A458" s="7" t="s">
        <v>1311</v>
      </c>
      <c r="B458" s="21">
        <v>4500</v>
      </c>
      <c r="C458" s="29"/>
      <c r="D458" s="6" t="s">
        <v>1241</v>
      </c>
      <c r="E458" s="6" t="s">
        <v>1056</v>
      </c>
      <c r="F458" s="20" t="s">
        <v>1057</v>
      </c>
      <c r="G458" s="22">
        <v>0</v>
      </c>
      <c r="H458" s="8">
        <v>0</v>
      </c>
      <c r="I458" s="8" t="e">
        <f t="shared" si="345"/>
        <v>#DIV/0!</v>
      </c>
      <c r="J458" s="8">
        <v>0</v>
      </c>
      <c r="K458" s="8"/>
      <c r="L458" s="8">
        <f t="shared" si="342"/>
        <v>0</v>
      </c>
      <c r="M458" s="8" t="e">
        <f t="shared" si="346"/>
        <v>#DIV/0!</v>
      </c>
      <c r="N458" s="8">
        <f t="shared" si="343"/>
        <v>0</v>
      </c>
      <c r="O458" s="8">
        <f t="shared" si="344"/>
        <v>0</v>
      </c>
      <c r="P458" s="8"/>
      <c r="Q458" s="8"/>
      <c r="R458" s="8"/>
      <c r="S458" s="8">
        <f t="shared" si="338"/>
        <v>0</v>
      </c>
      <c r="T458" s="8" t="e">
        <f t="shared" si="337"/>
        <v>#DIV/0!</v>
      </c>
      <c r="U458" s="8">
        <f t="shared" si="339"/>
        <v>0</v>
      </c>
      <c r="V458" s="8">
        <f t="shared" si="340"/>
        <v>0</v>
      </c>
      <c r="W458" s="26">
        <f t="shared" si="341"/>
        <v>0</v>
      </c>
      <c r="X458" s="30"/>
      <c r="Y458" s="26"/>
    </row>
    <row r="459" spans="1:25" ht="14.25" customHeight="1" x14ac:dyDescent="0.2">
      <c r="A459" s="7" t="s">
        <v>1311</v>
      </c>
      <c r="B459" s="21">
        <v>4500</v>
      </c>
      <c r="C459" s="29"/>
      <c r="D459" s="6" t="s">
        <v>1241</v>
      </c>
      <c r="E459" s="6" t="s">
        <v>1058</v>
      </c>
      <c r="F459" s="6" t="s">
        <v>982</v>
      </c>
      <c r="G459" s="22">
        <v>0</v>
      </c>
      <c r="H459" s="8">
        <v>0</v>
      </c>
      <c r="I459" s="8" t="e">
        <f t="shared" si="345"/>
        <v>#DIV/0!</v>
      </c>
      <c r="J459" s="8">
        <v>0</v>
      </c>
      <c r="K459" s="8"/>
      <c r="L459" s="8">
        <f t="shared" si="342"/>
        <v>0</v>
      </c>
      <c r="M459" s="8" t="e">
        <f t="shared" si="346"/>
        <v>#DIV/0!</v>
      </c>
      <c r="N459" s="8">
        <f t="shared" si="343"/>
        <v>0</v>
      </c>
      <c r="O459" s="8">
        <f t="shared" si="344"/>
        <v>0</v>
      </c>
      <c r="P459" s="8"/>
      <c r="Q459" s="8"/>
      <c r="R459" s="8"/>
      <c r="S459" s="8">
        <f t="shared" si="338"/>
        <v>0</v>
      </c>
      <c r="T459" s="8" t="e">
        <f t="shared" si="337"/>
        <v>#DIV/0!</v>
      </c>
      <c r="U459" s="8">
        <f t="shared" si="339"/>
        <v>0</v>
      </c>
      <c r="V459" s="8">
        <f t="shared" si="340"/>
        <v>0</v>
      </c>
      <c r="W459" s="26">
        <f t="shared" si="341"/>
        <v>0</v>
      </c>
      <c r="X459" s="30"/>
      <c r="Y459" s="26"/>
    </row>
    <row r="460" spans="1:25" ht="14.25" customHeight="1" x14ac:dyDescent="0.2">
      <c r="A460" s="7" t="s">
        <v>1311</v>
      </c>
      <c r="B460" s="21">
        <v>5525</v>
      </c>
      <c r="C460" s="29"/>
      <c r="D460" s="6" t="s">
        <v>1241</v>
      </c>
      <c r="E460" s="6" t="s">
        <v>1059</v>
      </c>
      <c r="F460" s="20" t="s">
        <v>1060</v>
      </c>
      <c r="G460" s="22">
        <v>2600</v>
      </c>
      <c r="H460" s="8">
        <v>1490.29</v>
      </c>
      <c r="I460" s="8">
        <f t="shared" si="345"/>
        <v>57.318846153846145</v>
      </c>
      <c r="J460" s="8">
        <v>0</v>
      </c>
      <c r="K460" s="8"/>
      <c r="L460" s="8">
        <f t="shared" si="342"/>
        <v>1490.29</v>
      </c>
      <c r="M460" s="8">
        <f t="shared" si="346"/>
        <v>57.318846153846145</v>
      </c>
      <c r="N460" s="8">
        <f t="shared" si="343"/>
        <v>1109.71</v>
      </c>
      <c r="O460" s="8">
        <f t="shared" si="344"/>
        <v>0</v>
      </c>
      <c r="P460" s="8"/>
      <c r="Q460" s="8"/>
      <c r="R460" s="8"/>
      <c r="S460" s="8">
        <f t="shared" si="338"/>
        <v>1490.29</v>
      </c>
      <c r="T460" s="8">
        <f t="shared" si="337"/>
        <v>57.318846153846145</v>
      </c>
      <c r="U460" s="8">
        <f t="shared" si="339"/>
        <v>1109.71</v>
      </c>
      <c r="V460" s="8">
        <f t="shared" si="340"/>
        <v>1490.29</v>
      </c>
      <c r="W460" s="26">
        <f t="shared" si="341"/>
        <v>0</v>
      </c>
      <c r="X460" s="30"/>
      <c r="Y460" s="26"/>
    </row>
    <row r="461" spans="1:25" ht="14.25" customHeight="1" x14ac:dyDescent="0.2">
      <c r="A461" s="7" t="s">
        <v>1311</v>
      </c>
      <c r="B461" s="21" t="s">
        <v>1061</v>
      </c>
      <c r="C461" s="29"/>
      <c r="D461" s="6" t="s">
        <v>1241</v>
      </c>
      <c r="E461" s="6" t="s">
        <v>1062</v>
      </c>
      <c r="F461" s="20" t="s">
        <v>1019</v>
      </c>
      <c r="G461" s="22">
        <v>0</v>
      </c>
      <c r="H461" s="8">
        <v>0</v>
      </c>
      <c r="I461" s="8" t="e">
        <f t="shared" si="345"/>
        <v>#DIV/0!</v>
      </c>
      <c r="J461" s="8">
        <v>0</v>
      </c>
      <c r="K461" s="8"/>
      <c r="L461" s="8">
        <f t="shared" si="342"/>
        <v>0</v>
      </c>
      <c r="M461" s="8" t="e">
        <f t="shared" si="346"/>
        <v>#DIV/0!</v>
      </c>
      <c r="N461" s="8">
        <f t="shared" si="343"/>
        <v>0</v>
      </c>
      <c r="O461" s="8">
        <f t="shared" si="344"/>
        <v>0</v>
      </c>
      <c r="P461" s="8"/>
      <c r="Q461" s="8"/>
      <c r="R461" s="8"/>
      <c r="S461" s="8">
        <f t="shared" si="338"/>
        <v>0</v>
      </c>
      <c r="T461" s="8" t="e">
        <f t="shared" si="337"/>
        <v>#DIV/0!</v>
      </c>
      <c r="U461" s="8">
        <f t="shared" si="339"/>
        <v>0</v>
      </c>
      <c r="V461" s="8">
        <f t="shared" si="340"/>
        <v>0</v>
      </c>
      <c r="W461" s="26">
        <f t="shared" si="341"/>
        <v>0</v>
      </c>
      <c r="X461" s="30"/>
      <c r="Y461" s="26"/>
    </row>
    <row r="462" spans="1:25" ht="14.25" customHeight="1" x14ac:dyDescent="0.2">
      <c r="A462" s="7" t="s">
        <v>1311</v>
      </c>
      <c r="B462" s="21" t="s">
        <v>1061</v>
      </c>
      <c r="C462" s="29" t="s">
        <v>645</v>
      </c>
      <c r="D462" s="6" t="s">
        <v>1241</v>
      </c>
      <c r="E462" s="6" t="s">
        <v>1020</v>
      </c>
      <c r="F462" s="20" t="s">
        <v>1064</v>
      </c>
      <c r="G462" s="22">
        <v>3900</v>
      </c>
      <c r="H462" s="8">
        <v>815.11999999999989</v>
      </c>
      <c r="I462" s="8">
        <f t="shared" si="345"/>
        <v>20.900512820512816</v>
      </c>
      <c r="J462" s="8">
        <v>59.51</v>
      </c>
      <c r="K462" s="8"/>
      <c r="L462" s="8">
        <f t="shared" si="342"/>
        <v>874.62999999999988</v>
      </c>
      <c r="M462" s="8">
        <f t="shared" si="346"/>
        <v>22.426410256410254</v>
      </c>
      <c r="N462" s="8">
        <f t="shared" si="343"/>
        <v>3025.37</v>
      </c>
      <c r="O462" s="8">
        <f t="shared" si="344"/>
        <v>59.51</v>
      </c>
      <c r="P462" s="8"/>
      <c r="Q462" s="8"/>
      <c r="R462" s="8"/>
      <c r="S462" s="8">
        <f t="shared" si="338"/>
        <v>874.62999999999988</v>
      </c>
      <c r="T462" s="8">
        <f t="shared" si="337"/>
        <v>22.426410256410254</v>
      </c>
      <c r="U462" s="8">
        <f t="shared" si="339"/>
        <v>3025.37</v>
      </c>
      <c r="V462" s="8">
        <f t="shared" si="340"/>
        <v>874.62999999999988</v>
      </c>
      <c r="W462" s="26">
        <f t="shared" si="341"/>
        <v>0</v>
      </c>
      <c r="X462" s="30"/>
      <c r="Y462" s="26"/>
    </row>
    <row r="463" spans="1:25" ht="14.25" customHeight="1" x14ac:dyDescent="0.2">
      <c r="A463" s="7" t="s">
        <v>1311</v>
      </c>
      <c r="B463" s="21">
        <v>4500</v>
      </c>
      <c r="C463" s="29"/>
      <c r="D463" s="6" t="s">
        <v>1241</v>
      </c>
      <c r="E463" s="6" t="s">
        <v>593</v>
      </c>
      <c r="F463" s="20" t="s">
        <v>594</v>
      </c>
      <c r="G463" s="22">
        <v>0</v>
      </c>
      <c r="H463" s="8">
        <v>0</v>
      </c>
      <c r="I463" s="8" t="e">
        <f t="shared" si="345"/>
        <v>#DIV/0!</v>
      </c>
      <c r="J463" s="8">
        <v>0</v>
      </c>
      <c r="K463" s="8"/>
      <c r="L463" s="8">
        <f t="shared" si="342"/>
        <v>0</v>
      </c>
      <c r="M463" s="8" t="e">
        <f t="shared" si="346"/>
        <v>#DIV/0!</v>
      </c>
      <c r="N463" s="8">
        <f t="shared" si="343"/>
        <v>0</v>
      </c>
      <c r="O463" s="8">
        <f t="shared" si="344"/>
        <v>0</v>
      </c>
      <c r="P463" s="8"/>
      <c r="Q463" s="8"/>
      <c r="R463" s="8"/>
      <c r="S463" s="8">
        <f t="shared" si="338"/>
        <v>0</v>
      </c>
      <c r="T463" s="8" t="e">
        <f t="shared" si="337"/>
        <v>#DIV/0!</v>
      </c>
      <c r="U463" s="8">
        <f t="shared" si="339"/>
        <v>0</v>
      </c>
      <c r="V463" s="8">
        <f t="shared" si="340"/>
        <v>0</v>
      </c>
      <c r="W463" s="26">
        <f t="shared" si="341"/>
        <v>0</v>
      </c>
      <c r="X463" s="30">
        <v>0</v>
      </c>
      <c r="Y463" s="26"/>
    </row>
    <row r="464" spans="1:25" ht="14.25" customHeight="1" x14ac:dyDescent="0.2">
      <c r="A464" s="7" t="s">
        <v>1311</v>
      </c>
      <c r="B464" s="21">
        <v>4500</v>
      </c>
      <c r="C464" s="29"/>
      <c r="D464" s="6" t="s">
        <v>1241</v>
      </c>
      <c r="E464" s="6" t="s">
        <v>595</v>
      </c>
      <c r="F464" s="20" t="s">
        <v>664</v>
      </c>
      <c r="G464" s="22">
        <v>0</v>
      </c>
      <c r="H464" s="8">
        <v>0</v>
      </c>
      <c r="I464" s="8" t="e">
        <f t="shared" si="345"/>
        <v>#DIV/0!</v>
      </c>
      <c r="J464" s="8">
        <v>0</v>
      </c>
      <c r="K464" s="8"/>
      <c r="L464" s="8">
        <f t="shared" si="342"/>
        <v>0</v>
      </c>
      <c r="M464" s="8" t="e">
        <f t="shared" si="346"/>
        <v>#DIV/0!</v>
      </c>
      <c r="N464" s="8">
        <f t="shared" si="343"/>
        <v>0</v>
      </c>
      <c r="O464" s="8">
        <f t="shared" si="344"/>
        <v>0</v>
      </c>
      <c r="P464" s="8"/>
      <c r="Q464" s="8"/>
      <c r="R464" s="8"/>
      <c r="S464" s="8">
        <f t="shared" si="338"/>
        <v>0</v>
      </c>
      <c r="T464" s="8" t="e">
        <f t="shared" si="337"/>
        <v>#DIV/0!</v>
      </c>
      <c r="U464" s="8">
        <f t="shared" si="339"/>
        <v>0</v>
      </c>
      <c r="V464" s="8">
        <f t="shared" si="340"/>
        <v>0</v>
      </c>
      <c r="W464" s="26">
        <f t="shared" si="341"/>
        <v>0</v>
      </c>
      <c r="X464" s="30">
        <v>0</v>
      </c>
      <c r="Y464" s="26"/>
    </row>
    <row r="465" spans="1:25" ht="14.25" customHeight="1" x14ac:dyDescent="0.2">
      <c r="A465" s="7" t="s">
        <v>1311</v>
      </c>
      <c r="B465" s="21">
        <v>4500</v>
      </c>
      <c r="C465" s="29"/>
      <c r="D465" s="6" t="s">
        <v>1241</v>
      </c>
      <c r="E465" s="6" t="s">
        <v>665</v>
      </c>
      <c r="F465" s="20" t="s">
        <v>981</v>
      </c>
      <c r="G465" s="40">
        <v>0</v>
      </c>
      <c r="H465" s="8">
        <v>0</v>
      </c>
      <c r="I465" s="8" t="e">
        <f t="shared" si="345"/>
        <v>#DIV/0!</v>
      </c>
      <c r="J465" s="8">
        <v>0</v>
      </c>
      <c r="K465" s="8"/>
      <c r="L465" s="8">
        <f t="shared" si="342"/>
        <v>0</v>
      </c>
      <c r="M465" s="8" t="e">
        <f t="shared" si="346"/>
        <v>#DIV/0!</v>
      </c>
      <c r="N465" s="8">
        <f t="shared" si="343"/>
        <v>0</v>
      </c>
      <c r="O465" s="8">
        <f t="shared" si="344"/>
        <v>0</v>
      </c>
      <c r="P465" s="8"/>
      <c r="Q465" s="8"/>
      <c r="R465" s="8"/>
      <c r="S465" s="8">
        <f t="shared" si="338"/>
        <v>0</v>
      </c>
      <c r="T465" s="8" t="e">
        <f t="shared" si="337"/>
        <v>#DIV/0!</v>
      </c>
      <c r="U465" s="8">
        <f t="shared" si="339"/>
        <v>0</v>
      </c>
      <c r="V465" s="8">
        <f t="shared" si="340"/>
        <v>0</v>
      </c>
      <c r="W465" s="26">
        <f t="shared" si="341"/>
        <v>0</v>
      </c>
      <c r="X465" s="30"/>
      <c r="Y465" s="26"/>
    </row>
    <row r="466" spans="1:25" ht="14.25" customHeight="1" x14ac:dyDescent="0.2">
      <c r="A466" s="7" t="s">
        <v>1311</v>
      </c>
      <c r="B466" s="21">
        <v>4500</v>
      </c>
      <c r="C466" s="29"/>
      <c r="D466" s="6" t="s">
        <v>1241</v>
      </c>
      <c r="E466" s="6" t="s">
        <v>666</v>
      </c>
      <c r="F466" s="20" t="s">
        <v>667</v>
      </c>
      <c r="G466" s="8">
        <v>0</v>
      </c>
      <c r="H466" s="8">
        <v>0</v>
      </c>
      <c r="I466" s="8" t="e">
        <f t="shared" si="345"/>
        <v>#DIV/0!</v>
      </c>
      <c r="J466" s="8">
        <v>0</v>
      </c>
      <c r="K466" s="8"/>
      <c r="L466" s="8">
        <f t="shared" si="342"/>
        <v>0</v>
      </c>
      <c r="M466" s="8" t="e">
        <f t="shared" si="346"/>
        <v>#DIV/0!</v>
      </c>
      <c r="N466" s="8">
        <f t="shared" si="343"/>
        <v>0</v>
      </c>
      <c r="O466" s="8">
        <f t="shared" si="344"/>
        <v>0</v>
      </c>
      <c r="P466" s="8"/>
      <c r="Q466" s="8"/>
      <c r="R466" s="8"/>
      <c r="S466" s="8">
        <f t="shared" si="338"/>
        <v>0</v>
      </c>
      <c r="T466" s="8" t="e">
        <f t="shared" si="337"/>
        <v>#DIV/0!</v>
      </c>
      <c r="U466" s="8">
        <f t="shared" si="339"/>
        <v>0</v>
      </c>
      <c r="V466" s="8">
        <f t="shared" si="340"/>
        <v>0</v>
      </c>
      <c r="W466" s="26">
        <f t="shared" si="341"/>
        <v>0</v>
      </c>
      <c r="X466" s="30"/>
      <c r="Y466" s="26"/>
    </row>
    <row r="467" spans="1:25" ht="14.25" customHeight="1" x14ac:dyDescent="0.2">
      <c r="A467" s="7" t="s">
        <v>1311</v>
      </c>
      <c r="B467" s="21">
        <v>4500</v>
      </c>
      <c r="C467" s="29"/>
      <c r="D467" s="6" t="s">
        <v>1241</v>
      </c>
      <c r="E467" s="6" t="s">
        <v>668</v>
      </c>
      <c r="F467" s="20" t="s">
        <v>584</v>
      </c>
      <c r="G467" s="8">
        <v>0</v>
      </c>
      <c r="H467" s="8">
        <v>0</v>
      </c>
      <c r="I467" s="8" t="e">
        <f t="shared" si="345"/>
        <v>#DIV/0!</v>
      </c>
      <c r="J467" s="8">
        <v>0</v>
      </c>
      <c r="K467" s="8"/>
      <c r="L467" s="8">
        <f t="shared" si="342"/>
        <v>0</v>
      </c>
      <c r="M467" s="8" t="e">
        <f t="shared" si="346"/>
        <v>#DIV/0!</v>
      </c>
      <c r="N467" s="8">
        <f t="shared" si="343"/>
        <v>0</v>
      </c>
      <c r="O467" s="8">
        <f t="shared" si="344"/>
        <v>0</v>
      </c>
      <c r="P467" s="8"/>
      <c r="Q467" s="8"/>
      <c r="R467" s="8"/>
      <c r="S467" s="8">
        <f t="shared" si="338"/>
        <v>0</v>
      </c>
      <c r="T467" s="8" t="e">
        <f t="shared" si="337"/>
        <v>#DIV/0!</v>
      </c>
      <c r="U467" s="8">
        <f t="shared" si="339"/>
        <v>0</v>
      </c>
      <c r="V467" s="8">
        <f t="shared" si="340"/>
        <v>0</v>
      </c>
      <c r="W467" s="26">
        <f t="shared" si="341"/>
        <v>0</v>
      </c>
      <c r="X467" s="30"/>
      <c r="Y467" s="26"/>
    </row>
    <row r="468" spans="1:25" ht="14.25" customHeight="1" x14ac:dyDescent="0.2">
      <c r="A468" s="7" t="s">
        <v>1311</v>
      </c>
      <c r="B468" s="21">
        <v>5525</v>
      </c>
      <c r="C468" s="29" t="s">
        <v>645</v>
      </c>
      <c r="D468" s="6" t="s">
        <v>1241</v>
      </c>
      <c r="E468" s="6" t="s">
        <v>585</v>
      </c>
      <c r="F468" s="20" t="s">
        <v>586</v>
      </c>
      <c r="G468" s="8">
        <v>450</v>
      </c>
      <c r="H468" s="8">
        <v>0</v>
      </c>
      <c r="I468" s="8">
        <f t="shared" si="345"/>
        <v>0</v>
      </c>
      <c r="J468" s="8">
        <v>0</v>
      </c>
      <c r="K468" s="8"/>
      <c r="L468" s="8">
        <f t="shared" si="342"/>
        <v>0</v>
      </c>
      <c r="M468" s="8">
        <f t="shared" si="346"/>
        <v>0</v>
      </c>
      <c r="N468" s="8">
        <f t="shared" si="343"/>
        <v>450</v>
      </c>
      <c r="O468" s="8">
        <f t="shared" si="344"/>
        <v>0</v>
      </c>
      <c r="P468" s="8"/>
      <c r="Q468" s="8"/>
      <c r="R468" s="8"/>
      <c r="S468" s="8">
        <f t="shared" si="338"/>
        <v>0</v>
      </c>
      <c r="T468" s="8">
        <f t="shared" si="337"/>
        <v>0</v>
      </c>
      <c r="U468" s="8">
        <f t="shared" si="339"/>
        <v>450</v>
      </c>
      <c r="V468" s="8">
        <f t="shared" si="340"/>
        <v>0</v>
      </c>
      <c r="W468" s="26">
        <f t="shared" si="341"/>
        <v>0</v>
      </c>
      <c r="X468" s="30"/>
      <c r="Y468" s="26"/>
    </row>
    <row r="469" spans="1:25" ht="14.25" customHeight="1" x14ac:dyDescent="0.2">
      <c r="A469" s="7" t="s">
        <v>1311</v>
      </c>
      <c r="B469" s="21">
        <v>4500</v>
      </c>
      <c r="C469" s="29"/>
      <c r="D469" s="6" t="s">
        <v>1241</v>
      </c>
      <c r="E469" s="6" t="s">
        <v>587</v>
      </c>
      <c r="F469" s="20" t="s">
        <v>980</v>
      </c>
      <c r="G469" s="8">
        <v>0</v>
      </c>
      <c r="H469" s="8">
        <v>0</v>
      </c>
      <c r="I469" s="8" t="e">
        <f t="shared" si="345"/>
        <v>#DIV/0!</v>
      </c>
      <c r="J469" s="8">
        <v>0</v>
      </c>
      <c r="K469" s="8"/>
      <c r="L469" s="8">
        <f t="shared" si="342"/>
        <v>0</v>
      </c>
      <c r="M469" s="8" t="e">
        <f t="shared" si="346"/>
        <v>#DIV/0!</v>
      </c>
      <c r="N469" s="8">
        <f t="shared" si="343"/>
        <v>0</v>
      </c>
      <c r="O469" s="8">
        <f t="shared" si="344"/>
        <v>0</v>
      </c>
      <c r="P469" s="8"/>
      <c r="Q469" s="8"/>
      <c r="R469" s="8"/>
      <c r="S469" s="8">
        <f t="shared" si="338"/>
        <v>0</v>
      </c>
      <c r="T469" s="8" t="e">
        <f t="shared" si="337"/>
        <v>#DIV/0!</v>
      </c>
      <c r="U469" s="8">
        <f t="shared" si="339"/>
        <v>0</v>
      </c>
      <c r="V469" s="8">
        <f t="shared" si="340"/>
        <v>0</v>
      </c>
      <c r="W469" s="26">
        <f t="shared" si="341"/>
        <v>0</v>
      </c>
      <c r="X469" s="30"/>
      <c r="Y469" s="26"/>
    </row>
    <row r="470" spans="1:25" ht="14.25" customHeight="1" x14ac:dyDescent="0.2">
      <c r="A470" s="7" t="s">
        <v>1311</v>
      </c>
      <c r="B470" s="21">
        <v>4500</v>
      </c>
      <c r="C470" s="34"/>
      <c r="D470" s="6" t="s">
        <v>1241</v>
      </c>
      <c r="E470" s="6" t="s">
        <v>1210</v>
      </c>
      <c r="F470" s="20" t="s">
        <v>1211</v>
      </c>
      <c r="G470" s="8">
        <v>600</v>
      </c>
      <c r="H470" s="8">
        <v>600</v>
      </c>
      <c r="I470" s="8">
        <f t="shared" si="345"/>
        <v>100</v>
      </c>
      <c r="J470" s="8">
        <v>0</v>
      </c>
      <c r="K470" s="8"/>
      <c r="L470" s="8">
        <f t="shared" si="342"/>
        <v>600</v>
      </c>
      <c r="M470" s="8">
        <f t="shared" si="346"/>
        <v>100</v>
      </c>
      <c r="N470" s="8">
        <f t="shared" si="343"/>
        <v>0</v>
      </c>
      <c r="O470" s="8">
        <f t="shared" si="344"/>
        <v>0</v>
      </c>
      <c r="P470" s="8"/>
      <c r="Q470" s="8"/>
      <c r="R470" s="76"/>
      <c r="S470" s="8">
        <f t="shared" si="338"/>
        <v>600</v>
      </c>
      <c r="T470" s="8">
        <f t="shared" si="337"/>
        <v>100</v>
      </c>
      <c r="U470" s="8">
        <f t="shared" si="339"/>
        <v>0</v>
      </c>
      <c r="V470" s="8">
        <f t="shared" si="340"/>
        <v>600</v>
      </c>
      <c r="W470" s="26">
        <f t="shared" si="341"/>
        <v>0</v>
      </c>
      <c r="X470" s="21"/>
      <c r="Y470" s="26"/>
    </row>
    <row r="471" spans="1:25" ht="14.25" customHeight="1" x14ac:dyDescent="0.2">
      <c r="A471" s="7" t="s">
        <v>1311</v>
      </c>
      <c r="B471" s="21">
        <v>4500</v>
      </c>
      <c r="C471" s="29"/>
      <c r="D471" s="6" t="s">
        <v>1241</v>
      </c>
      <c r="E471" s="6" t="s">
        <v>1212</v>
      </c>
      <c r="F471" s="20" t="s">
        <v>983</v>
      </c>
      <c r="G471" s="8">
        <v>1300</v>
      </c>
      <c r="H471" s="8">
        <v>1300</v>
      </c>
      <c r="I471" s="8">
        <f t="shared" si="345"/>
        <v>100</v>
      </c>
      <c r="J471" s="8">
        <v>0</v>
      </c>
      <c r="K471" s="8"/>
      <c r="L471" s="8">
        <f t="shared" si="342"/>
        <v>1300</v>
      </c>
      <c r="M471" s="8">
        <f t="shared" si="346"/>
        <v>100</v>
      </c>
      <c r="N471" s="8">
        <f t="shared" si="343"/>
        <v>0</v>
      </c>
      <c r="O471" s="8">
        <f t="shared" si="344"/>
        <v>0</v>
      </c>
      <c r="P471" s="8"/>
      <c r="Q471" s="8"/>
      <c r="R471" s="76"/>
      <c r="S471" s="8">
        <f t="shared" si="338"/>
        <v>1300</v>
      </c>
      <c r="T471" s="8">
        <f t="shared" si="337"/>
        <v>100</v>
      </c>
      <c r="U471" s="8">
        <f t="shared" si="339"/>
        <v>0</v>
      </c>
      <c r="V471" s="8">
        <f t="shared" si="340"/>
        <v>1300</v>
      </c>
      <c r="W471" s="26">
        <f t="shared" si="341"/>
        <v>0</v>
      </c>
      <c r="X471" s="30">
        <v>1551</v>
      </c>
      <c r="Y471" s="26"/>
    </row>
    <row r="472" spans="1:25" ht="14.25" customHeight="1" x14ac:dyDescent="0.2">
      <c r="A472" s="7" t="s">
        <v>1311</v>
      </c>
      <c r="B472" s="21" t="s">
        <v>1061</v>
      </c>
      <c r="C472" s="29"/>
      <c r="D472" s="6" t="s">
        <v>1241</v>
      </c>
      <c r="E472" s="6" t="s">
        <v>1640</v>
      </c>
      <c r="F472" s="20" t="s">
        <v>442</v>
      </c>
      <c r="G472" s="39">
        <v>0</v>
      </c>
      <c r="H472" s="8">
        <v>0</v>
      </c>
      <c r="I472" s="8" t="e">
        <f t="shared" si="345"/>
        <v>#DIV/0!</v>
      </c>
      <c r="J472" s="8">
        <v>0</v>
      </c>
      <c r="K472" s="8"/>
      <c r="L472" s="8">
        <f t="shared" si="342"/>
        <v>0</v>
      </c>
      <c r="M472" s="8" t="e">
        <f t="shared" si="346"/>
        <v>#DIV/0!</v>
      </c>
      <c r="N472" s="8">
        <f t="shared" si="343"/>
        <v>0</v>
      </c>
      <c r="O472" s="8">
        <f t="shared" si="344"/>
        <v>0</v>
      </c>
      <c r="P472" s="8"/>
      <c r="Q472" s="8"/>
      <c r="R472" s="8"/>
      <c r="S472" s="8">
        <f t="shared" si="338"/>
        <v>0</v>
      </c>
      <c r="T472" s="8" t="e">
        <f t="shared" si="337"/>
        <v>#DIV/0!</v>
      </c>
      <c r="U472" s="8">
        <f t="shared" si="339"/>
        <v>0</v>
      </c>
      <c r="V472" s="8">
        <f t="shared" si="340"/>
        <v>0</v>
      </c>
      <c r="W472" s="26">
        <f t="shared" si="341"/>
        <v>0</v>
      </c>
      <c r="X472" s="30">
        <v>413900</v>
      </c>
      <c r="Y472" s="26"/>
    </row>
    <row r="473" spans="1:25" ht="14.25" customHeight="1" x14ac:dyDescent="0.2">
      <c r="A473" s="7" t="s">
        <v>1311</v>
      </c>
      <c r="B473" s="21" t="s">
        <v>1061</v>
      </c>
      <c r="C473" s="29"/>
      <c r="D473" s="6" t="s">
        <v>1241</v>
      </c>
      <c r="E473" s="6" t="s">
        <v>1276</v>
      </c>
      <c r="F473" s="20" t="s">
        <v>1277</v>
      </c>
      <c r="G473" s="22">
        <v>0</v>
      </c>
      <c r="H473" s="8">
        <v>0</v>
      </c>
      <c r="I473" s="8" t="e">
        <f t="shared" si="345"/>
        <v>#DIV/0!</v>
      </c>
      <c r="J473" s="8">
        <v>0</v>
      </c>
      <c r="K473" s="8"/>
      <c r="L473" s="8">
        <f t="shared" si="342"/>
        <v>0</v>
      </c>
      <c r="M473" s="8" t="e">
        <f t="shared" si="346"/>
        <v>#DIV/0!</v>
      </c>
      <c r="N473" s="8">
        <f t="shared" si="343"/>
        <v>0</v>
      </c>
      <c r="O473" s="8">
        <f t="shared" si="344"/>
        <v>0</v>
      </c>
      <c r="P473" s="8"/>
      <c r="Q473" s="8"/>
      <c r="R473" s="8"/>
      <c r="S473" s="8">
        <f t="shared" si="338"/>
        <v>0</v>
      </c>
      <c r="T473" s="8" t="e">
        <f t="shared" si="337"/>
        <v>#DIV/0!</v>
      </c>
      <c r="U473" s="8">
        <f t="shared" si="339"/>
        <v>0</v>
      </c>
      <c r="V473" s="8">
        <f t="shared" si="340"/>
        <v>0</v>
      </c>
      <c r="W473" s="26">
        <f t="shared" si="341"/>
        <v>0</v>
      </c>
      <c r="X473" s="30"/>
      <c r="Y473" s="26"/>
    </row>
    <row r="474" spans="1:25" ht="14.25" customHeight="1" x14ac:dyDescent="0.2">
      <c r="A474" s="7" t="s">
        <v>1311</v>
      </c>
      <c r="B474" s="21" t="s">
        <v>1061</v>
      </c>
      <c r="C474" s="29"/>
      <c r="D474" s="6" t="s">
        <v>1241</v>
      </c>
      <c r="E474" s="6" t="s">
        <v>443</v>
      </c>
      <c r="F474" s="20" t="s">
        <v>444</v>
      </c>
      <c r="G474" s="22">
        <v>0</v>
      </c>
      <c r="H474" s="8">
        <v>0</v>
      </c>
      <c r="I474" s="8" t="e">
        <f t="shared" si="345"/>
        <v>#DIV/0!</v>
      </c>
      <c r="J474" s="8">
        <v>0</v>
      </c>
      <c r="K474" s="8"/>
      <c r="L474" s="8">
        <f t="shared" si="342"/>
        <v>0</v>
      </c>
      <c r="M474" s="8" t="e">
        <f t="shared" si="346"/>
        <v>#DIV/0!</v>
      </c>
      <c r="N474" s="8">
        <f t="shared" si="343"/>
        <v>0</v>
      </c>
      <c r="O474" s="8">
        <f t="shared" si="344"/>
        <v>0</v>
      </c>
      <c r="P474" s="8"/>
      <c r="Q474" s="8"/>
      <c r="R474" s="8"/>
      <c r="S474" s="8">
        <f t="shared" si="338"/>
        <v>0</v>
      </c>
      <c r="T474" s="8" t="e">
        <f t="shared" si="337"/>
        <v>#DIV/0!</v>
      </c>
      <c r="U474" s="8">
        <f t="shared" si="339"/>
        <v>0</v>
      </c>
      <c r="V474" s="8">
        <f t="shared" si="340"/>
        <v>0</v>
      </c>
      <c r="W474" s="26">
        <f t="shared" si="341"/>
        <v>0</v>
      </c>
      <c r="X474" s="30"/>
      <c r="Y474" s="26"/>
    </row>
    <row r="475" spans="1:25" ht="14.25" customHeight="1" x14ac:dyDescent="0.2">
      <c r="A475" s="7" t="s">
        <v>1311</v>
      </c>
      <c r="B475" s="21">
        <v>4500</v>
      </c>
      <c r="C475" s="29"/>
      <c r="D475" s="6" t="s">
        <v>1241</v>
      </c>
      <c r="E475" s="6" t="s">
        <v>445</v>
      </c>
      <c r="F475" s="20" t="s">
        <v>446</v>
      </c>
      <c r="G475" s="22">
        <v>0</v>
      </c>
      <c r="H475" s="8">
        <v>0</v>
      </c>
      <c r="I475" s="8" t="e">
        <f t="shared" si="345"/>
        <v>#DIV/0!</v>
      </c>
      <c r="J475" s="8">
        <v>0</v>
      </c>
      <c r="K475" s="8"/>
      <c r="L475" s="8">
        <f t="shared" si="342"/>
        <v>0</v>
      </c>
      <c r="M475" s="8" t="e">
        <f t="shared" si="346"/>
        <v>#DIV/0!</v>
      </c>
      <c r="N475" s="8">
        <f t="shared" si="343"/>
        <v>0</v>
      </c>
      <c r="O475" s="8">
        <f t="shared" si="344"/>
        <v>0</v>
      </c>
      <c r="P475" s="8"/>
      <c r="Q475" s="8"/>
      <c r="R475" s="8"/>
      <c r="S475" s="8">
        <f t="shared" si="338"/>
        <v>0</v>
      </c>
      <c r="T475" s="8" t="e">
        <f t="shared" si="337"/>
        <v>#DIV/0!</v>
      </c>
      <c r="U475" s="8">
        <f t="shared" si="339"/>
        <v>0</v>
      </c>
      <c r="V475" s="8">
        <f t="shared" si="340"/>
        <v>0</v>
      </c>
      <c r="W475" s="26">
        <f t="shared" si="341"/>
        <v>0</v>
      </c>
      <c r="X475" s="30"/>
      <c r="Y475" s="26"/>
    </row>
    <row r="476" spans="1:25" ht="14.25" customHeight="1" x14ac:dyDescent="0.2">
      <c r="A476" s="7" t="s">
        <v>1311</v>
      </c>
      <c r="B476" s="21">
        <v>4500</v>
      </c>
      <c r="C476" s="29"/>
      <c r="D476" s="6" t="s">
        <v>1241</v>
      </c>
      <c r="E476" s="6" t="s">
        <v>447</v>
      </c>
      <c r="F476" s="20" t="s">
        <v>1684</v>
      </c>
      <c r="G476" s="22">
        <v>0</v>
      </c>
      <c r="H476" s="8">
        <v>0</v>
      </c>
      <c r="I476" s="8" t="e">
        <f t="shared" si="345"/>
        <v>#DIV/0!</v>
      </c>
      <c r="J476" s="8">
        <v>0</v>
      </c>
      <c r="K476" s="8"/>
      <c r="L476" s="8">
        <f t="shared" si="342"/>
        <v>0</v>
      </c>
      <c r="M476" s="8" t="e">
        <f t="shared" si="346"/>
        <v>#DIV/0!</v>
      </c>
      <c r="N476" s="8">
        <f t="shared" si="343"/>
        <v>0</v>
      </c>
      <c r="O476" s="8">
        <f t="shared" si="344"/>
        <v>0</v>
      </c>
      <c r="P476" s="8"/>
      <c r="Q476" s="8"/>
      <c r="R476" s="8"/>
      <c r="S476" s="8">
        <f t="shared" si="338"/>
        <v>0</v>
      </c>
      <c r="T476" s="8" t="e">
        <f t="shared" si="337"/>
        <v>#DIV/0!</v>
      </c>
      <c r="U476" s="8">
        <f t="shared" si="339"/>
        <v>0</v>
      </c>
      <c r="V476" s="8">
        <f t="shared" si="340"/>
        <v>0</v>
      </c>
      <c r="W476" s="26">
        <f t="shared" si="341"/>
        <v>0</v>
      </c>
      <c r="X476" s="30"/>
      <c r="Y476" s="26"/>
    </row>
    <row r="477" spans="1:25" ht="14.25" customHeight="1" x14ac:dyDescent="0.2">
      <c r="A477" s="7" t="s">
        <v>1311</v>
      </c>
      <c r="B477" s="21">
        <v>5522</v>
      </c>
      <c r="C477" s="29" t="s">
        <v>659</v>
      </c>
      <c r="D477" s="6" t="s">
        <v>1241</v>
      </c>
      <c r="E477" s="6" t="s">
        <v>448</v>
      </c>
      <c r="F477" s="31" t="s">
        <v>1713</v>
      </c>
      <c r="G477" s="22">
        <v>1200</v>
      </c>
      <c r="H477" s="8">
        <v>419.58</v>
      </c>
      <c r="I477" s="8">
        <f t="shared" si="345"/>
        <v>34.964999999999996</v>
      </c>
      <c r="J477" s="8">
        <v>0</v>
      </c>
      <c r="K477" s="8"/>
      <c r="L477" s="8">
        <f t="shared" si="342"/>
        <v>419.58</v>
      </c>
      <c r="M477" s="8">
        <f t="shared" si="346"/>
        <v>34.964999999999996</v>
      </c>
      <c r="N477" s="8">
        <f t="shared" si="343"/>
        <v>780.42000000000007</v>
      </c>
      <c r="O477" s="8">
        <f t="shared" si="344"/>
        <v>0</v>
      </c>
      <c r="P477" s="8"/>
      <c r="Q477" s="8"/>
      <c r="R477" s="8"/>
      <c r="S477" s="8">
        <f t="shared" si="338"/>
        <v>419.58</v>
      </c>
      <c r="T477" s="8">
        <f t="shared" si="337"/>
        <v>34.964999999999996</v>
      </c>
      <c r="U477" s="8">
        <f t="shared" si="339"/>
        <v>780.42000000000007</v>
      </c>
      <c r="V477" s="8">
        <f t="shared" si="340"/>
        <v>419.58</v>
      </c>
      <c r="W477" s="26">
        <f t="shared" si="341"/>
        <v>0</v>
      </c>
      <c r="X477" s="30"/>
      <c r="Y477" s="26"/>
    </row>
    <row r="478" spans="1:25" ht="14.25" customHeight="1" x14ac:dyDescent="0.2">
      <c r="A478" s="7" t="s">
        <v>1311</v>
      </c>
      <c r="B478" s="21">
        <v>4500</v>
      </c>
      <c r="C478" s="29"/>
      <c r="D478" s="6" t="s">
        <v>1241</v>
      </c>
      <c r="E478" s="6" t="s">
        <v>1714</v>
      </c>
      <c r="F478" s="20" t="s">
        <v>1155</v>
      </c>
      <c r="G478" s="22">
        <v>500</v>
      </c>
      <c r="H478" s="8">
        <v>500</v>
      </c>
      <c r="I478" s="8">
        <f t="shared" si="345"/>
        <v>100</v>
      </c>
      <c r="J478" s="8">
        <v>0</v>
      </c>
      <c r="K478" s="8"/>
      <c r="L478" s="8">
        <f t="shared" si="342"/>
        <v>500</v>
      </c>
      <c r="M478" s="8">
        <f t="shared" si="346"/>
        <v>100</v>
      </c>
      <c r="N478" s="8">
        <f t="shared" si="343"/>
        <v>0</v>
      </c>
      <c r="O478" s="8">
        <f t="shared" si="344"/>
        <v>0</v>
      </c>
      <c r="P478" s="8"/>
      <c r="Q478" s="8"/>
      <c r="R478" s="8"/>
      <c r="S478" s="8">
        <f t="shared" si="338"/>
        <v>500</v>
      </c>
      <c r="T478" s="8">
        <f t="shared" si="337"/>
        <v>100</v>
      </c>
      <c r="U478" s="8">
        <f t="shared" si="339"/>
        <v>0</v>
      </c>
      <c r="V478" s="8">
        <f t="shared" si="340"/>
        <v>500</v>
      </c>
      <c r="W478" s="26">
        <f t="shared" si="341"/>
        <v>0</v>
      </c>
      <c r="X478" s="30"/>
      <c r="Y478" s="26"/>
    </row>
    <row r="479" spans="1:25" ht="14.25" customHeight="1" x14ac:dyDescent="0.2">
      <c r="A479" s="7" t="s">
        <v>1311</v>
      </c>
      <c r="B479" s="21">
        <v>5525</v>
      </c>
      <c r="C479" s="29"/>
      <c r="D479" s="6" t="s">
        <v>1241</v>
      </c>
      <c r="E479" s="6" t="s">
        <v>1715</v>
      </c>
      <c r="F479" s="20" t="s">
        <v>824</v>
      </c>
      <c r="G479" s="22">
        <v>12000</v>
      </c>
      <c r="H479" s="8">
        <v>10000</v>
      </c>
      <c r="I479" s="8">
        <f t="shared" si="345"/>
        <v>83.333333333333343</v>
      </c>
      <c r="J479" s="8">
        <v>0</v>
      </c>
      <c r="K479" s="8"/>
      <c r="L479" s="8">
        <f t="shared" si="342"/>
        <v>10000</v>
      </c>
      <c r="M479" s="8">
        <f t="shared" si="346"/>
        <v>83.333333333333343</v>
      </c>
      <c r="N479" s="8">
        <f t="shared" si="343"/>
        <v>2000</v>
      </c>
      <c r="O479" s="8">
        <f t="shared" si="344"/>
        <v>0</v>
      </c>
      <c r="P479" s="8"/>
      <c r="Q479" s="8"/>
      <c r="R479" s="76"/>
      <c r="S479" s="8">
        <f t="shared" si="338"/>
        <v>10000</v>
      </c>
      <c r="T479" s="8">
        <f t="shared" si="337"/>
        <v>83.333333333333343</v>
      </c>
      <c r="U479" s="8">
        <f t="shared" si="339"/>
        <v>2000</v>
      </c>
      <c r="V479" s="8">
        <f t="shared" si="340"/>
        <v>10000</v>
      </c>
      <c r="W479" s="26">
        <f t="shared" si="341"/>
        <v>0</v>
      </c>
      <c r="X479" s="30"/>
      <c r="Y479" s="26"/>
    </row>
    <row r="480" spans="1:25" ht="14.25" customHeight="1" x14ac:dyDescent="0.2">
      <c r="A480" s="7" t="s">
        <v>1311</v>
      </c>
      <c r="B480" s="21">
        <v>4500</v>
      </c>
      <c r="C480" s="29"/>
      <c r="D480" s="6" t="s">
        <v>1241</v>
      </c>
      <c r="E480" s="6" t="s">
        <v>1716</v>
      </c>
      <c r="F480" s="20" t="s">
        <v>1023</v>
      </c>
      <c r="G480" s="22">
        <v>0</v>
      </c>
      <c r="H480" s="8">
        <v>0</v>
      </c>
      <c r="I480" s="8" t="e">
        <f t="shared" si="345"/>
        <v>#DIV/0!</v>
      </c>
      <c r="J480" s="8">
        <v>0</v>
      </c>
      <c r="K480" s="8"/>
      <c r="L480" s="8">
        <f t="shared" si="342"/>
        <v>0</v>
      </c>
      <c r="M480" s="8" t="e">
        <f t="shared" si="346"/>
        <v>#DIV/0!</v>
      </c>
      <c r="N480" s="8">
        <f t="shared" si="343"/>
        <v>0</v>
      </c>
      <c r="O480" s="8">
        <f t="shared" si="344"/>
        <v>0</v>
      </c>
      <c r="P480" s="8"/>
      <c r="Q480" s="8"/>
      <c r="R480" s="8"/>
      <c r="S480" s="8">
        <f t="shared" si="338"/>
        <v>0</v>
      </c>
      <c r="T480" s="8" t="e">
        <f t="shared" si="337"/>
        <v>#DIV/0!</v>
      </c>
      <c r="U480" s="8">
        <f t="shared" si="339"/>
        <v>0</v>
      </c>
      <c r="V480" s="8">
        <f t="shared" si="340"/>
        <v>0</v>
      </c>
      <c r="W480" s="26">
        <f t="shared" si="341"/>
        <v>0</v>
      </c>
      <c r="X480" s="30"/>
      <c r="Y480" s="26"/>
    </row>
    <row r="481" spans="1:25" ht="14.25" customHeight="1" x14ac:dyDescent="0.2">
      <c r="A481" s="7" t="s">
        <v>1311</v>
      </c>
      <c r="B481" s="21">
        <v>4500</v>
      </c>
      <c r="C481" s="29"/>
      <c r="D481" s="6" t="s">
        <v>1241</v>
      </c>
      <c r="E481" s="6" t="s">
        <v>1717</v>
      </c>
      <c r="F481" s="20" t="s">
        <v>1024</v>
      </c>
      <c r="G481" s="22">
        <v>0</v>
      </c>
      <c r="H481" s="8">
        <v>0</v>
      </c>
      <c r="I481" s="8" t="e">
        <f t="shared" si="345"/>
        <v>#DIV/0!</v>
      </c>
      <c r="J481" s="8">
        <v>0</v>
      </c>
      <c r="K481" s="8"/>
      <c r="L481" s="8">
        <f t="shared" si="342"/>
        <v>0</v>
      </c>
      <c r="M481" s="8" t="e">
        <f t="shared" si="346"/>
        <v>#DIV/0!</v>
      </c>
      <c r="N481" s="8">
        <f t="shared" si="343"/>
        <v>0</v>
      </c>
      <c r="O481" s="8">
        <f t="shared" si="344"/>
        <v>0</v>
      </c>
      <c r="P481" s="8"/>
      <c r="Q481" s="8"/>
      <c r="R481" s="8"/>
      <c r="S481" s="8">
        <f t="shared" si="338"/>
        <v>0</v>
      </c>
      <c r="T481" s="8" t="e">
        <f t="shared" si="337"/>
        <v>#DIV/0!</v>
      </c>
      <c r="U481" s="8">
        <f t="shared" si="339"/>
        <v>0</v>
      </c>
      <c r="V481" s="8">
        <f t="shared" si="340"/>
        <v>0</v>
      </c>
      <c r="W481" s="26">
        <f t="shared" si="341"/>
        <v>0</v>
      </c>
      <c r="X481" s="30"/>
      <c r="Y481" s="26"/>
    </row>
    <row r="482" spans="1:25" ht="14.25" customHeight="1" x14ac:dyDescent="0.2">
      <c r="A482" s="7" t="s">
        <v>1311</v>
      </c>
      <c r="B482" s="21">
        <v>4500</v>
      </c>
      <c r="C482" s="29"/>
      <c r="D482" s="6" t="s">
        <v>1241</v>
      </c>
      <c r="E482" s="6" t="s">
        <v>1718</v>
      </c>
      <c r="F482" s="20" t="s">
        <v>704</v>
      </c>
      <c r="G482" s="22">
        <v>250</v>
      </c>
      <c r="H482" s="8">
        <v>250</v>
      </c>
      <c r="I482" s="8">
        <f t="shared" si="345"/>
        <v>100</v>
      </c>
      <c r="J482" s="8">
        <v>0</v>
      </c>
      <c r="K482" s="8"/>
      <c r="L482" s="8">
        <f t="shared" si="342"/>
        <v>250</v>
      </c>
      <c r="M482" s="8">
        <f t="shared" si="346"/>
        <v>100</v>
      </c>
      <c r="N482" s="8">
        <f t="shared" si="343"/>
        <v>0</v>
      </c>
      <c r="O482" s="8">
        <f t="shared" si="344"/>
        <v>0</v>
      </c>
      <c r="P482" s="8"/>
      <c r="Q482" s="8"/>
      <c r="R482" s="8"/>
      <c r="S482" s="8">
        <f t="shared" si="338"/>
        <v>250</v>
      </c>
      <c r="T482" s="8">
        <f t="shared" si="337"/>
        <v>100</v>
      </c>
      <c r="U482" s="8">
        <f t="shared" si="339"/>
        <v>0</v>
      </c>
      <c r="V482" s="8">
        <f t="shared" si="340"/>
        <v>250</v>
      </c>
      <c r="W482" s="26">
        <f t="shared" si="341"/>
        <v>0</v>
      </c>
      <c r="X482" s="30"/>
      <c r="Y482" s="26"/>
    </row>
    <row r="483" spans="1:25" ht="14.25" customHeight="1" x14ac:dyDescent="0.2">
      <c r="A483" s="7" t="s">
        <v>1311</v>
      </c>
      <c r="B483" s="21">
        <v>4500</v>
      </c>
      <c r="C483" s="29"/>
      <c r="D483" s="6" t="s">
        <v>1241</v>
      </c>
      <c r="E483" s="6" t="s">
        <v>1719</v>
      </c>
      <c r="F483" s="20" t="s">
        <v>1156</v>
      </c>
      <c r="G483" s="22">
        <v>200</v>
      </c>
      <c r="H483" s="8">
        <v>200</v>
      </c>
      <c r="I483" s="8">
        <f t="shared" si="345"/>
        <v>100</v>
      </c>
      <c r="J483" s="8">
        <v>0</v>
      </c>
      <c r="K483" s="8"/>
      <c r="L483" s="8">
        <f t="shared" si="342"/>
        <v>200</v>
      </c>
      <c r="M483" s="8">
        <f t="shared" si="346"/>
        <v>100</v>
      </c>
      <c r="N483" s="8">
        <f t="shared" si="343"/>
        <v>0</v>
      </c>
      <c r="O483" s="8">
        <f t="shared" si="344"/>
        <v>0</v>
      </c>
      <c r="P483" s="8"/>
      <c r="Q483" s="8"/>
      <c r="R483" s="76"/>
      <c r="S483" s="8">
        <f t="shared" si="338"/>
        <v>200</v>
      </c>
      <c r="T483" s="8">
        <f t="shared" si="337"/>
        <v>100</v>
      </c>
      <c r="U483" s="8">
        <f t="shared" si="339"/>
        <v>0</v>
      </c>
      <c r="V483" s="8">
        <f t="shared" si="340"/>
        <v>200</v>
      </c>
      <c r="W483" s="26">
        <f t="shared" si="341"/>
        <v>0</v>
      </c>
      <c r="X483" s="30"/>
      <c r="Y483" s="26"/>
    </row>
    <row r="484" spans="1:25" ht="14.25" customHeight="1" x14ac:dyDescent="0.2">
      <c r="A484" s="7" t="s">
        <v>1311</v>
      </c>
      <c r="B484" s="21" t="s">
        <v>1720</v>
      </c>
      <c r="C484" s="29"/>
      <c r="D484" s="6" t="s">
        <v>1241</v>
      </c>
      <c r="E484" s="6" t="s">
        <v>1721</v>
      </c>
      <c r="F484" s="41" t="s">
        <v>1280</v>
      </c>
      <c r="G484" s="22">
        <v>0</v>
      </c>
      <c r="H484" s="8">
        <v>0</v>
      </c>
      <c r="I484" s="8" t="e">
        <f t="shared" si="345"/>
        <v>#DIV/0!</v>
      </c>
      <c r="J484" s="8">
        <v>0</v>
      </c>
      <c r="K484" s="8"/>
      <c r="L484" s="8">
        <f t="shared" si="342"/>
        <v>0</v>
      </c>
      <c r="M484" s="8" t="e">
        <f t="shared" si="346"/>
        <v>#DIV/0!</v>
      </c>
      <c r="N484" s="8">
        <f t="shared" si="343"/>
        <v>0</v>
      </c>
      <c r="O484" s="8">
        <f t="shared" si="344"/>
        <v>0</v>
      </c>
      <c r="P484" s="8"/>
      <c r="Q484" s="8"/>
      <c r="R484" s="8"/>
      <c r="S484" s="8">
        <f t="shared" si="338"/>
        <v>0</v>
      </c>
      <c r="T484" s="8" t="e">
        <f t="shared" si="337"/>
        <v>#DIV/0!</v>
      </c>
      <c r="U484" s="8">
        <f t="shared" si="339"/>
        <v>0</v>
      </c>
      <c r="V484" s="8">
        <f t="shared" si="340"/>
        <v>0</v>
      </c>
      <c r="W484" s="26">
        <f t="shared" si="341"/>
        <v>0</v>
      </c>
      <c r="X484" s="30"/>
      <c r="Y484" s="26"/>
    </row>
    <row r="485" spans="1:25" ht="14.25" customHeight="1" x14ac:dyDescent="0.2">
      <c r="A485" s="7" t="s">
        <v>1311</v>
      </c>
      <c r="B485" s="21" t="s">
        <v>1061</v>
      </c>
      <c r="C485" s="29"/>
      <c r="D485" s="6" t="s">
        <v>1241</v>
      </c>
      <c r="E485" s="6" t="s">
        <v>1281</v>
      </c>
      <c r="F485" s="20" t="s">
        <v>1282</v>
      </c>
      <c r="G485" s="8">
        <v>0</v>
      </c>
      <c r="H485" s="8">
        <v>0</v>
      </c>
      <c r="I485" s="8" t="e">
        <f t="shared" si="345"/>
        <v>#DIV/0!</v>
      </c>
      <c r="J485" s="8">
        <v>0</v>
      </c>
      <c r="K485" s="8"/>
      <c r="L485" s="8">
        <f t="shared" si="342"/>
        <v>0</v>
      </c>
      <c r="M485" s="8" t="e">
        <f t="shared" si="346"/>
        <v>#DIV/0!</v>
      </c>
      <c r="N485" s="8">
        <f t="shared" si="343"/>
        <v>0</v>
      </c>
      <c r="O485" s="8">
        <f t="shared" si="344"/>
        <v>0</v>
      </c>
      <c r="P485" s="8"/>
      <c r="Q485" s="8"/>
      <c r="R485" s="8"/>
      <c r="S485" s="8">
        <f t="shared" si="338"/>
        <v>0</v>
      </c>
      <c r="T485" s="8" t="e">
        <f t="shared" si="337"/>
        <v>#DIV/0!</v>
      </c>
      <c r="U485" s="8">
        <f t="shared" si="339"/>
        <v>0</v>
      </c>
      <c r="V485" s="8">
        <f t="shared" si="340"/>
        <v>0</v>
      </c>
      <c r="W485" s="26">
        <f t="shared" si="341"/>
        <v>0</v>
      </c>
      <c r="X485" s="30">
        <v>0</v>
      </c>
      <c r="Y485" s="26"/>
    </row>
    <row r="486" spans="1:25" ht="14.25" customHeight="1" x14ac:dyDescent="0.2">
      <c r="A486" s="7" t="s">
        <v>1311</v>
      </c>
      <c r="B486" s="21">
        <v>5525</v>
      </c>
      <c r="C486" s="29"/>
      <c r="D486" s="6" t="s">
        <v>1241</v>
      </c>
      <c r="E486" s="6" t="s">
        <v>1283</v>
      </c>
      <c r="F486" s="20" t="s">
        <v>1157</v>
      </c>
      <c r="G486" s="22">
        <v>3200</v>
      </c>
      <c r="H486" s="8">
        <v>2070.2999999999997</v>
      </c>
      <c r="I486" s="8">
        <f t="shared" si="345"/>
        <v>64.696874999999991</v>
      </c>
      <c r="J486" s="8">
        <v>0</v>
      </c>
      <c r="K486" s="8"/>
      <c r="L486" s="8">
        <f t="shared" si="342"/>
        <v>2070.2999999999997</v>
      </c>
      <c r="M486" s="8">
        <f t="shared" si="346"/>
        <v>64.696874999999991</v>
      </c>
      <c r="N486" s="8">
        <f t="shared" si="343"/>
        <v>1129.7000000000003</v>
      </c>
      <c r="O486" s="8">
        <f t="shared" si="344"/>
        <v>0</v>
      </c>
      <c r="P486" s="8"/>
      <c r="Q486" s="8"/>
      <c r="R486" s="8"/>
      <c r="S486" s="8">
        <f t="shared" si="338"/>
        <v>2070.2999999999997</v>
      </c>
      <c r="T486" s="8">
        <f t="shared" si="337"/>
        <v>64.696874999999991</v>
      </c>
      <c r="U486" s="8">
        <f t="shared" si="339"/>
        <v>1129.7000000000003</v>
      </c>
      <c r="V486" s="8">
        <f t="shared" si="340"/>
        <v>2070.2999999999997</v>
      </c>
      <c r="W486" s="26">
        <f t="shared" si="341"/>
        <v>0</v>
      </c>
      <c r="X486" s="30">
        <v>0</v>
      </c>
      <c r="Y486" s="26"/>
    </row>
    <row r="487" spans="1:25" ht="14.25" customHeight="1" x14ac:dyDescent="0.2">
      <c r="A487" s="7" t="s">
        <v>1311</v>
      </c>
      <c r="B487" s="21">
        <v>4500</v>
      </c>
      <c r="C487" s="29"/>
      <c r="D487" s="6" t="s">
        <v>1241</v>
      </c>
      <c r="E487" s="6" t="s">
        <v>1284</v>
      </c>
      <c r="F487" s="20" t="s">
        <v>1158</v>
      </c>
      <c r="G487" s="22">
        <v>2000</v>
      </c>
      <c r="H487" s="8">
        <v>2000</v>
      </c>
      <c r="I487" s="8">
        <f t="shared" si="345"/>
        <v>100</v>
      </c>
      <c r="J487" s="8">
        <v>0</v>
      </c>
      <c r="K487" s="8"/>
      <c r="L487" s="8">
        <f t="shared" si="342"/>
        <v>2000</v>
      </c>
      <c r="M487" s="8">
        <f t="shared" si="346"/>
        <v>100</v>
      </c>
      <c r="N487" s="8">
        <f t="shared" si="343"/>
        <v>0</v>
      </c>
      <c r="O487" s="8">
        <f t="shared" si="344"/>
        <v>0</v>
      </c>
      <c r="P487" s="8"/>
      <c r="Q487" s="8"/>
      <c r="R487" s="8"/>
      <c r="S487" s="8">
        <f t="shared" si="338"/>
        <v>2000</v>
      </c>
      <c r="T487" s="8">
        <f t="shared" si="337"/>
        <v>100</v>
      </c>
      <c r="U487" s="8">
        <f t="shared" si="339"/>
        <v>0</v>
      </c>
      <c r="V487" s="8">
        <f t="shared" si="340"/>
        <v>2000</v>
      </c>
      <c r="W487" s="26">
        <f t="shared" si="341"/>
        <v>0</v>
      </c>
      <c r="X487" s="30">
        <v>0</v>
      </c>
      <c r="Y487" s="26"/>
    </row>
    <row r="488" spans="1:25" ht="14.25" customHeight="1" x14ac:dyDescent="0.2">
      <c r="A488" s="7" t="s">
        <v>1311</v>
      </c>
      <c r="B488" s="21">
        <v>4500</v>
      </c>
      <c r="C488" s="29">
        <v>0</v>
      </c>
      <c r="D488" s="6" t="s">
        <v>1241</v>
      </c>
      <c r="E488" s="6" t="s">
        <v>1286</v>
      </c>
      <c r="F488" s="20" t="s">
        <v>280</v>
      </c>
      <c r="G488" s="22">
        <v>2000</v>
      </c>
      <c r="H488" s="8">
        <v>2000</v>
      </c>
      <c r="I488" s="8">
        <f t="shared" si="345"/>
        <v>100</v>
      </c>
      <c r="J488" s="8">
        <v>0</v>
      </c>
      <c r="K488" s="8"/>
      <c r="L488" s="8">
        <f t="shared" si="342"/>
        <v>2000</v>
      </c>
      <c r="M488" s="8">
        <f t="shared" si="346"/>
        <v>100</v>
      </c>
      <c r="N488" s="8">
        <f t="shared" si="343"/>
        <v>0</v>
      </c>
      <c r="O488" s="8">
        <f t="shared" si="344"/>
        <v>0</v>
      </c>
      <c r="P488" s="8"/>
      <c r="Q488" s="8"/>
      <c r="R488" s="76"/>
      <c r="S488" s="8">
        <f t="shared" si="338"/>
        <v>2000</v>
      </c>
      <c r="T488" s="8">
        <f t="shared" si="337"/>
        <v>100</v>
      </c>
      <c r="U488" s="8">
        <f t="shared" si="339"/>
        <v>0</v>
      </c>
      <c r="V488" s="8">
        <f t="shared" si="340"/>
        <v>2000</v>
      </c>
      <c r="W488" s="26">
        <f t="shared" si="341"/>
        <v>0</v>
      </c>
      <c r="X488" s="30">
        <v>0</v>
      </c>
      <c r="Y488" s="26"/>
    </row>
    <row r="489" spans="1:25" ht="14.25" customHeight="1" x14ac:dyDescent="0.2">
      <c r="A489" s="7" t="s">
        <v>1311</v>
      </c>
      <c r="B489" s="21">
        <v>4502</v>
      </c>
      <c r="C489" s="29" t="s">
        <v>2050</v>
      </c>
      <c r="D489" s="6" t="s">
        <v>1241</v>
      </c>
      <c r="E489" s="6" t="s">
        <v>1287</v>
      </c>
      <c r="F489" s="20" t="s">
        <v>2051</v>
      </c>
      <c r="G489" s="22">
        <v>10000</v>
      </c>
      <c r="H489" s="8">
        <v>8672.5</v>
      </c>
      <c r="I489" s="8">
        <f t="shared" si="345"/>
        <v>86.724999999999994</v>
      </c>
      <c r="J489" s="8">
        <v>0</v>
      </c>
      <c r="K489" s="8"/>
      <c r="L489" s="8">
        <f t="shared" si="342"/>
        <v>8672.5</v>
      </c>
      <c r="M489" s="8">
        <f t="shared" si="346"/>
        <v>86.724999999999994</v>
      </c>
      <c r="N489" s="8">
        <f t="shared" si="343"/>
        <v>1327.5</v>
      </c>
      <c r="O489" s="8">
        <f t="shared" si="344"/>
        <v>0</v>
      </c>
      <c r="P489" s="8"/>
      <c r="Q489" s="8"/>
      <c r="R489" s="8"/>
      <c r="S489" s="8">
        <f t="shared" si="338"/>
        <v>8672.5</v>
      </c>
      <c r="T489" s="8">
        <f t="shared" ref="T489:T554" si="347">S489/G489*100</f>
        <v>86.724999999999994</v>
      </c>
      <c r="U489" s="8">
        <f t="shared" si="339"/>
        <v>1327.5</v>
      </c>
      <c r="V489" s="8">
        <f t="shared" si="340"/>
        <v>8672.5</v>
      </c>
      <c r="W489" s="26">
        <f t="shared" si="341"/>
        <v>0</v>
      </c>
      <c r="X489" s="30">
        <v>0</v>
      </c>
      <c r="Y489" s="26"/>
    </row>
    <row r="490" spans="1:25" ht="14.25" customHeight="1" x14ac:dyDescent="0.2">
      <c r="A490" s="7" t="s">
        <v>1311</v>
      </c>
      <c r="B490" s="21"/>
      <c r="C490" s="29"/>
      <c r="D490" s="6" t="s">
        <v>1241</v>
      </c>
      <c r="E490" s="6" t="s">
        <v>1288</v>
      </c>
      <c r="F490" s="7"/>
      <c r="G490" s="22">
        <v>0</v>
      </c>
      <c r="H490" s="8">
        <v>0</v>
      </c>
      <c r="I490" s="8" t="e">
        <f t="shared" ref="I490" si="348">H490/G490*100</f>
        <v>#DIV/0!</v>
      </c>
      <c r="J490" s="8">
        <v>0</v>
      </c>
      <c r="K490" s="8"/>
      <c r="L490" s="8">
        <f t="shared" ref="L490" si="349">H490+J490+K490</f>
        <v>0</v>
      </c>
      <c r="M490" s="8" t="e">
        <f t="shared" ref="M490" si="350">L490/G490*100</f>
        <v>#DIV/0!</v>
      </c>
      <c r="N490" s="8">
        <f t="shared" ref="N490" si="351">G490-L490</f>
        <v>0</v>
      </c>
      <c r="O490" s="8">
        <f t="shared" ref="O490" si="352">J490+K490</f>
        <v>0</v>
      </c>
      <c r="P490" s="8"/>
      <c r="Q490" s="8"/>
      <c r="R490" s="8"/>
      <c r="S490" s="8">
        <f t="shared" ref="S490" si="353">L490+P490+Q490+R490</f>
        <v>0</v>
      </c>
      <c r="T490" s="8" t="e">
        <f t="shared" ref="T490" si="354">S490/G490*100</f>
        <v>#DIV/0!</v>
      </c>
      <c r="U490" s="8">
        <f t="shared" ref="U490" si="355">G490-S490</f>
        <v>0</v>
      </c>
      <c r="V490" s="8">
        <f t="shared" ref="V490" si="356">H490+J490</f>
        <v>0</v>
      </c>
      <c r="W490" s="26">
        <f t="shared" ref="W490" si="357">K490+P490</f>
        <v>0</v>
      </c>
      <c r="X490" s="30">
        <v>0</v>
      </c>
      <c r="Y490" s="26"/>
    </row>
    <row r="491" spans="1:25" ht="14.25" customHeight="1" x14ac:dyDescent="0.2">
      <c r="A491" s="7" t="s">
        <v>1311</v>
      </c>
      <c r="B491" s="21">
        <v>4500</v>
      </c>
      <c r="C491" s="29"/>
      <c r="D491" s="6" t="s">
        <v>1241</v>
      </c>
      <c r="E491" s="6" t="s">
        <v>1289</v>
      </c>
      <c r="F491" s="20" t="s">
        <v>1278</v>
      </c>
      <c r="G491" s="22">
        <v>3572</v>
      </c>
      <c r="H491" s="8">
        <v>480</v>
      </c>
      <c r="I491" s="8">
        <f t="shared" si="345"/>
        <v>13.437849944008958</v>
      </c>
      <c r="J491" s="8">
        <v>0</v>
      </c>
      <c r="K491" s="8"/>
      <c r="L491" s="8">
        <f t="shared" si="342"/>
        <v>480</v>
      </c>
      <c r="M491" s="8">
        <f t="shared" si="346"/>
        <v>13.437849944008958</v>
      </c>
      <c r="N491" s="8">
        <f t="shared" si="343"/>
        <v>3092</v>
      </c>
      <c r="O491" s="8">
        <f t="shared" si="344"/>
        <v>0</v>
      </c>
      <c r="P491" s="8"/>
      <c r="Q491" s="8"/>
      <c r="R491" s="8"/>
      <c r="S491" s="8">
        <f t="shared" si="338"/>
        <v>480</v>
      </c>
      <c r="T491" s="8">
        <f t="shared" si="347"/>
        <v>13.437849944008958</v>
      </c>
      <c r="U491" s="8">
        <f t="shared" si="339"/>
        <v>3092</v>
      </c>
      <c r="V491" s="8">
        <f t="shared" si="340"/>
        <v>480</v>
      </c>
      <c r="W491" s="26">
        <f t="shared" si="341"/>
        <v>0</v>
      </c>
      <c r="X491" s="30">
        <v>0</v>
      </c>
      <c r="Y491" s="26"/>
    </row>
    <row r="492" spans="1:25" ht="14.25" customHeight="1" x14ac:dyDescent="0.2">
      <c r="A492" s="7" t="s">
        <v>1311</v>
      </c>
      <c r="B492" s="21">
        <v>5511</v>
      </c>
      <c r="C492" s="34"/>
      <c r="D492" s="6" t="s">
        <v>1241</v>
      </c>
      <c r="E492" s="6" t="s">
        <v>1289</v>
      </c>
      <c r="F492" s="20" t="s">
        <v>1278</v>
      </c>
      <c r="G492" s="22">
        <v>5638</v>
      </c>
      <c r="H492" s="8">
        <v>0</v>
      </c>
      <c r="I492" s="8">
        <f t="shared" si="345"/>
        <v>0</v>
      </c>
      <c r="J492" s="8">
        <v>0</v>
      </c>
      <c r="K492" s="8"/>
      <c r="L492" s="8">
        <f t="shared" si="342"/>
        <v>0</v>
      </c>
      <c r="M492" s="8">
        <f t="shared" si="346"/>
        <v>0</v>
      </c>
      <c r="N492" s="8">
        <f t="shared" si="343"/>
        <v>5638</v>
      </c>
      <c r="O492" s="8">
        <f t="shared" si="344"/>
        <v>0</v>
      </c>
      <c r="P492" s="8"/>
      <c r="Q492" s="8"/>
      <c r="R492" s="8"/>
      <c r="S492" s="8">
        <f t="shared" si="338"/>
        <v>0</v>
      </c>
      <c r="T492" s="8">
        <f t="shared" si="347"/>
        <v>0</v>
      </c>
      <c r="U492" s="8">
        <f t="shared" si="339"/>
        <v>5638</v>
      </c>
      <c r="V492" s="8">
        <f t="shared" si="340"/>
        <v>0</v>
      </c>
      <c r="W492" s="26">
        <f t="shared" si="341"/>
        <v>0</v>
      </c>
      <c r="X492" s="21">
        <v>0</v>
      </c>
      <c r="Y492" s="26"/>
    </row>
    <row r="493" spans="1:25" ht="14.25" customHeight="1" x14ac:dyDescent="0.2">
      <c r="A493" s="7" t="s">
        <v>1290</v>
      </c>
      <c r="B493" s="21" t="s">
        <v>1503</v>
      </c>
      <c r="C493" s="34"/>
      <c r="D493" s="6" t="s">
        <v>1457</v>
      </c>
      <c r="E493" s="6" t="s">
        <v>1291</v>
      </c>
      <c r="F493" s="7" t="s">
        <v>281</v>
      </c>
      <c r="G493" s="22">
        <v>220</v>
      </c>
      <c r="H493" s="8">
        <v>220</v>
      </c>
      <c r="I493" s="8">
        <f t="shared" si="345"/>
        <v>100</v>
      </c>
      <c r="J493" s="8">
        <v>0</v>
      </c>
      <c r="K493" s="8"/>
      <c r="L493" s="8">
        <f t="shared" si="342"/>
        <v>220</v>
      </c>
      <c r="M493" s="8">
        <f t="shared" si="346"/>
        <v>100</v>
      </c>
      <c r="N493" s="8">
        <f t="shared" si="343"/>
        <v>0</v>
      </c>
      <c r="O493" s="8">
        <f t="shared" si="344"/>
        <v>0</v>
      </c>
      <c r="P493" s="8"/>
      <c r="Q493" s="8"/>
      <c r="R493" s="76"/>
      <c r="S493" s="8">
        <f t="shared" si="338"/>
        <v>220</v>
      </c>
      <c r="T493" s="8">
        <f t="shared" si="347"/>
        <v>100</v>
      </c>
      <c r="U493" s="8">
        <f t="shared" si="339"/>
        <v>0</v>
      </c>
      <c r="V493" s="8">
        <f t="shared" si="340"/>
        <v>220</v>
      </c>
      <c r="W493" s="26">
        <f t="shared" si="341"/>
        <v>0</v>
      </c>
      <c r="X493" s="21">
        <v>0</v>
      </c>
      <c r="Y493" s="26"/>
    </row>
    <row r="494" spans="1:25" ht="14.25" customHeight="1" x14ac:dyDescent="0.2">
      <c r="A494" s="7" t="s">
        <v>1290</v>
      </c>
      <c r="B494" s="21" t="s">
        <v>1503</v>
      </c>
      <c r="C494" s="29"/>
      <c r="D494" s="6" t="s">
        <v>1457</v>
      </c>
      <c r="E494" s="6" t="s">
        <v>1292</v>
      </c>
      <c r="F494" s="20" t="s">
        <v>282</v>
      </c>
      <c r="G494" s="22">
        <v>200</v>
      </c>
      <c r="H494" s="8">
        <v>200</v>
      </c>
      <c r="I494" s="8">
        <f t="shared" si="345"/>
        <v>100</v>
      </c>
      <c r="J494" s="8">
        <v>0</v>
      </c>
      <c r="K494" s="8"/>
      <c r="L494" s="8">
        <f t="shared" si="342"/>
        <v>200</v>
      </c>
      <c r="M494" s="8">
        <f t="shared" si="346"/>
        <v>100</v>
      </c>
      <c r="N494" s="8">
        <f t="shared" si="343"/>
        <v>0</v>
      </c>
      <c r="O494" s="8">
        <f t="shared" si="344"/>
        <v>0</v>
      </c>
      <c r="P494" s="8"/>
      <c r="Q494" s="8"/>
      <c r="R494" s="8"/>
      <c r="S494" s="8">
        <f t="shared" si="338"/>
        <v>200</v>
      </c>
      <c r="T494" s="8">
        <f t="shared" si="347"/>
        <v>100</v>
      </c>
      <c r="U494" s="8">
        <f t="shared" si="339"/>
        <v>0</v>
      </c>
      <c r="V494" s="8">
        <f t="shared" si="340"/>
        <v>200</v>
      </c>
      <c r="W494" s="26">
        <f t="shared" si="341"/>
        <v>0</v>
      </c>
      <c r="X494" s="30">
        <v>0</v>
      </c>
      <c r="Y494" s="26"/>
    </row>
    <row r="495" spans="1:25" ht="14.25" customHeight="1" x14ac:dyDescent="0.2">
      <c r="A495" s="7" t="s">
        <v>1290</v>
      </c>
      <c r="B495" s="21" t="s">
        <v>1503</v>
      </c>
      <c r="C495" s="29" t="s">
        <v>1315</v>
      </c>
      <c r="D495" s="6" t="s">
        <v>1457</v>
      </c>
      <c r="E495" s="6" t="s">
        <v>1293</v>
      </c>
      <c r="F495" s="7" t="s">
        <v>283</v>
      </c>
      <c r="G495" s="22">
        <v>500</v>
      </c>
      <c r="H495" s="8">
        <v>500</v>
      </c>
      <c r="I495" s="8">
        <f t="shared" si="345"/>
        <v>100</v>
      </c>
      <c r="J495" s="8">
        <v>0</v>
      </c>
      <c r="K495" s="8"/>
      <c r="L495" s="8">
        <f t="shared" si="342"/>
        <v>500</v>
      </c>
      <c r="M495" s="8">
        <f t="shared" si="346"/>
        <v>100</v>
      </c>
      <c r="N495" s="8">
        <f t="shared" si="343"/>
        <v>0</v>
      </c>
      <c r="O495" s="8">
        <f t="shared" si="344"/>
        <v>0</v>
      </c>
      <c r="P495" s="8"/>
      <c r="Q495" s="8"/>
      <c r="R495" s="8"/>
      <c r="S495" s="8">
        <f t="shared" si="338"/>
        <v>500</v>
      </c>
      <c r="T495" s="8">
        <f t="shared" si="347"/>
        <v>100</v>
      </c>
      <c r="U495" s="8">
        <f t="shared" si="339"/>
        <v>0</v>
      </c>
      <c r="V495" s="8">
        <f t="shared" si="340"/>
        <v>500</v>
      </c>
      <c r="W495" s="26">
        <f t="shared" si="341"/>
        <v>0</v>
      </c>
      <c r="X495" s="30">
        <v>0</v>
      </c>
      <c r="Y495" s="26"/>
    </row>
    <row r="496" spans="1:25" ht="14.25" customHeight="1" x14ac:dyDescent="0.2">
      <c r="A496" s="7" t="s">
        <v>1290</v>
      </c>
      <c r="B496" s="21">
        <v>5525</v>
      </c>
      <c r="C496" s="29"/>
      <c r="D496" s="6" t="s">
        <v>1457</v>
      </c>
      <c r="E496" s="6" t="s">
        <v>1294</v>
      </c>
      <c r="F496" s="7" t="s">
        <v>816</v>
      </c>
      <c r="G496" s="22">
        <v>0</v>
      </c>
      <c r="H496" s="8">
        <v>0</v>
      </c>
      <c r="I496" s="8" t="e">
        <f t="shared" si="345"/>
        <v>#DIV/0!</v>
      </c>
      <c r="J496" s="8">
        <v>0</v>
      </c>
      <c r="K496" s="8"/>
      <c r="L496" s="8">
        <f t="shared" si="342"/>
        <v>0</v>
      </c>
      <c r="M496" s="8" t="e">
        <f t="shared" si="346"/>
        <v>#DIV/0!</v>
      </c>
      <c r="N496" s="8">
        <f t="shared" si="343"/>
        <v>0</v>
      </c>
      <c r="O496" s="8">
        <f t="shared" si="344"/>
        <v>0</v>
      </c>
      <c r="P496" s="8"/>
      <c r="Q496" s="8"/>
      <c r="R496" s="8"/>
      <c r="S496" s="8">
        <f t="shared" si="338"/>
        <v>0</v>
      </c>
      <c r="T496" s="8" t="e">
        <f t="shared" si="347"/>
        <v>#DIV/0!</v>
      </c>
      <c r="U496" s="8">
        <f t="shared" si="339"/>
        <v>0</v>
      </c>
      <c r="V496" s="8">
        <f t="shared" si="340"/>
        <v>0</v>
      </c>
      <c r="W496" s="26">
        <f t="shared" si="341"/>
        <v>0</v>
      </c>
      <c r="X496" s="30">
        <v>0</v>
      </c>
      <c r="Y496" s="26"/>
    </row>
    <row r="497" spans="1:25" ht="14.25" customHeight="1" x14ac:dyDescent="0.2">
      <c r="A497" s="7" t="s">
        <v>1290</v>
      </c>
      <c r="B497" s="21" t="s">
        <v>1503</v>
      </c>
      <c r="C497" s="29"/>
      <c r="D497" s="6" t="s">
        <v>1457</v>
      </c>
      <c r="E497" s="6" t="s">
        <v>817</v>
      </c>
      <c r="F497" s="20" t="s">
        <v>818</v>
      </c>
      <c r="G497" s="22">
        <v>0</v>
      </c>
      <c r="H497" s="8">
        <v>0</v>
      </c>
      <c r="I497" s="8" t="e">
        <f t="shared" si="345"/>
        <v>#DIV/0!</v>
      </c>
      <c r="J497" s="8">
        <v>0</v>
      </c>
      <c r="K497" s="8"/>
      <c r="L497" s="8">
        <f t="shared" si="342"/>
        <v>0</v>
      </c>
      <c r="M497" s="8" t="e">
        <f t="shared" si="346"/>
        <v>#DIV/0!</v>
      </c>
      <c r="N497" s="8">
        <f t="shared" si="343"/>
        <v>0</v>
      </c>
      <c r="O497" s="8">
        <f t="shared" si="344"/>
        <v>0</v>
      </c>
      <c r="P497" s="8"/>
      <c r="Q497" s="8"/>
      <c r="R497" s="8"/>
      <c r="S497" s="8">
        <f t="shared" ref="S497:S561" si="358">L497+P497+Q497+R497</f>
        <v>0</v>
      </c>
      <c r="T497" s="8" t="e">
        <f t="shared" si="347"/>
        <v>#DIV/0!</v>
      </c>
      <c r="U497" s="8">
        <f t="shared" ref="U497:U561" si="359">G497-S497</f>
        <v>0</v>
      </c>
      <c r="V497" s="8">
        <f t="shared" ref="V497:V561" si="360">H497+J497</f>
        <v>0</v>
      </c>
      <c r="W497" s="26">
        <f t="shared" ref="W497:W561" si="361">K497+P497</f>
        <v>0</v>
      </c>
      <c r="X497" s="30">
        <v>0</v>
      </c>
      <c r="Y497" s="26"/>
    </row>
    <row r="498" spans="1:25" ht="14.25" customHeight="1" x14ac:dyDescent="0.2">
      <c r="A498" s="7" t="s">
        <v>1290</v>
      </c>
      <c r="B498" s="21" t="s">
        <v>1503</v>
      </c>
      <c r="C498" s="29"/>
      <c r="D498" s="6" t="s">
        <v>1457</v>
      </c>
      <c r="E498" s="6" t="s">
        <v>819</v>
      </c>
      <c r="F498" s="7" t="s">
        <v>802</v>
      </c>
      <c r="G498" s="22">
        <v>0</v>
      </c>
      <c r="H498" s="8">
        <v>0</v>
      </c>
      <c r="I498" s="8" t="e">
        <f t="shared" si="345"/>
        <v>#DIV/0!</v>
      </c>
      <c r="J498" s="8">
        <v>0</v>
      </c>
      <c r="K498" s="8"/>
      <c r="L498" s="8">
        <f t="shared" si="342"/>
        <v>0</v>
      </c>
      <c r="M498" s="8" t="e">
        <f t="shared" si="346"/>
        <v>#DIV/0!</v>
      </c>
      <c r="N498" s="8">
        <f t="shared" si="343"/>
        <v>0</v>
      </c>
      <c r="O498" s="8">
        <f t="shared" si="344"/>
        <v>0</v>
      </c>
      <c r="P498" s="8"/>
      <c r="Q498" s="8"/>
      <c r="R498" s="8"/>
      <c r="S498" s="8">
        <f t="shared" si="358"/>
        <v>0</v>
      </c>
      <c r="T498" s="8" t="e">
        <f t="shared" si="347"/>
        <v>#DIV/0!</v>
      </c>
      <c r="U498" s="8">
        <f t="shared" si="359"/>
        <v>0</v>
      </c>
      <c r="V498" s="8">
        <f t="shared" si="360"/>
        <v>0</v>
      </c>
      <c r="W498" s="26">
        <f t="shared" si="361"/>
        <v>0</v>
      </c>
      <c r="X498" s="30"/>
      <c r="Y498" s="26"/>
    </row>
    <row r="499" spans="1:25" ht="14.25" customHeight="1" x14ac:dyDescent="0.2">
      <c r="A499" s="7" t="s">
        <v>1290</v>
      </c>
      <c r="B499" s="21" t="s">
        <v>1503</v>
      </c>
      <c r="C499" s="29"/>
      <c r="D499" s="6" t="s">
        <v>1457</v>
      </c>
      <c r="E499" s="6" t="s">
        <v>803</v>
      </c>
      <c r="F499" s="20" t="s">
        <v>804</v>
      </c>
      <c r="G499" s="22">
        <v>0</v>
      </c>
      <c r="H499" s="8">
        <v>0</v>
      </c>
      <c r="I499" s="8" t="e">
        <f t="shared" si="345"/>
        <v>#DIV/0!</v>
      </c>
      <c r="J499" s="8">
        <v>0</v>
      </c>
      <c r="K499" s="8"/>
      <c r="L499" s="8">
        <f t="shared" si="342"/>
        <v>0</v>
      </c>
      <c r="M499" s="8" t="e">
        <f t="shared" si="346"/>
        <v>#DIV/0!</v>
      </c>
      <c r="N499" s="8">
        <f t="shared" si="343"/>
        <v>0</v>
      </c>
      <c r="O499" s="8">
        <f t="shared" si="344"/>
        <v>0</v>
      </c>
      <c r="P499" s="8"/>
      <c r="Q499" s="8"/>
      <c r="R499" s="8"/>
      <c r="S499" s="8">
        <f t="shared" si="358"/>
        <v>0</v>
      </c>
      <c r="T499" s="8" t="e">
        <f t="shared" si="347"/>
        <v>#DIV/0!</v>
      </c>
      <c r="U499" s="8">
        <f t="shared" si="359"/>
        <v>0</v>
      </c>
      <c r="V499" s="8">
        <f t="shared" si="360"/>
        <v>0</v>
      </c>
      <c r="W499" s="26">
        <f t="shared" si="361"/>
        <v>0</v>
      </c>
      <c r="X499" s="30"/>
      <c r="Y499" s="26"/>
    </row>
    <row r="500" spans="1:25" ht="14.25" customHeight="1" x14ac:dyDescent="0.2">
      <c r="A500" s="7" t="s">
        <v>1290</v>
      </c>
      <c r="B500" s="21">
        <v>5002</v>
      </c>
      <c r="C500" s="29"/>
      <c r="D500" s="6" t="s">
        <v>1457</v>
      </c>
      <c r="E500" s="6" t="s">
        <v>805</v>
      </c>
      <c r="F500" s="20" t="s">
        <v>806</v>
      </c>
      <c r="G500" s="22">
        <v>8650</v>
      </c>
      <c r="H500" s="8">
        <v>8035.2000000000007</v>
      </c>
      <c r="I500" s="8">
        <f t="shared" si="345"/>
        <v>92.892485549132957</v>
      </c>
      <c r="J500" s="8">
        <v>0</v>
      </c>
      <c r="K500" s="8"/>
      <c r="L500" s="8">
        <f t="shared" si="342"/>
        <v>8035.2000000000007</v>
      </c>
      <c r="M500" s="8">
        <f t="shared" si="346"/>
        <v>92.892485549132957</v>
      </c>
      <c r="N500" s="8">
        <f t="shared" si="343"/>
        <v>614.79999999999927</v>
      </c>
      <c r="O500" s="8">
        <f t="shared" si="344"/>
        <v>0</v>
      </c>
      <c r="P500" s="8"/>
      <c r="Q500" s="8"/>
      <c r="R500" s="8"/>
      <c r="S500" s="8">
        <f t="shared" si="358"/>
        <v>8035.2000000000007</v>
      </c>
      <c r="T500" s="8">
        <f t="shared" si="347"/>
        <v>92.892485549132957</v>
      </c>
      <c r="U500" s="8">
        <f t="shared" si="359"/>
        <v>614.79999999999927</v>
      </c>
      <c r="V500" s="8">
        <f t="shared" si="360"/>
        <v>8035.2000000000007</v>
      </c>
      <c r="W500" s="26">
        <f t="shared" si="361"/>
        <v>0</v>
      </c>
      <c r="X500" s="30"/>
      <c r="Y500" s="26"/>
    </row>
    <row r="501" spans="1:25" ht="14.25" customHeight="1" x14ac:dyDescent="0.2">
      <c r="A501" s="7" t="s">
        <v>1290</v>
      </c>
      <c r="B501" s="21">
        <v>5063</v>
      </c>
      <c r="C501" s="29"/>
      <c r="D501" s="6" t="s">
        <v>1457</v>
      </c>
      <c r="E501" s="6" t="s">
        <v>807</v>
      </c>
      <c r="F501" s="20" t="s">
        <v>808</v>
      </c>
      <c r="G501" s="22">
        <v>2800</v>
      </c>
      <c r="H501" s="8">
        <v>2651.67</v>
      </c>
      <c r="I501" s="8">
        <f t="shared" si="345"/>
        <v>94.702500000000001</v>
      </c>
      <c r="J501" s="8">
        <v>0</v>
      </c>
      <c r="K501" s="8"/>
      <c r="L501" s="8">
        <f t="shared" si="342"/>
        <v>2651.67</v>
      </c>
      <c r="M501" s="8">
        <f t="shared" si="346"/>
        <v>94.702500000000001</v>
      </c>
      <c r="N501" s="8">
        <f t="shared" si="343"/>
        <v>148.32999999999993</v>
      </c>
      <c r="O501" s="8">
        <f t="shared" si="344"/>
        <v>0</v>
      </c>
      <c r="P501" s="8"/>
      <c r="Q501" s="8"/>
      <c r="R501" s="8"/>
      <c r="S501" s="8">
        <f t="shared" si="358"/>
        <v>2651.67</v>
      </c>
      <c r="T501" s="8">
        <f t="shared" si="347"/>
        <v>94.702500000000001</v>
      </c>
      <c r="U501" s="8">
        <f t="shared" si="359"/>
        <v>148.32999999999993</v>
      </c>
      <c r="V501" s="8">
        <f t="shared" si="360"/>
        <v>2651.67</v>
      </c>
      <c r="W501" s="26">
        <f t="shared" si="361"/>
        <v>0</v>
      </c>
      <c r="X501" s="30"/>
      <c r="Y501" s="26"/>
    </row>
    <row r="502" spans="1:25" ht="14.25" customHeight="1" x14ac:dyDescent="0.2">
      <c r="A502" s="7" t="s">
        <v>1290</v>
      </c>
      <c r="B502" s="21" t="s">
        <v>597</v>
      </c>
      <c r="C502" s="29"/>
      <c r="D502" s="6" t="s">
        <v>1457</v>
      </c>
      <c r="E502" s="6" t="s">
        <v>809</v>
      </c>
      <c r="F502" s="20" t="s">
        <v>428</v>
      </c>
      <c r="G502" s="22">
        <v>150</v>
      </c>
      <c r="H502" s="8">
        <v>112.47999999999999</v>
      </c>
      <c r="I502" s="8">
        <f t="shared" si="345"/>
        <v>74.98666666666665</v>
      </c>
      <c r="J502" s="8">
        <v>0</v>
      </c>
      <c r="K502" s="8"/>
      <c r="L502" s="8">
        <f t="shared" si="342"/>
        <v>112.47999999999999</v>
      </c>
      <c r="M502" s="8">
        <f t="shared" si="346"/>
        <v>74.98666666666665</v>
      </c>
      <c r="N502" s="8">
        <f t="shared" si="343"/>
        <v>37.52000000000001</v>
      </c>
      <c r="O502" s="8">
        <f t="shared" si="344"/>
        <v>0</v>
      </c>
      <c r="P502" s="8"/>
      <c r="Q502" s="8"/>
      <c r="R502" s="8"/>
      <c r="S502" s="8">
        <f t="shared" si="358"/>
        <v>112.47999999999999</v>
      </c>
      <c r="T502" s="8">
        <f t="shared" si="347"/>
        <v>74.98666666666665</v>
      </c>
      <c r="U502" s="8">
        <f t="shared" si="359"/>
        <v>37.52000000000001</v>
      </c>
      <c r="V502" s="8">
        <f t="shared" si="360"/>
        <v>112.47999999999999</v>
      </c>
      <c r="W502" s="26">
        <f t="shared" si="361"/>
        <v>0</v>
      </c>
      <c r="X502" s="30">
        <v>0</v>
      </c>
      <c r="Y502" s="26"/>
    </row>
    <row r="503" spans="1:25" ht="14.25" customHeight="1" x14ac:dyDescent="0.2">
      <c r="A503" s="7" t="s">
        <v>1290</v>
      </c>
      <c r="B503" s="21">
        <v>5525</v>
      </c>
      <c r="C503" s="29" t="s">
        <v>1319</v>
      </c>
      <c r="D503" s="6" t="s">
        <v>1457</v>
      </c>
      <c r="E503" s="6" t="s">
        <v>429</v>
      </c>
      <c r="F503" s="20" t="s">
        <v>430</v>
      </c>
      <c r="G503" s="22">
        <v>240</v>
      </c>
      <c r="H503" s="8">
        <v>148.66</v>
      </c>
      <c r="I503" s="8">
        <f t="shared" si="345"/>
        <v>61.941666666666663</v>
      </c>
      <c r="J503" s="8">
        <v>0</v>
      </c>
      <c r="K503" s="8"/>
      <c r="L503" s="8">
        <f t="shared" si="342"/>
        <v>148.66</v>
      </c>
      <c r="M503" s="8">
        <f t="shared" si="346"/>
        <v>61.941666666666663</v>
      </c>
      <c r="N503" s="8">
        <f t="shared" si="343"/>
        <v>91.34</v>
      </c>
      <c r="O503" s="8">
        <f t="shared" si="344"/>
        <v>0</v>
      </c>
      <c r="P503" s="8"/>
      <c r="Q503" s="8"/>
      <c r="R503" s="8"/>
      <c r="S503" s="8">
        <f t="shared" si="358"/>
        <v>148.66</v>
      </c>
      <c r="T503" s="8">
        <f t="shared" si="347"/>
        <v>61.941666666666663</v>
      </c>
      <c r="U503" s="8">
        <f t="shared" si="359"/>
        <v>91.34</v>
      </c>
      <c r="V503" s="8">
        <f t="shared" si="360"/>
        <v>148.66</v>
      </c>
      <c r="W503" s="26">
        <f t="shared" si="361"/>
        <v>0</v>
      </c>
      <c r="X503" s="30">
        <v>0</v>
      </c>
      <c r="Y503" s="26"/>
    </row>
    <row r="504" spans="1:25" ht="14.25" customHeight="1" x14ac:dyDescent="0.2">
      <c r="A504" s="7" t="s">
        <v>1290</v>
      </c>
      <c r="B504" s="21">
        <v>4500</v>
      </c>
      <c r="C504" s="29"/>
      <c r="D504" s="6" t="s">
        <v>1457</v>
      </c>
      <c r="E504" s="6" t="s">
        <v>429</v>
      </c>
      <c r="F504" s="20" t="s">
        <v>430</v>
      </c>
      <c r="G504" s="22">
        <v>0</v>
      </c>
      <c r="H504" s="8">
        <v>0</v>
      </c>
      <c r="I504" s="8" t="e">
        <f t="shared" si="345"/>
        <v>#DIV/0!</v>
      </c>
      <c r="J504" s="8">
        <v>0</v>
      </c>
      <c r="K504" s="8"/>
      <c r="L504" s="8">
        <f t="shared" si="342"/>
        <v>0</v>
      </c>
      <c r="M504" s="8" t="e">
        <f t="shared" si="346"/>
        <v>#DIV/0!</v>
      </c>
      <c r="N504" s="8">
        <f t="shared" si="343"/>
        <v>0</v>
      </c>
      <c r="O504" s="8">
        <f t="shared" si="344"/>
        <v>0</v>
      </c>
      <c r="P504" s="8"/>
      <c r="Q504" s="8"/>
      <c r="R504" s="8"/>
      <c r="S504" s="8">
        <f t="shared" si="358"/>
        <v>0</v>
      </c>
      <c r="T504" s="8" t="e">
        <f t="shared" si="347"/>
        <v>#DIV/0!</v>
      </c>
      <c r="U504" s="8">
        <f t="shared" si="359"/>
        <v>0</v>
      </c>
      <c r="V504" s="8">
        <f t="shared" si="360"/>
        <v>0</v>
      </c>
      <c r="W504" s="26">
        <f t="shared" si="361"/>
        <v>0</v>
      </c>
      <c r="X504" s="30"/>
      <c r="Y504" s="26"/>
    </row>
    <row r="505" spans="1:25" ht="14.25" customHeight="1" x14ac:dyDescent="0.2">
      <c r="A505" s="7" t="s">
        <v>1290</v>
      </c>
      <c r="B505" s="21" t="s">
        <v>1503</v>
      </c>
      <c r="C505" s="29"/>
      <c r="D505" s="6" t="s">
        <v>1457</v>
      </c>
      <c r="E505" s="6" t="s">
        <v>431</v>
      </c>
      <c r="F505" s="20" t="s">
        <v>1550</v>
      </c>
      <c r="G505" s="22">
        <v>20</v>
      </c>
      <c r="H505" s="8">
        <v>0</v>
      </c>
      <c r="I505" s="8">
        <f t="shared" si="345"/>
        <v>0</v>
      </c>
      <c r="J505" s="8">
        <v>0</v>
      </c>
      <c r="K505" s="8"/>
      <c r="L505" s="8">
        <f t="shared" si="342"/>
        <v>0</v>
      </c>
      <c r="M505" s="8">
        <f t="shared" si="346"/>
        <v>0</v>
      </c>
      <c r="N505" s="8">
        <f t="shared" si="343"/>
        <v>20</v>
      </c>
      <c r="O505" s="8">
        <f t="shared" si="344"/>
        <v>0</v>
      </c>
      <c r="P505" s="8"/>
      <c r="Q505" s="8"/>
      <c r="R505" s="8"/>
      <c r="S505" s="8">
        <f t="shared" si="358"/>
        <v>0</v>
      </c>
      <c r="T505" s="8">
        <f t="shared" si="347"/>
        <v>0</v>
      </c>
      <c r="U505" s="8">
        <f t="shared" si="359"/>
        <v>20</v>
      </c>
      <c r="V505" s="8">
        <f t="shared" si="360"/>
        <v>0</v>
      </c>
      <c r="W505" s="26">
        <f t="shared" si="361"/>
        <v>0</v>
      </c>
      <c r="X505" s="30"/>
      <c r="Y505" s="26"/>
    </row>
    <row r="506" spans="1:25" ht="14.25" customHeight="1" x14ac:dyDescent="0.2">
      <c r="A506" s="7" t="s">
        <v>1290</v>
      </c>
      <c r="B506" s="21"/>
      <c r="C506" s="29"/>
      <c r="D506" s="6" t="s">
        <v>1457</v>
      </c>
      <c r="E506" s="6" t="s">
        <v>432</v>
      </c>
      <c r="F506" s="20"/>
      <c r="G506" s="22">
        <v>0</v>
      </c>
      <c r="H506" s="8">
        <v>0</v>
      </c>
      <c r="I506" s="8" t="e">
        <f t="shared" si="345"/>
        <v>#DIV/0!</v>
      </c>
      <c r="J506" s="8">
        <v>0</v>
      </c>
      <c r="K506" s="8"/>
      <c r="L506" s="8">
        <f t="shared" ref="L506:L572" si="362">H506+J506+K506</f>
        <v>0</v>
      </c>
      <c r="M506" s="8" t="e">
        <f t="shared" si="346"/>
        <v>#DIV/0!</v>
      </c>
      <c r="N506" s="8">
        <f t="shared" ref="N506:N548" si="363">G506-L506</f>
        <v>0</v>
      </c>
      <c r="O506" s="8">
        <f t="shared" ref="O506:O572" si="364">J506+K506</f>
        <v>0</v>
      </c>
      <c r="P506" s="8"/>
      <c r="Q506" s="8"/>
      <c r="R506" s="8"/>
      <c r="S506" s="8">
        <f t="shared" si="358"/>
        <v>0</v>
      </c>
      <c r="T506" s="8" t="e">
        <f t="shared" si="347"/>
        <v>#DIV/0!</v>
      </c>
      <c r="U506" s="8">
        <f t="shared" si="359"/>
        <v>0</v>
      </c>
      <c r="V506" s="8">
        <f t="shared" si="360"/>
        <v>0</v>
      </c>
      <c r="W506" s="26">
        <f t="shared" si="361"/>
        <v>0</v>
      </c>
      <c r="X506" s="30"/>
      <c r="Y506" s="26"/>
    </row>
    <row r="507" spans="1:25" ht="14.25" customHeight="1" x14ac:dyDescent="0.2">
      <c r="A507" s="7" t="s">
        <v>1290</v>
      </c>
      <c r="B507" s="21"/>
      <c r="C507" s="29"/>
      <c r="D507" s="6" t="s">
        <v>1457</v>
      </c>
      <c r="E507" s="6" t="s">
        <v>433</v>
      </c>
      <c r="F507" s="20"/>
      <c r="G507" s="22">
        <v>0</v>
      </c>
      <c r="H507" s="8">
        <v>0</v>
      </c>
      <c r="I507" s="8" t="e">
        <f t="shared" si="345"/>
        <v>#DIV/0!</v>
      </c>
      <c r="J507" s="8">
        <v>0</v>
      </c>
      <c r="K507" s="8"/>
      <c r="L507" s="8">
        <f t="shared" si="362"/>
        <v>0</v>
      </c>
      <c r="M507" s="8" t="e">
        <f t="shared" si="346"/>
        <v>#DIV/0!</v>
      </c>
      <c r="N507" s="22">
        <f t="shared" si="363"/>
        <v>0</v>
      </c>
      <c r="O507" s="8">
        <f t="shared" si="364"/>
        <v>0</v>
      </c>
      <c r="P507" s="8"/>
      <c r="Q507" s="8"/>
      <c r="R507" s="8"/>
      <c r="S507" s="8">
        <f t="shared" si="358"/>
        <v>0</v>
      </c>
      <c r="T507" s="8" t="e">
        <f t="shared" si="347"/>
        <v>#DIV/0!</v>
      </c>
      <c r="U507" s="8">
        <f t="shared" si="359"/>
        <v>0</v>
      </c>
      <c r="V507" s="8">
        <f t="shared" si="360"/>
        <v>0</v>
      </c>
      <c r="W507" s="26">
        <f t="shared" si="361"/>
        <v>0</v>
      </c>
      <c r="X507" s="30"/>
      <c r="Y507" s="26"/>
    </row>
    <row r="508" spans="1:25" ht="14.25" customHeight="1" x14ac:dyDescent="0.2">
      <c r="A508" s="7" t="s">
        <v>1290</v>
      </c>
      <c r="B508" s="21">
        <v>5525</v>
      </c>
      <c r="C508" s="29"/>
      <c r="D508" s="6" t="s">
        <v>1457</v>
      </c>
      <c r="E508" s="6" t="s">
        <v>434</v>
      </c>
      <c r="F508" s="20" t="s">
        <v>1275</v>
      </c>
      <c r="G508" s="22">
        <v>650</v>
      </c>
      <c r="H508" s="8">
        <v>0</v>
      </c>
      <c r="I508" s="8">
        <f t="shared" si="345"/>
        <v>0</v>
      </c>
      <c r="J508" s="8">
        <v>0</v>
      </c>
      <c r="K508" s="8"/>
      <c r="L508" s="8">
        <f t="shared" si="362"/>
        <v>0</v>
      </c>
      <c r="M508" s="8">
        <f t="shared" si="346"/>
        <v>0</v>
      </c>
      <c r="N508" s="8">
        <f t="shared" si="363"/>
        <v>650</v>
      </c>
      <c r="O508" s="8">
        <f t="shared" si="364"/>
        <v>0</v>
      </c>
      <c r="P508" s="8"/>
      <c r="Q508" s="8"/>
      <c r="R508" s="8"/>
      <c r="S508" s="8">
        <f t="shared" si="358"/>
        <v>0</v>
      </c>
      <c r="T508" s="8">
        <f t="shared" si="347"/>
        <v>0</v>
      </c>
      <c r="U508" s="8">
        <f t="shared" si="359"/>
        <v>650</v>
      </c>
      <c r="V508" s="8">
        <f t="shared" si="360"/>
        <v>0</v>
      </c>
      <c r="W508" s="26">
        <f t="shared" si="361"/>
        <v>0</v>
      </c>
      <c r="X508" s="30"/>
      <c r="Y508" s="26"/>
    </row>
    <row r="509" spans="1:25" ht="14.25" customHeight="1" x14ac:dyDescent="0.2">
      <c r="A509" s="7" t="s">
        <v>1290</v>
      </c>
      <c r="B509" s="21">
        <v>5525</v>
      </c>
      <c r="C509" s="29"/>
      <c r="D509" s="6" t="s">
        <v>1457</v>
      </c>
      <c r="E509" s="6" t="s">
        <v>1831</v>
      </c>
      <c r="F509" s="20" t="s">
        <v>331</v>
      </c>
      <c r="G509" s="22">
        <v>0</v>
      </c>
      <c r="H509" s="8">
        <v>0</v>
      </c>
      <c r="I509" s="8" t="e">
        <f t="shared" si="345"/>
        <v>#DIV/0!</v>
      </c>
      <c r="J509" s="8">
        <v>0</v>
      </c>
      <c r="K509" s="8"/>
      <c r="L509" s="8">
        <f t="shared" si="362"/>
        <v>0</v>
      </c>
      <c r="M509" s="8" t="e">
        <f t="shared" si="346"/>
        <v>#DIV/0!</v>
      </c>
      <c r="N509" s="8">
        <f t="shared" si="363"/>
        <v>0</v>
      </c>
      <c r="O509" s="8">
        <f t="shared" si="364"/>
        <v>0</v>
      </c>
      <c r="P509" s="8"/>
      <c r="Q509" s="8"/>
      <c r="R509" s="8"/>
      <c r="S509" s="8">
        <f t="shared" si="358"/>
        <v>0</v>
      </c>
      <c r="T509" s="8" t="e">
        <f t="shared" si="347"/>
        <v>#DIV/0!</v>
      </c>
      <c r="U509" s="8">
        <f t="shared" si="359"/>
        <v>0</v>
      </c>
      <c r="V509" s="8">
        <f t="shared" si="360"/>
        <v>0</v>
      </c>
      <c r="W509" s="26">
        <f t="shared" si="361"/>
        <v>0</v>
      </c>
      <c r="X509" s="30"/>
      <c r="Y509" s="26"/>
    </row>
    <row r="510" spans="1:25" ht="14.25" customHeight="1" x14ac:dyDescent="0.2">
      <c r="A510" s="7" t="s">
        <v>1290</v>
      </c>
      <c r="B510" s="21" t="s">
        <v>1503</v>
      </c>
      <c r="C510" s="29"/>
      <c r="D510" s="6" t="s">
        <v>1457</v>
      </c>
      <c r="E510" s="6" t="s">
        <v>332</v>
      </c>
      <c r="F510" s="20" t="s">
        <v>1542</v>
      </c>
      <c r="G510" s="22">
        <v>1760</v>
      </c>
      <c r="H510" s="8">
        <v>0</v>
      </c>
      <c r="I510" s="8">
        <f t="shared" si="345"/>
        <v>0</v>
      </c>
      <c r="J510" s="8">
        <v>0</v>
      </c>
      <c r="K510" s="8"/>
      <c r="L510" s="8">
        <f t="shared" si="362"/>
        <v>0</v>
      </c>
      <c r="M510" s="8">
        <f t="shared" si="346"/>
        <v>0</v>
      </c>
      <c r="N510" s="8">
        <f t="shared" si="363"/>
        <v>1760</v>
      </c>
      <c r="O510" s="8">
        <f t="shared" si="364"/>
        <v>0</v>
      </c>
      <c r="P510" s="8"/>
      <c r="Q510" s="8"/>
      <c r="R510" s="8"/>
      <c r="S510" s="8">
        <f t="shared" si="358"/>
        <v>0</v>
      </c>
      <c r="T510" s="8">
        <f t="shared" si="347"/>
        <v>0</v>
      </c>
      <c r="U510" s="8">
        <f t="shared" si="359"/>
        <v>1760</v>
      </c>
      <c r="V510" s="8">
        <f t="shared" si="360"/>
        <v>0</v>
      </c>
      <c r="W510" s="26">
        <f t="shared" si="361"/>
        <v>0</v>
      </c>
      <c r="X510" s="30"/>
      <c r="Y510" s="26"/>
    </row>
    <row r="511" spans="1:25" ht="14.25" customHeight="1" x14ac:dyDescent="0.2">
      <c r="A511" s="7" t="s">
        <v>1290</v>
      </c>
      <c r="B511" s="21" t="s">
        <v>1503</v>
      </c>
      <c r="C511" s="29"/>
      <c r="D511" s="6" t="s">
        <v>1457</v>
      </c>
      <c r="E511" s="6" t="s">
        <v>1543</v>
      </c>
      <c r="F511" s="20" t="s">
        <v>1646</v>
      </c>
      <c r="G511" s="22">
        <v>0</v>
      </c>
      <c r="H511" s="8">
        <v>0</v>
      </c>
      <c r="I511" s="8" t="e">
        <f t="shared" si="345"/>
        <v>#DIV/0!</v>
      </c>
      <c r="J511" s="8">
        <v>0</v>
      </c>
      <c r="K511" s="8"/>
      <c r="L511" s="8">
        <f t="shared" si="362"/>
        <v>0</v>
      </c>
      <c r="M511" s="8" t="e">
        <f t="shared" si="346"/>
        <v>#DIV/0!</v>
      </c>
      <c r="N511" s="8">
        <f t="shared" si="363"/>
        <v>0</v>
      </c>
      <c r="O511" s="8">
        <f t="shared" si="364"/>
        <v>0</v>
      </c>
      <c r="P511" s="8"/>
      <c r="Q511" s="8"/>
      <c r="R511" s="8"/>
      <c r="S511" s="8">
        <f t="shared" si="358"/>
        <v>0</v>
      </c>
      <c r="T511" s="8" t="e">
        <f t="shared" si="347"/>
        <v>#DIV/0!</v>
      </c>
      <c r="U511" s="8">
        <f t="shared" si="359"/>
        <v>0</v>
      </c>
      <c r="V511" s="8">
        <f t="shared" si="360"/>
        <v>0</v>
      </c>
      <c r="W511" s="26">
        <f t="shared" si="361"/>
        <v>0</v>
      </c>
      <c r="X511" s="30"/>
      <c r="Y511" s="26"/>
    </row>
    <row r="512" spans="1:25" ht="14.25" customHeight="1" x14ac:dyDescent="0.2">
      <c r="A512" s="7" t="s">
        <v>1290</v>
      </c>
      <c r="B512" s="21">
        <v>5525</v>
      </c>
      <c r="C512" s="29"/>
      <c r="D512" s="6" t="s">
        <v>1457</v>
      </c>
      <c r="E512" s="6" t="s">
        <v>1647</v>
      </c>
      <c r="F512" s="20" t="s">
        <v>1274</v>
      </c>
      <c r="G512" s="22">
        <v>0</v>
      </c>
      <c r="H512" s="8">
        <v>0</v>
      </c>
      <c r="I512" s="8" t="e">
        <f t="shared" si="345"/>
        <v>#DIV/0!</v>
      </c>
      <c r="J512" s="8">
        <v>0</v>
      </c>
      <c r="K512" s="8"/>
      <c r="L512" s="8">
        <f t="shared" si="362"/>
        <v>0</v>
      </c>
      <c r="M512" s="8" t="e">
        <f t="shared" si="346"/>
        <v>#DIV/0!</v>
      </c>
      <c r="N512" s="8">
        <f t="shared" si="363"/>
        <v>0</v>
      </c>
      <c r="O512" s="8">
        <f t="shared" si="364"/>
        <v>0</v>
      </c>
      <c r="P512" s="8"/>
      <c r="Q512" s="8"/>
      <c r="R512" s="8"/>
      <c r="S512" s="8">
        <f t="shared" si="358"/>
        <v>0</v>
      </c>
      <c r="T512" s="8" t="e">
        <f t="shared" si="347"/>
        <v>#DIV/0!</v>
      </c>
      <c r="U512" s="8">
        <f t="shared" si="359"/>
        <v>0</v>
      </c>
      <c r="V512" s="8">
        <f t="shared" si="360"/>
        <v>0</v>
      </c>
      <c r="W512" s="26">
        <f t="shared" si="361"/>
        <v>0</v>
      </c>
      <c r="X512" s="30"/>
      <c r="Y512" s="26"/>
    </row>
    <row r="513" spans="1:25" ht="14.25" customHeight="1" x14ac:dyDescent="0.2">
      <c r="A513" s="7"/>
      <c r="B513" s="21"/>
      <c r="C513" s="29"/>
      <c r="D513" s="6" t="s">
        <v>1457</v>
      </c>
      <c r="E513" s="6" t="s">
        <v>1648</v>
      </c>
      <c r="F513" s="20"/>
      <c r="G513" s="22">
        <v>0</v>
      </c>
      <c r="H513" s="8">
        <v>0</v>
      </c>
      <c r="I513" s="8" t="e">
        <f t="shared" si="345"/>
        <v>#DIV/0!</v>
      </c>
      <c r="J513" s="8">
        <v>0</v>
      </c>
      <c r="K513" s="8"/>
      <c r="L513" s="8">
        <f t="shared" si="362"/>
        <v>0</v>
      </c>
      <c r="M513" s="8" t="e">
        <f t="shared" si="346"/>
        <v>#DIV/0!</v>
      </c>
      <c r="N513" s="8">
        <f t="shared" si="363"/>
        <v>0</v>
      </c>
      <c r="O513" s="8">
        <f t="shared" si="364"/>
        <v>0</v>
      </c>
      <c r="P513" s="8"/>
      <c r="Q513" s="8"/>
      <c r="R513" s="8"/>
      <c r="S513" s="8">
        <f t="shared" si="358"/>
        <v>0</v>
      </c>
      <c r="T513" s="8" t="e">
        <f t="shared" si="347"/>
        <v>#DIV/0!</v>
      </c>
      <c r="U513" s="8">
        <f t="shared" si="359"/>
        <v>0</v>
      </c>
      <c r="V513" s="8">
        <f t="shared" si="360"/>
        <v>0</v>
      </c>
      <c r="W513" s="26">
        <f t="shared" si="361"/>
        <v>0</v>
      </c>
      <c r="X513" s="30"/>
      <c r="Y513" s="26"/>
    </row>
    <row r="514" spans="1:25" ht="14.25" customHeight="1" x14ac:dyDescent="0.2">
      <c r="A514" s="7" t="s">
        <v>1238</v>
      </c>
      <c r="B514" s="21">
        <v>5525</v>
      </c>
      <c r="C514" s="29"/>
      <c r="D514" s="6" t="s">
        <v>1457</v>
      </c>
      <c r="E514" s="6" t="s">
        <v>1649</v>
      </c>
      <c r="F514" s="20" t="s">
        <v>422</v>
      </c>
      <c r="G514" s="22">
        <v>95</v>
      </c>
      <c r="H514" s="8">
        <v>0</v>
      </c>
      <c r="I514" s="8">
        <f t="shared" si="345"/>
        <v>0</v>
      </c>
      <c r="J514" s="8">
        <v>0</v>
      </c>
      <c r="K514" s="8"/>
      <c r="L514" s="8">
        <f t="shared" si="362"/>
        <v>0</v>
      </c>
      <c r="M514" s="8">
        <f t="shared" si="346"/>
        <v>0</v>
      </c>
      <c r="N514" s="8">
        <f t="shared" si="363"/>
        <v>95</v>
      </c>
      <c r="O514" s="8">
        <f t="shared" si="364"/>
        <v>0</v>
      </c>
      <c r="P514" s="8"/>
      <c r="Q514" s="8"/>
      <c r="R514" s="8"/>
      <c r="S514" s="8">
        <f t="shared" si="358"/>
        <v>0</v>
      </c>
      <c r="T514" s="8">
        <f t="shared" si="347"/>
        <v>0</v>
      </c>
      <c r="U514" s="8">
        <f t="shared" si="359"/>
        <v>95</v>
      </c>
      <c r="V514" s="8">
        <f t="shared" si="360"/>
        <v>0</v>
      </c>
      <c r="W514" s="26">
        <f t="shared" si="361"/>
        <v>0</v>
      </c>
      <c r="X514" s="30"/>
      <c r="Y514" s="26"/>
    </row>
    <row r="515" spans="1:25" ht="14.25" customHeight="1" x14ac:dyDescent="0.2">
      <c r="A515" s="7" t="s">
        <v>1238</v>
      </c>
      <c r="B515" s="21">
        <v>5525</v>
      </c>
      <c r="C515" s="29"/>
      <c r="D515" s="6" t="s">
        <v>1457</v>
      </c>
      <c r="E515" s="6" t="s">
        <v>1650</v>
      </c>
      <c r="F515" s="20" t="s">
        <v>1272</v>
      </c>
      <c r="G515" s="22">
        <v>0</v>
      </c>
      <c r="H515" s="8">
        <v>0</v>
      </c>
      <c r="I515" s="8" t="e">
        <f t="shared" si="345"/>
        <v>#DIV/0!</v>
      </c>
      <c r="J515" s="8">
        <v>0</v>
      </c>
      <c r="K515" s="8"/>
      <c r="L515" s="8">
        <f t="shared" si="362"/>
        <v>0</v>
      </c>
      <c r="M515" s="8" t="e">
        <f t="shared" si="346"/>
        <v>#DIV/0!</v>
      </c>
      <c r="N515" s="8">
        <f t="shared" si="363"/>
        <v>0</v>
      </c>
      <c r="O515" s="8">
        <f t="shared" si="364"/>
        <v>0</v>
      </c>
      <c r="P515" s="8"/>
      <c r="Q515" s="8"/>
      <c r="R515" s="8"/>
      <c r="S515" s="8">
        <f t="shared" si="358"/>
        <v>0</v>
      </c>
      <c r="T515" s="8" t="e">
        <f t="shared" si="347"/>
        <v>#DIV/0!</v>
      </c>
      <c r="U515" s="8">
        <f t="shared" si="359"/>
        <v>0</v>
      </c>
      <c r="V515" s="8">
        <f t="shared" si="360"/>
        <v>0</v>
      </c>
      <c r="W515" s="26">
        <f t="shared" si="361"/>
        <v>0</v>
      </c>
      <c r="X515" s="30"/>
      <c r="Y515" s="26"/>
    </row>
    <row r="516" spans="1:25" ht="14.25" customHeight="1" x14ac:dyDescent="0.2">
      <c r="A516" s="7" t="s">
        <v>1238</v>
      </c>
      <c r="B516" s="21">
        <v>5525</v>
      </c>
      <c r="C516" s="29"/>
      <c r="D516" s="6" t="s">
        <v>1457</v>
      </c>
      <c r="E516" s="6" t="s">
        <v>1651</v>
      </c>
      <c r="F516" s="20" t="s">
        <v>1854</v>
      </c>
      <c r="G516" s="22">
        <v>0</v>
      </c>
      <c r="H516" s="8">
        <v>0</v>
      </c>
      <c r="I516" s="8" t="e">
        <f>H516/G516*100</f>
        <v>#DIV/0!</v>
      </c>
      <c r="J516" s="8">
        <v>0</v>
      </c>
      <c r="K516" s="8"/>
      <c r="L516" s="8">
        <f>H516+J516+K516</f>
        <v>0</v>
      </c>
      <c r="M516" s="8" t="e">
        <f>L516/G516*100</f>
        <v>#DIV/0!</v>
      </c>
      <c r="N516" s="8">
        <f>G516-L516</f>
        <v>0</v>
      </c>
      <c r="O516" s="8">
        <f>J516+K516</f>
        <v>0</v>
      </c>
      <c r="P516" s="8"/>
      <c r="Q516" s="8"/>
      <c r="R516" s="8"/>
      <c r="S516" s="8">
        <f t="shared" si="358"/>
        <v>0</v>
      </c>
      <c r="T516" s="8" t="e">
        <f t="shared" si="347"/>
        <v>#DIV/0!</v>
      </c>
      <c r="U516" s="8">
        <f t="shared" si="359"/>
        <v>0</v>
      </c>
      <c r="V516" s="8">
        <f t="shared" si="360"/>
        <v>0</v>
      </c>
      <c r="W516" s="26">
        <f t="shared" si="361"/>
        <v>0</v>
      </c>
      <c r="X516" s="30"/>
      <c r="Y516" s="26"/>
    </row>
    <row r="517" spans="1:25" ht="14.25" customHeight="1" x14ac:dyDescent="0.2">
      <c r="A517" s="7" t="s">
        <v>1238</v>
      </c>
      <c r="B517" s="21">
        <v>5525</v>
      </c>
      <c r="C517" s="29"/>
      <c r="D517" s="6" t="s">
        <v>1457</v>
      </c>
      <c r="E517" s="6" t="s">
        <v>1652</v>
      </c>
      <c r="F517" s="20" t="s">
        <v>1653</v>
      </c>
      <c r="G517" s="22">
        <v>1250</v>
      </c>
      <c r="H517" s="8">
        <v>250</v>
      </c>
      <c r="I517" s="8">
        <f t="shared" si="345"/>
        <v>20</v>
      </c>
      <c r="J517" s="8">
        <v>265.08</v>
      </c>
      <c r="K517" s="8"/>
      <c r="L517" s="8">
        <f t="shared" si="362"/>
        <v>515.07999999999993</v>
      </c>
      <c r="M517" s="8">
        <f t="shared" si="346"/>
        <v>41.206399999999995</v>
      </c>
      <c r="N517" s="8">
        <f t="shared" si="363"/>
        <v>734.92000000000007</v>
      </c>
      <c r="O517" s="8">
        <f t="shared" si="364"/>
        <v>265.08</v>
      </c>
      <c r="P517" s="8"/>
      <c r="Q517" s="8"/>
      <c r="R517" s="8"/>
      <c r="S517" s="8">
        <f t="shared" si="358"/>
        <v>515.07999999999993</v>
      </c>
      <c r="T517" s="8">
        <f t="shared" si="347"/>
        <v>41.206399999999995</v>
      </c>
      <c r="U517" s="8">
        <f t="shared" si="359"/>
        <v>734.92000000000007</v>
      </c>
      <c r="V517" s="8">
        <f t="shared" si="360"/>
        <v>515.07999999999993</v>
      </c>
      <c r="W517" s="26">
        <f t="shared" si="361"/>
        <v>0</v>
      </c>
      <c r="X517" s="30"/>
      <c r="Y517" s="26"/>
    </row>
    <row r="518" spans="1:25" ht="14.25" customHeight="1" x14ac:dyDescent="0.2">
      <c r="A518" s="7" t="s">
        <v>1238</v>
      </c>
      <c r="B518" s="21">
        <v>5525</v>
      </c>
      <c r="C518" s="29"/>
      <c r="D518" s="6" t="s">
        <v>1457</v>
      </c>
      <c r="E518" s="6" t="s">
        <v>1654</v>
      </c>
      <c r="F518" s="20" t="s">
        <v>1655</v>
      </c>
      <c r="G518" s="22">
        <v>2147</v>
      </c>
      <c r="H518" s="8">
        <v>1800</v>
      </c>
      <c r="I518" s="8">
        <f t="shared" si="345"/>
        <v>83.83791336748952</v>
      </c>
      <c r="J518" s="8">
        <v>0</v>
      </c>
      <c r="K518" s="8"/>
      <c r="L518" s="8">
        <f t="shared" si="362"/>
        <v>1800</v>
      </c>
      <c r="M518" s="8">
        <f t="shared" si="346"/>
        <v>83.83791336748952</v>
      </c>
      <c r="N518" s="8">
        <f t="shared" si="363"/>
        <v>347</v>
      </c>
      <c r="O518" s="8">
        <f t="shared" si="364"/>
        <v>0</v>
      </c>
      <c r="P518" s="8"/>
      <c r="Q518" s="8"/>
      <c r="R518" s="8"/>
      <c r="S518" s="8">
        <f t="shared" si="358"/>
        <v>1800</v>
      </c>
      <c r="T518" s="8">
        <f t="shared" si="347"/>
        <v>83.83791336748952</v>
      </c>
      <c r="U518" s="8">
        <f t="shared" si="359"/>
        <v>347</v>
      </c>
      <c r="V518" s="8">
        <f t="shared" si="360"/>
        <v>1800</v>
      </c>
      <c r="W518" s="26">
        <f t="shared" si="361"/>
        <v>0</v>
      </c>
      <c r="X518" s="30"/>
      <c r="Y518" s="26"/>
    </row>
    <row r="519" spans="1:25" ht="14.25" customHeight="1" x14ac:dyDescent="0.2">
      <c r="A519" s="7" t="s">
        <v>1238</v>
      </c>
      <c r="B519" s="21">
        <v>5525</v>
      </c>
      <c r="C519" s="29"/>
      <c r="D519" s="6" t="s">
        <v>1457</v>
      </c>
      <c r="E519" s="6" t="s">
        <v>1656</v>
      </c>
      <c r="F519" s="20" t="s">
        <v>1657</v>
      </c>
      <c r="G519" s="22">
        <v>7553</v>
      </c>
      <c r="H519" s="8">
        <v>7552.76</v>
      </c>
      <c r="I519" s="8">
        <f t="shared" si="345"/>
        <v>99.996822454653781</v>
      </c>
      <c r="J519" s="8">
        <v>0</v>
      </c>
      <c r="K519" s="8"/>
      <c r="L519" s="8">
        <f t="shared" si="362"/>
        <v>7552.76</v>
      </c>
      <c r="M519" s="8">
        <f t="shared" si="346"/>
        <v>99.996822454653781</v>
      </c>
      <c r="N519" s="8">
        <f t="shared" si="363"/>
        <v>0.23999999999978172</v>
      </c>
      <c r="O519" s="8">
        <f t="shared" si="364"/>
        <v>0</v>
      </c>
      <c r="P519" s="8"/>
      <c r="Q519" s="8"/>
      <c r="R519" s="8"/>
      <c r="S519" s="8">
        <f t="shared" si="358"/>
        <v>7552.76</v>
      </c>
      <c r="T519" s="8">
        <f t="shared" si="347"/>
        <v>99.996822454653781</v>
      </c>
      <c r="U519" s="8">
        <f t="shared" si="359"/>
        <v>0.23999999999978172</v>
      </c>
      <c r="V519" s="8">
        <f t="shared" si="360"/>
        <v>7552.76</v>
      </c>
      <c r="W519" s="26">
        <f t="shared" si="361"/>
        <v>0</v>
      </c>
      <c r="X519" s="30"/>
      <c r="Y519" s="26"/>
    </row>
    <row r="520" spans="1:25" ht="14.25" customHeight="1" x14ac:dyDescent="0.2">
      <c r="A520" s="7" t="s">
        <v>1238</v>
      </c>
      <c r="B520" s="21">
        <v>5525</v>
      </c>
      <c r="C520" s="29"/>
      <c r="D520" s="6" t="s">
        <v>1457</v>
      </c>
      <c r="E520" s="6" t="s">
        <v>1658</v>
      </c>
      <c r="F520" s="20" t="s">
        <v>1659</v>
      </c>
      <c r="G520" s="22">
        <v>0</v>
      </c>
      <c r="H520" s="8">
        <v>0</v>
      </c>
      <c r="I520" s="8" t="e">
        <f t="shared" si="345"/>
        <v>#DIV/0!</v>
      </c>
      <c r="J520" s="8">
        <v>0</v>
      </c>
      <c r="K520" s="8"/>
      <c r="L520" s="8">
        <f t="shared" si="362"/>
        <v>0</v>
      </c>
      <c r="M520" s="8" t="e">
        <f t="shared" si="346"/>
        <v>#DIV/0!</v>
      </c>
      <c r="N520" s="8">
        <f t="shared" si="363"/>
        <v>0</v>
      </c>
      <c r="O520" s="8">
        <f t="shared" si="364"/>
        <v>0</v>
      </c>
      <c r="P520" s="8"/>
      <c r="Q520" s="8"/>
      <c r="R520" s="8"/>
      <c r="S520" s="8">
        <f t="shared" si="358"/>
        <v>0</v>
      </c>
      <c r="T520" s="8" t="e">
        <f t="shared" si="347"/>
        <v>#DIV/0!</v>
      </c>
      <c r="U520" s="8">
        <f t="shared" si="359"/>
        <v>0</v>
      </c>
      <c r="V520" s="8">
        <f t="shared" si="360"/>
        <v>0</v>
      </c>
      <c r="W520" s="26">
        <f t="shared" si="361"/>
        <v>0</v>
      </c>
      <c r="X520" s="30">
        <v>0</v>
      </c>
      <c r="Y520" s="26"/>
    </row>
    <row r="521" spans="1:25" ht="14.25" customHeight="1" x14ac:dyDescent="0.2">
      <c r="A521" s="7" t="s">
        <v>1238</v>
      </c>
      <c r="B521" s="21">
        <v>5525</v>
      </c>
      <c r="C521" s="29" t="s">
        <v>1319</v>
      </c>
      <c r="D521" s="6" t="s">
        <v>1457</v>
      </c>
      <c r="E521" s="6" t="s">
        <v>1304</v>
      </c>
      <c r="F521" s="20" t="s">
        <v>1305</v>
      </c>
      <c r="G521" s="22">
        <v>30000</v>
      </c>
      <c r="H521" s="8">
        <v>29820.300000000003</v>
      </c>
      <c r="I521" s="8">
        <f t="shared" ref="I521:I589" si="365">H521/G521*100</f>
        <v>99.40100000000001</v>
      </c>
      <c r="J521" s="8">
        <v>0</v>
      </c>
      <c r="K521" s="8"/>
      <c r="L521" s="8">
        <f t="shared" si="362"/>
        <v>29820.300000000003</v>
      </c>
      <c r="M521" s="8">
        <f t="shared" ref="M521:M589" si="366">L521/G521*100</f>
        <v>99.40100000000001</v>
      </c>
      <c r="N521" s="8">
        <f t="shared" si="363"/>
        <v>179.69999999999709</v>
      </c>
      <c r="O521" s="8">
        <f t="shared" si="364"/>
        <v>0</v>
      </c>
      <c r="P521" s="8"/>
      <c r="Q521" s="8"/>
      <c r="R521" s="8"/>
      <c r="S521" s="8">
        <f t="shared" si="358"/>
        <v>29820.300000000003</v>
      </c>
      <c r="T521" s="8">
        <f t="shared" si="347"/>
        <v>99.40100000000001</v>
      </c>
      <c r="U521" s="8">
        <f t="shared" si="359"/>
        <v>179.69999999999709</v>
      </c>
      <c r="V521" s="8">
        <f t="shared" si="360"/>
        <v>29820.300000000003</v>
      </c>
      <c r="W521" s="26">
        <f t="shared" si="361"/>
        <v>0</v>
      </c>
      <c r="X521" s="30">
        <v>0</v>
      </c>
      <c r="Y521" s="26"/>
    </row>
    <row r="522" spans="1:25" ht="14.25" customHeight="1" x14ac:dyDescent="0.2">
      <c r="A522" s="7" t="s">
        <v>1238</v>
      </c>
      <c r="B522" s="21">
        <v>5525</v>
      </c>
      <c r="C522" s="29"/>
      <c r="D522" s="6" t="s">
        <v>1457</v>
      </c>
      <c r="E522" s="6" t="s">
        <v>1306</v>
      </c>
      <c r="F522" s="20" t="s">
        <v>1307</v>
      </c>
      <c r="G522" s="22">
        <v>0</v>
      </c>
      <c r="H522" s="8">
        <v>0</v>
      </c>
      <c r="I522" s="8" t="e">
        <f t="shared" si="365"/>
        <v>#DIV/0!</v>
      </c>
      <c r="J522" s="8">
        <v>0</v>
      </c>
      <c r="K522" s="8"/>
      <c r="L522" s="8">
        <f t="shared" si="362"/>
        <v>0</v>
      </c>
      <c r="M522" s="8" t="e">
        <f t="shared" si="366"/>
        <v>#DIV/0!</v>
      </c>
      <c r="N522" s="8">
        <f t="shared" si="363"/>
        <v>0</v>
      </c>
      <c r="O522" s="8">
        <f t="shared" si="364"/>
        <v>0</v>
      </c>
      <c r="P522" s="8"/>
      <c r="Q522" s="8"/>
      <c r="R522" s="8"/>
      <c r="S522" s="8">
        <f t="shared" si="358"/>
        <v>0</v>
      </c>
      <c r="T522" s="8" t="e">
        <f t="shared" si="347"/>
        <v>#DIV/0!</v>
      </c>
      <c r="U522" s="8">
        <f t="shared" si="359"/>
        <v>0</v>
      </c>
      <c r="V522" s="8">
        <f t="shared" si="360"/>
        <v>0</v>
      </c>
      <c r="W522" s="26">
        <f t="shared" si="361"/>
        <v>0</v>
      </c>
      <c r="X522" s="30">
        <v>0</v>
      </c>
      <c r="Y522" s="26"/>
    </row>
    <row r="523" spans="1:25" ht="14.25" customHeight="1" x14ac:dyDescent="0.2">
      <c r="A523" s="7" t="s">
        <v>1238</v>
      </c>
      <c r="B523" s="21">
        <v>4500</v>
      </c>
      <c r="C523" s="29"/>
      <c r="D523" s="6" t="s">
        <v>1457</v>
      </c>
      <c r="E523" s="6" t="s">
        <v>1308</v>
      </c>
      <c r="F523" s="20" t="s">
        <v>1309</v>
      </c>
      <c r="G523" s="22">
        <v>0</v>
      </c>
      <c r="H523" s="8">
        <v>0</v>
      </c>
      <c r="I523" s="8" t="e">
        <f t="shared" si="365"/>
        <v>#DIV/0!</v>
      </c>
      <c r="J523" s="8">
        <v>0</v>
      </c>
      <c r="K523" s="8"/>
      <c r="L523" s="8">
        <f t="shared" si="362"/>
        <v>0</v>
      </c>
      <c r="M523" s="8" t="e">
        <f t="shared" si="366"/>
        <v>#DIV/0!</v>
      </c>
      <c r="N523" s="8">
        <f t="shared" si="363"/>
        <v>0</v>
      </c>
      <c r="O523" s="8">
        <f t="shared" si="364"/>
        <v>0</v>
      </c>
      <c r="P523" s="8"/>
      <c r="Q523" s="8"/>
      <c r="R523" s="8"/>
      <c r="S523" s="8">
        <f t="shared" si="358"/>
        <v>0</v>
      </c>
      <c r="T523" s="8" t="e">
        <f t="shared" si="347"/>
        <v>#DIV/0!</v>
      </c>
      <c r="U523" s="8">
        <f t="shared" si="359"/>
        <v>0</v>
      </c>
      <c r="V523" s="8">
        <f t="shared" si="360"/>
        <v>0</v>
      </c>
      <c r="W523" s="26">
        <f t="shared" si="361"/>
        <v>0</v>
      </c>
      <c r="X523" s="30">
        <v>0</v>
      </c>
      <c r="Y523" s="26"/>
    </row>
    <row r="524" spans="1:25" ht="14.25" customHeight="1" x14ac:dyDescent="0.2">
      <c r="A524" s="7" t="s">
        <v>1238</v>
      </c>
      <c r="B524" s="21">
        <v>5005</v>
      </c>
      <c r="C524" s="29"/>
      <c r="D524" s="6" t="s">
        <v>1457</v>
      </c>
      <c r="E524" s="6" t="s">
        <v>1310</v>
      </c>
      <c r="F524" s="20" t="s">
        <v>1012</v>
      </c>
      <c r="G524" s="22">
        <v>0</v>
      </c>
      <c r="H524" s="8">
        <v>0</v>
      </c>
      <c r="I524" s="8" t="e">
        <f t="shared" si="365"/>
        <v>#DIV/0!</v>
      </c>
      <c r="J524" s="8">
        <v>0</v>
      </c>
      <c r="K524" s="8"/>
      <c r="L524" s="8">
        <f t="shared" si="362"/>
        <v>0</v>
      </c>
      <c r="M524" s="8" t="e">
        <f t="shared" si="366"/>
        <v>#DIV/0!</v>
      </c>
      <c r="N524" s="8">
        <f t="shared" si="363"/>
        <v>0</v>
      </c>
      <c r="O524" s="8">
        <f t="shared" si="364"/>
        <v>0</v>
      </c>
      <c r="P524" s="8"/>
      <c r="Q524" s="8"/>
      <c r="R524" s="8"/>
      <c r="S524" s="8">
        <f t="shared" si="358"/>
        <v>0</v>
      </c>
      <c r="T524" s="8" t="e">
        <f t="shared" si="347"/>
        <v>#DIV/0!</v>
      </c>
      <c r="U524" s="8">
        <f t="shared" si="359"/>
        <v>0</v>
      </c>
      <c r="V524" s="8">
        <f t="shared" si="360"/>
        <v>0</v>
      </c>
      <c r="W524" s="26">
        <f t="shared" si="361"/>
        <v>0</v>
      </c>
      <c r="X524" s="30"/>
      <c r="Y524" s="26"/>
    </row>
    <row r="525" spans="1:25" ht="14.25" customHeight="1" x14ac:dyDescent="0.2">
      <c r="A525" s="7" t="s">
        <v>1238</v>
      </c>
      <c r="B525" s="21">
        <v>5063</v>
      </c>
      <c r="C525" s="29"/>
      <c r="D525" s="6" t="s">
        <v>1457</v>
      </c>
      <c r="E525" s="6" t="s">
        <v>1310</v>
      </c>
      <c r="F525" s="20" t="s">
        <v>1013</v>
      </c>
      <c r="G525" s="22">
        <v>0</v>
      </c>
      <c r="H525" s="8">
        <v>0</v>
      </c>
      <c r="I525" s="8" t="e">
        <f t="shared" si="365"/>
        <v>#DIV/0!</v>
      </c>
      <c r="J525" s="8">
        <v>0</v>
      </c>
      <c r="K525" s="8"/>
      <c r="L525" s="8">
        <f t="shared" si="362"/>
        <v>0</v>
      </c>
      <c r="M525" s="8" t="e">
        <f t="shared" si="366"/>
        <v>#DIV/0!</v>
      </c>
      <c r="N525" s="8">
        <f t="shared" si="363"/>
        <v>0</v>
      </c>
      <c r="O525" s="8">
        <f t="shared" si="364"/>
        <v>0</v>
      </c>
      <c r="P525" s="8"/>
      <c r="Q525" s="8"/>
      <c r="R525" s="8"/>
      <c r="S525" s="8">
        <f t="shared" si="358"/>
        <v>0</v>
      </c>
      <c r="T525" s="8" t="e">
        <f t="shared" si="347"/>
        <v>#DIV/0!</v>
      </c>
      <c r="U525" s="8">
        <f t="shared" si="359"/>
        <v>0</v>
      </c>
      <c r="V525" s="8">
        <f t="shared" si="360"/>
        <v>0</v>
      </c>
      <c r="W525" s="26">
        <f t="shared" si="361"/>
        <v>0</v>
      </c>
      <c r="X525" s="30"/>
      <c r="Y525" s="26"/>
    </row>
    <row r="526" spans="1:25" ht="14.25" customHeight="1" x14ac:dyDescent="0.2">
      <c r="A526" s="7" t="s">
        <v>1238</v>
      </c>
      <c r="B526" s="21" t="s">
        <v>597</v>
      </c>
      <c r="C526" s="29"/>
      <c r="D526" s="6" t="s">
        <v>1457</v>
      </c>
      <c r="E526" s="6" t="s">
        <v>1310</v>
      </c>
      <c r="F526" s="20" t="s">
        <v>953</v>
      </c>
      <c r="G526" s="22">
        <v>0</v>
      </c>
      <c r="H526" s="8">
        <v>0</v>
      </c>
      <c r="I526" s="8" t="e">
        <f t="shared" si="365"/>
        <v>#DIV/0!</v>
      </c>
      <c r="J526" s="8">
        <v>0</v>
      </c>
      <c r="K526" s="8"/>
      <c r="L526" s="8">
        <f t="shared" si="362"/>
        <v>0</v>
      </c>
      <c r="M526" s="8" t="e">
        <f t="shared" si="366"/>
        <v>#DIV/0!</v>
      </c>
      <c r="N526" s="8">
        <f t="shared" si="363"/>
        <v>0</v>
      </c>
      <c r="O526" s="8">
        <f t="shared" si="364"/>
        <v>0</v>
      </c>
      <c r="P526" s="8"/>
      <c r="Q526" s="8"/>
      <c r="R526" s="8"/>
      <c r="S526" s="8">
        <f t="shared" si="358"/>
        <v>0</v>
      </c>
      <c r="T526" s="8" t="e">
        <f t="shared" si="347"/>
        <v>#DIV/0!</v>
      </c>
      <c r="U526" s="8">
        <f t="shared" si="359"/>
        <v>0</v>
      </c>
      <c r="V526" s="8">
        <f t="shared" si="360"/>
        <v>0</v>
      </c>
      <c r="W526" s="26">
        <f t="shared" si="361"/>
        <v>0</v>
      </c>
      <c r="X526" s="30"/>
      <c r="Y526" s="26"/>
    </row>
    <row r="527" spans="1:25" ht="14.25" customHeight="1" x14ac:dyDescent="0.2">
      <c r="A527" s="7" t="s">
        <v>1238</v>
      </c>
      <c r="B527" s="21">
        <v>5525</v>
      </c>
      <c r="C527" s="29" t="s">
        <v>1319</v>
      </c>
      <c r="D527" s="6" t="s">
        <v>1457</v>
      </c>
      <c r="E527" s="6" t="s">
        <v>954</v>
      </c>
      <c r="F527" s="20" t="s">
        <v>955</v>
      </c>
      <c r="G527" s="22">
        <v>0</v>
      </c>
      <c r="H527" s="8">
        <v>0</v>
      </c>
      <c r="I527" s="8" t="e">
        <f t="shared" si="365"/>
        <v>#DIV/0!</v>
      </c>
      <c r="J527" s="8">
        <v>0</v>
      </c>
      <c r="K527" s="8"/>
      <c r="L527" s="8">
        <f t="shared" si="362"/>
        <v>0</v>
      </c>
      <c r="M527" s="8" t="e">
        <f t="shared" si="366"/>
        <v>#DIV/0!</v>
      </c>
      <c r="N527" s="8">
        <f t="shared" si="363"/>
        <v>0</v>
      </c>
      <c r="O527" s="8">
        <f t="shared" si="364"/>
        <v>0</v>
      </c>
      <c r="P527" s="8"/>
      <c r="Q527" s="8"/>
      <c r="R527" s="8"/>
      <c r="S527" s="8">
        <f t="shared" si="358"/>
        <v>0</v>
      </c>
      <c r="T527" s="8" t="e">
        <f t="shared" si="347"/>
        <v>#DIV/0!</v>
      </c>
      <c r="U527" s="8">
        <f t="shared" si="359"/>
        <v>0</v>
      </c>
      <c r="V527" s="8">
        <f t="shared" si="360"/>
        <v>0</v>
      </c>
      <c r="W527" s="26">
        <f t="shared" si="361"/>
        <v>0</v>
      </c>
      <c r="X527" s="30"/>
      <c r="Y527" s="26"/>
    </row>
    <row r="528" spans="1:25" ht="14.25" customHeight="1" x14ac:dyDescent="0.2">
      <c r="A528" s="7" t="s">
        <v>1815</v>
      </c>
      <c r="B528" s="21">
        <v>1551</v>
      </c>
      <c r="C528" s="29"/>
      <c r="D528" s="6" t="s">
        <v>88</v>
      </c>
      <c r="E528" s="6" t="s">
        <v>956</v>
      </c>
      <c r="F528" s="20" t="s">
        <v>1795</v>
      </c>
      <c r="G528" s="22">
        <v>0</v>
      </c>
      <c r="H528" s="8">
        <v>0</v>
      </c>
      <c r="I528" s="8" t="e">
        <f t="shared" si="365"/>
        <v>#DIV/0!</v>
      </c>
      <c r="J528" s="8">
        <v>0</v>
      </c>
      <c r="K528" s="8"/>
      <c r="L528" s="8">
        <f t="shared" si="362"/>
        <v>0</v>
      </c>
      <c r="M528" s="8" t="e">
        <f t="shared" si="366"/>
        <v>#DIV/0!</v>
      </c>
      <c r="N528" s="8">
        <f t="shared" si="363"/>
        <v>0</v>
      </c>
      <c r="O528" s="8">
        <f t="shared" si="364"/>
        <v>0</v>
      </c>
      <c r="P528" s="8"/>
      <c r="Q528" s="8"/>
      <c r="R528" s="8"/>
      <c r="S528" s="8">
        <f t="shared" si="358"/>
        <v>0</v>
      </c>
      <c r="T528" s="8" t="e">
        <f t="shared" si="347"/>
        <v>#DIV/0!</v>
      </c>
      <c r="U528" s="8">
        <f t="shared" si="359"/>
        <v>0</v>
      </c>
      <c r="V528" s="8">
        <f t="shared" si="360"/>
        <v>0</v>
      </c>
      <c r="W528" s="26">
        <f t="shared" si="361"/>
        <v>0</v>
      </c>
      <c r="X528" s="30"/>
      <c r="Y528" s="26"/>
    </row>
    <row r="529" spans="1:25" ht="14.25" customHeight="1" x14ac:dyDescent="0.2">
      <c r="A529" s="7" t="s">
        <v>1815</v>
      </c>
      <c r="B529" s="21">
        <v>1551</v>
      </c>
      <c r="C529" s="34"/>
      <c r="D529" s="6" t="s">
        <v>88</v>
      </c>
      <c r="E529" s="6" t="s">
        <v>956</v>
      </c>
      <c r="F529" s="20" t="s">
        <v>1832</v>
      </c>
      <c r="G529" s="22">
        <v>0</v>
      </c>
      <c r="H529" s="8">
        <v>0</v>
      </c>
      <c r="I529" s="8" t="e">
        <f t="shared" si="365"/>
        <v>#DIV/0!</v>
      </c>
      <c r="J529" s="8">
        <v>0</v>
      </c>
      <c r="K529" s="8"/>
      <c r="L529" s="8">
        <f t="shared" si="362"/>
        <v>0</v>
      </c>
      <c r="M529" s="8" t="e">
        <f t="shared" si="366"/>
        <v>#DIV/0!</v>
      </c>
      <c r="N529" s="8">
        <f t="shared" si="363"/>
        <v>0</v>
      </c>
      <c r="O529" s="8">
        <f t="shared" si="364"/>
        <v>0</v>
      </c>
      <c r="P529" s="8"/>
      <c r="Q529" s="8"/>
      <c r="R529" s="8"/>
      <c r="S529" s="8">
        <f t="shared" si="358"/>
        <v>0</v>
      </c>
      <c r="T529" s="8" t="e">
        <f t="shared" si="347"/>
        <v>#DIV/0!</v>
      </c>
      <c r="U529" s="8">
        <f t="shared" si="359"/>
        <v>0</v>
      </c>
      <c r="V529" s="8">
        <f t="shared" si="360"/>
        <v>0</v>
      </c>
      <c r="W529" s="26">
        <f t="shared" si="361"/>
        <v>0</v>
      </c>
      <c r="X529" s="21"/>
      <c r="Y529" s="26"/>
    </row>
    <row r="530" spans="1:25" ht="14.25" customHeight="1" x14ac:dyDescent="0.2">
      <c r="A530" s="7" t="s">
        <v>957</v>
      </c>
      <c r="B530" s="21">
        <v>1551</v>
      </c>
      <c r="C530" s="29"/>
      <c r="D530" s="6" t="s">
        <v>88</v>
      </c>
      <c r="E530" s="6" t="s">
        <v>1242</v>
      </c>
      <c r="F530" s="20" t="s">
        <v>1243</v>
      </c>
      <c r="G530" s="174">
        <v>780447</v>
      </c>
      <c r="H530" s="8">
        <v>780446.79999999993</v>
      </c>
      <c r="I530" s="8">
        <f t="shared" si="365"/>
        <v>99.999974373660223</v>
      </c>
      <c r="J530" s="8">
        <v>0</v>
      </c>
      <c r="K530" s="8"/>
      <c r="L530" s="8">
        <f t="shared" si="362"/>
        <v>780446.79999999993</v>
      </c>
      <c r="M530" s="8">
        <f t="shared" si="366"/>
        <v>99.999974373660223</v>
      </c>
      <c r="N530" s="8">
        <f t="shared" si="363"/>
        <v>0.20000000006984919</v>
      </c>
      <c r="O530" s="8">
        <f t="shared" si="364"/>
        <v>0</v>
      </c>
      <c r="P530" s="8"/>
      <c r="Q530" s="8"/>
      <c r="R530" s="8"/>
      <c r="S530" s="8">
        <f t="shared" si="358"/>
        <v>780446.79999999993</v>
      </c>
      <c r="T530" s="8">
        <f t="shared" si="347"/>
        <v>99.999974373660223</v>
      </c>
      <c r="U530" s="8">
        <f t="shared" si="359"/>
        <v>0.20000000006984919</v>
      </c>
      <c r="V530" s="8">
        <f t="shared" si="360"/>
        <v>780446.79999999993</v>
      </c>
      <c r="W530" s="26">
        <f t="shared" si="361"/>
        <v>0</v>
      </c>
      <c r="X530" s="30">
        <v>0</v>
      </c>
      <c r="Y530" s="26"/>
    </row>
    <row r="531" spans="1:25" ht="14.25" customHeight="1" x14ac:dyDescent="0.2">
      <c r="A531" s="7" t="s">
        <v>957</v>
      </c>
      <c r="B531" s="21">
        <v>1551</v>
      </c>
      <c r="C531" s="30"/>
      <c r="D531" s="6" t="s">
        <v>88</v>
      </c>
      <c r="E531" s="6" t="s">
        <v>1242</v>
      </c>
      <c r="F531" s="20" t="s">
        <v>379</v>
      </c>
      <c r="G531" s="174">
        <v>397140</v>
      </c>
      <c r="H531" s="8">
        <v>374770.78</v>
      </c>
      <c r="I531" s="8">
        <f t="shared" si="365"/>
        <v>94.367422067784673</v>
      </c>
      <c r="J531" s="8">
        <v>0</v>
      </c>
      <c r="K531" s="8"/>
      <c r="L531" s="8">
        <f t="shared" si="362"/>
        <v>374770.78</v>
      </c>
      <c r="M531" s="8">
        <f t="shared" si="366"/>
        <v>94.367422067784673</v>
      </c>
      <c r="N531" s="8">
        <f t="shared" si="363"/>
        <v>22369.219999999972</v>
      </c>
      <c r="O531" s="8">
        <f t="shared" si="364"/>
        <v>0</v>
      </c>
      <c r="P531" s="8"/>
      <c r="Q531" s="8"/>
      <c r="R531" s="8"/>
      <c r="S531" s="8">
        <f t="shared" si="358"/>
        <v>374770.78</v>
      </c>
      <c r="T531" s="8">
        <f t="shared" si="347"/>
        <v>94.367422067784673</v>
      </c>
      <c r="U531" s="8">
        <f t="shared" si="359"/>
        <v>22369.219999999972</v>
      </c>
      <c r="V531" s="8">
        <f t="shared" si="360"/>
        <v>374770.78</v>
      </c>
      <c r="W531" s="26">
        <f t="shared" si="361"/>
        <v>0</v>
      </c>
      <c r="X531" s="30"/>
      <c r="Y531" s="26"/>
    </row>
    <row r="532" spans="1:25" ht="14.25" customHeight="1" x14ac:dyDescent="0.2">
      <c r="A532" s="7" t="s">
        <v>957</v>
      </c>
      <c r="B532" s="21">
        <v>1556</v>
      </c>
      <c r="C532" s="29"/>
      <c r="D532" s="6" t="s">
        <v>88</v>
      </c>
      <c r="E532" s="6" t="s">
        <v>1242</v>
      </c>
      <c r="F532" s="20" t="s">
        <v>1605</v>
      </c>
      <c r="G532" s="22">
        <v>250000</v>
      </c>
      <c r="H532" s="8">
        <v>239717.07</v>
      </c>
      <c r="I532" s="8">
        <f t="shared" si="365"/>
        <v>95.886828000000008</v>
      </c>
      <c r="J532" s="8">
        <v>0</v>
      </c>
      <c r="K532" s="8"/>
      <c r="L532" s="8">
        <f t="shared" si="362"/>
        <v>239717.07</v>
      </c>
      <c r="M532" s="8">
        <f t="shared" si="366"/>
        <v>95.886828000000008</v>
      </c>
      <c r="N532" s="8">
        <f t="shared" si="363"/>
        <v>10282.929999999993</v>
      </c>
      <c r="O532" s="8">
        <f t="shared" si="364"/>
        <v>0</v>
      </c>
      <c r="P532" s="8"/>
      <c r="Q532" s="8"/>
      <c r="R532" s="8"/>
      <c r="S532" s="8">
        <f t="shared" si="358"/>
        <v>239717.07</v>
      </c>
      <c r="T532" s="8">
        <f t="shared" si="347"/>
        <v>95.886828000000008</v>
      </c>
      <c r="U532" s="8">
        <f t="shared" si="359"/>
        <v>10282.929999999993</v>
      </c>
      <c r="V532" s="8">
        <f t="shared" si="360"/>
        <v>239717.07</v>
      </c>
      <c r="W532" s="26">
        <f t="shared" si="361"/>
        <v>0</v>
      </c>
      <c r="X532" s="30"/>
      <c r="Y532" s="26"/>
    </row>
    <row r="533" spans="1:25" ht="14.25" customHeight="1" x14ac:dyDescent="0.2">
      <c r="A533" s="7" t="s">
        <v>957</v>
      </c>
      <c r="B533" s="21">
        <v>1556</v>
      </c>
      <c r="C533" s="29"/>
      <c r="D533" s="6" t="s">
        <v>88</v>
      </c>
      <c r="E533" s="6" t="s">
        <v>1242</v>
      </c>
      <c r="F533" s="20" t="s">
        <v>1605</v>
      </c>
      <c r="G533" s="209">
        <v>0</v>
      </c>
      <c r="H533" s="8">
        <v>-9385.48</v>
      </c>
      <c r="I533" s="8" t="e">
        <f t="shared" ref="I533" si="367">H533/G533*100</f>
        <v>#DIV/0!</v>
      </c>
      <c r="J533" s="8">
        <v>0</v>
      </c>
      <c r="K533" s="8"/>
      <c r="L533" s="8">
        <f t="shared" ref="L533" si="368">H533+J533+K533</f>
        <v>-9385.48</v>
      </c>
      <c r="M533" s="8" t="e">
        <f t="shared" ref="M533" si="369">L533/G533*100</f>
        <v>#DIV/0!</v>
      </c>
      <c r="N533" s="8">
        <f t="shared" ref="N533" si="370">G533-L533</f>
        <v>9385.48</v>
      </c>
      <c r="O533" s="8">
        <f t="shared" ref="O533" si="371">J533+K533</f>
        <v>0</v>
      </c>
      <c r="P533" s="8"/>
      <c r="Q533" s="8"/>
      <c r="R533" s="8"/>
      <c r="S533" s="8">
        <f t="shared" ref="S533" si="372">L533+P533+Q533+R533</f>
        <v>-9385.48</v>
      </c>
      <c r="T533" s="8" t="e">
        <f t="shared" ref="T533" si="373">S533/G533*100</f>
        <v>#DIV/0!</v>
      </c>
      <c r="U533" s="8">
        <f t="shared" ref="U533" si="374">G533-S533</f>
        <v>9385.48</v>
      </c>
      <c r="V533" s="8">
        <f t="shared" ref="V533" si="375">H533+J533</f>
        <v>-9385.48</v>
      </c>
      <c r="W533" s="26">
        <f t="shared" ref="W533" si="376">K533+P533</f>
        <v>0</v>
      </c>
      <c r="X533" s="30">
        <v>0</v>
      </c>
      <c r="Y533" s="26"/>
    </row>
    <row r="534" spans="1:25" ht="14.25" customHeight="1" x14ac:dyDescent="0.2">
      <c r="A534" s="7"/>
      <c r="B534" s="21"/>
      <c r="C534" s="29"/>
      <c r="D534" s="6"/>
      <c r="E534" s="6" t="s">
        <v>1244</v>
      </c>
      <c r="F534" s="20"/>
      <c r="G534" s="22">
        <v>0</v>
      </c>
      <c r="H534" s="8">
        <v>0</v>
      </c>
      <c r="I534" s="8" t="e">
        <f t="shared" si="365"/>
        <v>#DIV/0!</v>
      </c>
      <c r="J534" s="8">
        <v>0</v>
      </c>
      <c r="K534" s="8"/>
      <c r="L534" s="8">
        <f t="shared" si="362"/>
        <v>0</v>
      </c>
      <c r="M534" s="8" t="e">
        <f t="shared" si="366"/>
        <v>#DIV/0!</v>
      </c>
      <c r="N534" s="8">
        <f t="shared" si="363"/>
        <v>0</v>
      </c>
      <c r="O534" s="8">
        <f t="shared" si="364"/>
        <v>0</v>
      </c>
      <c r="P534" s="8"/>
      <c r="Q534" s="8"/>
      <c r="R534" s="8"/>
      <c r="S534" s="8">
        <f t="shared" si="358"/>
        <v>0</v>
      </c>
      <c r="T534" s="8" t="e">
        <f t="shared" si="347"/>
        <v>#DIV/0!</v>
      </c>
      <c r="U534" s="8">
        <f t="shared" si="359"/>
        <v>0</v>
      </c>
      <c r="V534" s="8">
        <f t="shared" si="360"/>
        <v>0</v>
      </c>
      <c r="W534" s="26">
        <f t="shared" si="361"/>
        <v>0</v>
      </c>
      <c r="X534" s="30">
        <v>0</v>
      </c>
      <c r="Y534" s="26"/>
    </row>
    <row r="535" spans="1:25" ht="14.25" customHeight="1" x14ac:dyDescent="0.2">
      <c r="A535" s="7" t="s">
        <v>1245</v>
      </c>
      <c r="B535" s="21">
        <v>5002</v>
      </c>
      <c r="C535" s="29"/>
      <c r="D535" s="6" t="s">
        <v>295</v>
      </c>
      <c r="E535" s="6" t="s">
        <v>1246</v>
      </c>
      <c r="F535" s="20" t="s">
        <v>1247</v>
      </c>
      <c r="G535" s="22">
        <v>4587</v>
      </c>
      <c r="H535" s="8">
        <v>4579.5</v>
      </c>
      <c r="I535" s="8">
        <f t="shared" si="365"/>
        <v>99.836494440810981</v>
      </c>
      <c r="J535" s="8">
        <v>0</v>
      </c>
      <c r="K535" s="8"/>
      <c r="L535" s="8">
        <f t="shared" si="362"/>
        <v>4579.5</v>
      </c>
      <c r="M535" s="8">
        <f t="shared" si="366"/>
        <v>99.836494440810981</v>
      </c>
      <c r="N535" s="8">
        <f t="shared" si="363"/>
        <v>7.5</v>
      </c>
      <c r="O535" s="8">
        <f t="shared" si="364"/>
        <v>0</v>
      </c>
      <c r="P535" s="8"/>
      <c r="Q535" s="8"/>
      <c r="R535" s="8"/>
      <c r="S535" s="8">
        <f t="shared" si="358"/>
        <v>4579.5</v>
      </c>
      <c r="T535" s="8">
        <f t="shared" si="347"/>
        <v>99.836494440810981</v>
      </c>
      <c r="U535" s="8">
        <f t="shared" si="359"/>
        <v>7.5</v>
      </c>
      <c r="V535" s="8">
        <f t="shared" si="360"/>
        <v>4579.5</v>
      </c>
      <c r="W535" s="26">
        <f t="shared" si="361"/>
        <v>0</v>
      </c>
      <c r="X535" s="30"/>
      <c r="Y535" s="26"/>
    </row>
    <row r="536" spans="1:25" ht="14.25" customHeight="1" x14ac:dyDescent="0.2">
      <c r="A536" s="7" t="s">
        <v>1245</v>
      </c>
      <c r="B536" s="21">
        <v>5063</v>
      </c>
      <c r="C536" s="29"/>
      <c r="D536" s="6" t="s">
        <v>295</v>
      </c>
      <c r="E536" s="6" t="s">
        <v>1248</v>
      </c>
      <c r="F536" s="20" t="s">
        <v>1249</v>
      </c>
      <c r="G536" s="22">
        <v>1514</v>
      </c>
      <c r="H536" s="8">
        <v>1511.2399999999998</v>
      </c>
      <c r="I536" s="8">
        <f t="shared" si="365"/>
        <v>99.817701453104348</v>
      </c>
      <c r="J536" s="8">
        <v>0</v>
      </c>
      <c r="K536" s="8"/>
      <c r="L536" s="8">
        <f t="shared" si="362"/>
        <v>1511.2399999999998</v>
      </c>
      <c r="M536" s="8">
        <f t="shared" si="366"/>
        <v>99.817701453104348</v>
      </c>
      <c r="N536" s="8">
        <f t="shared" si="363"/>
        <v>2.7600000000002183</v>
      </c>
      <c r="O536" s="8">
        <f t="shared" si="364"/>
        <v>0</v>
      </c>
      <c r="P536" s="8"/>
      <c r="Q536" s="8"/>
      <c r="R536" s="8"/>
      <c r="S536" s="8">
        <f t="shared" si="358"/>
        <v>1511.2399999999998</v>
      </c>
      <c r="T536" s="8">
        <f t="shared" si="347"/>
        <v>99.817701453104348</v>
      </c>
      <c r="U536" s="8">
        <f t="shared" si="359"/>
        <v>2.7600000000002183</v>
      </c>
      <c r="V536" s="8">
        <f t="shared" si="360"/>
        <v>1511.2399999999998</v>
      </c>
      <c r="W536" s="26">
        <f t="shared" si="361"/>
        <v>0</v>
      </c>
      <c r="X536" s="30"/>
      <c r="Y536" s="26"/>
    </row>
    <row r="537" spans="1:25" ht="14.25" customHeight="1" x14ac:dyDescent="0.2">
      <c r="A537" s="7" t="s">
        <v>1245</v>
      </c>
      <c r="B537" s="21" t="s">
        <v>597</v>
      </c>
      <c r="C537" s="29"/>
      <c r="D537" s="6" t="s">
        <v>295</v>
      </c>
      <c r="E537" s="6" t="s">
        <v>1250</v>
      </c>
      <c r="F537" s="20" t="s">
        <v>1251</v>
      </c>
      <c r="G537" s="22">
        <v>64</v>
      </c>
      <c r="H537" s="8">
        <v>64.14</v>
      </c>
      <c r="I537" s="8">
        <f>H537/G537*100</f>
        <v>100.21875</v>
      </c>
      <c r="J537" s="8">
        <v>0</v>
      </c>
      <c r="K537" s="8"/>
      <c r="L537" s="8">
        <f>H537+J537+K537</f>
        <v>64.14</v>
      </c>
      <c r="M537" s="8">
        <f>L537/G537*100</f>
        <v>100.21875</v>
      </c>
      <c r="N537" s="8">
        <f>G537-L537</f>
        <v>-0.14000000000000057</v>
      </c>
      <c r="O537" s="8">
        <f>J537+K537</f>
        <v>0</v>
      </c>
      <c r="P537" s="8"/>
      <c r="Q537" s="8"/>
      <c r="R537" s="8"/>
      <c r="S537" s="8">
        <f t="shared" si="358"/>
        <v>64.14</v>
      </c>
      <c r="T537" s="8">
        <f t="shared" si="347"/>
        <v>100.21875</v>
      </c>
      <c r="U537" s="8">
        <f t="shared" si="359"/>
        <v>-0.14000000000000057</v>
      </c>
      <c r="V537" s="8">
        <f t="shared" si="360"/>
        <v>64.14</v>
      </c>
      <c r="W537" s="26">
        <f t="shared" si="361"/>
        <v>0</v>
      </c>
      <c r="X537" s="30"/>
      <c r="Y537" s="26"/>
    </row>
    <row r="538" spans="1:25" ht="14.25" customHeight="1" x14ac:dyDescent="0.2">
      <c r="A538" s="7" t="s">
        <v>1245</v>
      </c>
      <c r="B538" s="21" t="s">
        <v>913</v>
      </c>
      <c r="C538" s="29"/>
      <c r="D538" s="6" t="s">
        <v>295</v>
      </c>
      <c r="E538" s="6" t="s">
        <v>1252</v>
      </c>
      <c r="F538" s="20" t="s">
        <v>1253</v>
      </c>
      <c r="G538" s="22">
        <v>224</v>
      </c>
      <c r="H538" s="8">
        <v>224</v>
      </c>
      <c r="I538" s="8">
        <f t="shared" si="365"/>
        <v>100</v>
      </c>
      <c r="J538" s="8">
        <v>0</v>
      </c>
      <c r="K538" s="8"/>
      <c r="L538" s="8">
        <f t="shared" si="362"/>
        <v>224</v>
      </c>
      <c r="M538" s="8">
        <f t="shared" si="366"/>
        <v>100</v>
      </c>
      <c r="N538" s="8">
        <f t="shared" si="363"/>
        <v>0</v>
      </c>
      <c r="O538" s="8">
        <f t="shared" si="364"/>
        <v>0</v>
      </c>
      <c r="P538" s="8"/>
      <c r="Q538" s="8"/>
      <c r="R538" s="8"/>
      <c r="S538" s="8">
        <f t="shared" si="358"/>
        <v>224</v>
      </c>
      <c r="T538" s="8">
        <f t="shared" si="347"/>
        <v>100</v>
      </c>
      <c r="U538" s="8">
        <f t="shared" si="359"/>
        <v>0</v>
      </c>
      <c r="V538" s="8">
        <f t="shared" si="360"/>
        <v>224</v>
      </c>
      <c r="W538" s="26">
        <f t="shared" si="361"/>
        <v>0</v>
      </c>
      <c r="X538" s="30"/>
      <c r="Y538" s="26"/>
    </row>
    <row r="539" spans="1:25" ht="14.25" customHeight="1" x14ac:dyDescent="0.2">
      <c r="A539" s="7" t="s">
        <v>1245</v>
      </c>
      <c r="B539" s="21" t="s">
        <v>347</v>
      </c>
      <c r="C539" s="29"/>
      <c r="D539" s="6" t="s">
        <v>295</v>
      </c>
      <c r="E539" s="6" t="s">
        <v>1254</v>
      </c>
      <c r="F539" s="20" t="s">
        <v>1255</v>
      </c>
      <c r="G539" s="22">
        <v>0</v>
      </c>
      <c r="H539" s="8">
        <v>0</v>
      </c>
      <c r="I539" s="8" t="e">
        <f t="shared" si="365"/>
        <v>#DIV/0!</v>
      </c>
      <c r="J539" s="8">
        <v>0</v>
      </c>
      <c r="K539" s="8"/>
      <c r="L539" s="8">
        <f t="shared" si="362"/>
        <v>0</v>
      </c>
      <c r="M539" s="8" t="e">
        <f t="shared" si="366"/>
        <v>#DIV/0!</v>
      </c>
      <c r="N539" s="8">
        <f t="shared" si="363"/>
        <v>0</v>
      </c>
      <c r="O539" s="8">
        <f t="shared" si="364"/>
        <v>0</v>
      </c>
      <c r="P539" s="8"/>
      <c r="Q539" s="8"/>
      <c r="R539" s="8"/>
      <c r="S539" s="8">
        <f t="shared" si="358"/>
        <v>0</v>
      </c>
      <c r="T539" s="8" t="e">
        <f t="shared" si="347"/>
        <v>#DIV/0!</v>
      </c>
      <c r="U539" s="8">
        <f t="shared" si="359"/>
        <v>0</v>
      </c>
      <c r="V539" s="8">
        <f t="shared" si="360"/>
        <v>0</v>
      </c>
      <c r="W539" s="26">
        <f t="shared" si="361"/>
        <v>0</v>
      </c>
      <c r="X539" s="30"/>
      <c r="Y539" s="26"/>
    </row>
    <row r="540" spans="1:25" ht="14.25" customHeight="1" x14ac:dyDescent="0.2">
      <c r="A540" s="7" t="s">
        <v>1245</v>
      </c>
      <c r="B540" s="21" t="s">
        <v>344</v>
      </c>
      <c r="C540" s="29"/>
      <c r="D540" s="6" t="s">
        <v>295</v>
      </c>
      <c r="E540" s="6" t="s">
        <v>1780</v>
      </c>
      <c r="F540" s="6" t="s">
        <v>1704</v>
      </c>
      <c r="G540" s="22">
        <v>0</v>
      </c>
      <c r="H540" s="8">
        <v>0</v>
      </c>
      <c r="I540" s="8" t="e">
        <f t="shared" si="365"/>
        <v>#DIV/0!</v>
      </c>
      <c r="J540" s="8">
        <v>0</v>
      </c>
      <c r="K540" s="8"/>
      <c r="L540" s="8">
        <f t="shared" si="362"/>
        <v>0</v>
      </c>
      <c r="M540" s="8" t="e">
        <f t="shared" si="366"/>
        <v>#DIV/0!</v>
      </c>
      <c r="N540" s="8">
        <f t="shared" si="363"/>
        <v>0</v>
      </c>
      <c r="O540" s="8">
        <f t="shared" si="364"/>
        <v>0</v>
      </c>
      <c r="P540" s="8"/>
      <c r="Q540" s="8"/>
      <c r="R540" s="8"/>
      <c r="S540" s="8">
        <f t="shared" si="358"/>
        <v>0</v>
      </c>
      <c r="T540" s="8" t="e">
        <f t="shared" si="347"/>
        <v>#DIV/0!</v>
      </c>
      <c r="U540" s="8">
        <f t="shared" si="359"/>
        <v>0</v>
      </c>
      <c r="V540" s="8">
        <f t="shared" si="360"/>
        <v>0</v>
      </c>
      <c r="W540" s="26">
        <f t="shared" si="361"/>
        <v>0</v>
      </c>
      <c r="X540" s="30"/>
      <c r="Y540" s="26"/>
    </row>
    <row r="541" spans="1:25" ht="14.25" customHeight="1" x14ac:dyDescent="0.2">
      <c r="A541" s="7"/>
      <c r="B541" s="21"/>
      <c r="C541" s="29"/>
      <c r="D541" s="6"/>
      <c r="E541" s="6" t="s">
        <v>1705</v>
      </c>
      <c r="F541" s="6"/>
      <c r="G541" s="22">
        <v>0</v>
      </c>
      <c r="H541" s="8">
        <v>0</v>
      </c>
      <c r="I541" s="8" t="e">
        <f t="shared" si="365"/>
        <v>#DIV/0!</v>
      </c>
      <c r="J541" s="8">
        <v>0</v>
      </c>
      <c r="K541" s="8"/>
      <c r="L541" s="8">
        <f t="shared" si="362"/>
        <v>0</v>
      </c>
      <c r="M541" s="8" t="e">
        <f t="shared" si="366"/>
        <v>#DIV/0!</v>
      </c>
      <c r="N541" s="8">
        <f t="shared" si="363"/>
        <v>0</v>
      </c>
      <c r="O541" s="8">
        <f t="shared" si="364"/>
        <v>0</v>
      </c>
      <c r="P541" s="8"/>
      <c r="Q541" s="8"/>
      <c r="R541" s="8"/>
      <c r="S541" s="8">
        <f t="shared" si="358"/>
        <v>0</v>
      </c>
      <c r="T541" s="8" t="e">
        <f t="shared" si="347"/>
        <v>#DIV/0!</v>
      </c>
      <c r="U541" s="8">
        <f t="shared" si="359"/>
        <v>0</v>
      </c>
      <c r="V541" s="8">
        <f t="shared" si="360"/>
        <v>0</v>
      </c>
      <c r="W541" s="26">
        <f t="shared" si="361"/>
        <v>0</v>
      </c>
      <c r="X541" s="30"/>
      <c r="Y541" s="26"/>
    </row>
    <row r="542" spans="1:25" ht="14.25" customHeight="1" x14ac:dyDescent="0.2">
      <c r="A542" s="7"/>
      <c r="B542" s="21"/>
      <c r="C542" s="29"/>
      <c r="D542" s="6"/>
      <c r="E542" s="6" t="s">
        <v>467</v>
      </c>
      <c r="F542" s="6"/>
      <c r="G542" s="22">
        <v>0</v>
      </c>
      <c r="H542" s="8">
        <v>0</v>
      </c>
      <c r="I542" s="8" t="e">
        <f t="shared" si="365"/>
        <v>#DIV/0!</v>
      </c>
      <c r="J542" s="8">
        <v>0</v>
      </c>
      <c r="K542" s="8"/>
      <c r="L542" s="8">
        <f t="shared" si="362"/>
        <v>0</v>
      </c>
      <c r="M542" s="8" t="e">
        <f t="shared" si="366"/>
        <v>#DIV/0!</v>
      </c>
      <c r="N542" s="8">
        <f t="shared" si="363"/>
        <v>0</v>
      </c>
      <c r="O542" s="8">
        <f t="shared" si="364"/>
        <v>0</v>
      </c>
      <c r="P542" s="8"/>
      <c r="Q542" s="8"/>
      <c r="R542" s="8"/>
      <c r="S542" s="8">
        <f t="shared" si="358"/>
        <v>0</v>
      </c>
      <c r="T542" s="8" t="e">
        <f t="shared" si="347"/>
        <v>#DIV/0!</v>
      </c>
      <c r="U542" s="8">
        <f t="shared" si="359"/>
        <v>0</v>
      </c>
      <c r="V542" s="8">
        <f t="shared" si="360"/>
        <v>0</v>
      </c>
      <c r="W542" s="26">
        <f t="shared" si="361"/>
        <v>0</v>
      </c>
      <c r="X542" s="30"/>
      <c r="Y542" s="26"/>
    </row>
    <row r="543" spans="1:25" ht="14.25" customHeight="1" x14ac:dyDescent="0.2">
      <c r="A543" s="7"/>
      <c r="B543" s="21"/>
      <c r="C543" s="29"/>
      <c r="D543" s="6"/>
      <c r="E543" s="6" t="s">
        <v>468</v>
      </c>
      <c r="F543" s="6"/>
      <c r="G543" s="22">
        <v>0</v>
      </c>
      <c r="H543" s="8">
        <v>0</v>
      </c>
      <c r="I543" s="8" t="e">
        <f t="shared" si="365"/>
        <v>#DIV/0!</v>
      </c>
      <c r="J543" s="8">
        <v>0</v>
      </c>
      <c r="K543" s="8"/>
      <c r="L543" s="8">
        <f t="shared" si="362"/>
        <v>0</v>
      </c>
      <c r="M543" s="8" t="e">
        <f t="shared" si="366"/>
        <v>#DIV/0!</v>
      </c>
      <c r="N543" s="8">
        <f t="shared" si="363"/>
        <v>0</v>
      </c>
      <c r="O543" s="8">
        <f t="shared" si="364"/>
        <v>0</v>
      </c>
      <c r="P543" s="8"/>
      <c r="Q543" s="8"/>
      <c r="R543" s="8"/>
      <c r="S543" s="8">
        <f t="shared" si="358"/>
        <v>0</v>
      </c>
      <c r="T543" s="8" t="e">
        <f t="shared" si="347"/>
        <v>#DIV/0!</v>
      </c>
      <c r="U543" s="8">
        <f t="shared" si="359"/>
        <v>0</v>
      </c>
      <c r="V543" s="8">
        <f t="shared" si="360"/>
        <v>0</v>
      </c>
      <c r="W543" s="26">
        <f t="shared" si="361"/>
        <v>0</v>
      </c>
      <c r="X543" s="30"/>
      <c r="Y543" s="26"/>
    </row>
    <row r="544" spans="1:25" ht="14.25" customHeight="1" x14ac:dyDescent="0.2">
      <c r="A544" s="7"/>
      <c r="B544" s="21"/>
      <c r="C544" s="29"/>
      <c r="D544" s="6"/>
      <c r="E544" s="6" t="s">
        <v>469</v>
      </c>
      <c r="F544" s="20"/>
      <c r="G544" s="22">
        <v>0</v>
      </c>
      <c r="H544" s="8">
        <v>0</v>
      </c>
      <c r="I544" s="8" t="e">
        <f t="shared" si="365"/>
        <v>#DIV/0!</v>
      </c>
      <c r="J544" s="8">
        <v>0</v>
      </c>
      <c r="K544" s="8"/>
      <c r="L544" s="8">
        <f t="shared" si="362"/>
        <v>0</v>
      </c>
      <c r="M544" s="8" t="e">
        <f t="shared" si="366"/>
        <v>#DIV/0!</v>
      </c>
      <c r="N544" s="8">
        <f t="shared" si="363"/>
        <v>0</v>
      </c>
      <c r="O544" s="8">
        <f t="shared" si="364"/>
        <v>0</v>
      </c>
      <c r="P544" s="8"/>
      <c r="Q544" s="8"/>
      <c r="R544" s="8"/>
      <c r="S544" s="8">
        <f t="shared" si="358"/>
        <v>0</v>
      </c>
      <c r="T544" s="8" t="e">
        <f t="shared" si="347"/>
        <v>#DIV/0!</v>
      </c>
      <c r="U544" s="8">
        <f t="shared" si="359"/>
        <v>0</v>
      </c>
      <c r="V544" s="8">
        <f t="shared" si="360"/>
        <v>0</v>
      </c>
      <c r="W544" s="26">
        <f t="shared" si="361"/>
        <v>0</v>
      </c>
      <c r="X544" s="30"/>
      <c r="Y544" s="26"/>
    </row>
    <row r="545" spans="1:25" ht="14.25" customHeight="1" x14ac:dyDescent="0.2">
      <c r="A545" s="7"/>
      <c r="B545" s="21"/>
      <c r="C545" s="29"/>
      <c r="D545" s="6"/>
      <c r="E545" s="6" t="s">
        <v>470</v>
      </c>
      <c r="F545" s="20"/>
      <c r="G545" s="22">
        <v>0</v>
      </c>
      <c r="H545" s="8">
        <v>0</v>
      </c>
      <c r="I545" s="8" t="e">
        <f t="shared" si="365"/>
        <v>#DIV/0!</v>
      </c>
      <c r="J545" s="8">
        <v>0</v>
      </c>
      <c r="K545" s="8"/>
      <c r="L545" s="8">
        <f t="shared" si="362"/>
        <v>0</v>
      </c>
      <c r="M545" s="8" t="e">
        <f t="shared" si="366"/>
        <v>#DIV/0!</v>
      </c>
      <c r="N545" s="8">
        <f t="shared" si="363"/>
        <v>0</v>
      </c>
      <c r="O545" s="8">
        <f t="shared" si="364"/>
        <v>0</v>
      </c>
      <c r="P545" s="8"/>
      <c r="Q545" s="8"/>
      <c r="R545" s="8"/>
      <c r="S545" s="8">
        <f t="shared" si="358"/>
        <v>0</v>
      </c>
      <c r="T545" s="8" t="e">
        <f t="shared" si="347"/>
        <v>#DIV/0!</v>
      </c>
      <c r="U545" s="8">
        <f t="shared" si="359"/>
        <v>0</v>
      </c>
      <c r="V545" s="8">
        <f t="shared" si="360"/>
        <v>0</v>
      </c>
      <c r="W545" s="26">
        <f t="shared" si="361"/>
        <v>0</v>
      </c>
      <c r="X545" s="30"/>
      <c r="Y545" s="26"/>
    </row>
    <row r="546" spans="1:25" ht="14.25" customHeight="1" x14ac:dyDescent="0.2">
      <c r="A546" s="7"/>
      <c r="B546" s="21"/>
      <c r="C546" s="29"/>
      <c r="D546" s="6"/>
      <c r="E546" s="6" t="s">
        <v>471</v>
      </c>
      <c r="F546" s="20"/>
      <c r="G546" s="22">
        <v>0</v>
      </c>
      <c r="H546" s="8">
        <v>0</v>
      </c>
      <c r="I546" s="8" t="e">
        <f t="shared" si="365"/>
        <v>#DIV/0!</v>
      </c>
      <c r="J546" s="8">
        <v>0</v>
      </c>
      <c r="K546" s="8"/>
      <c r="L546" s="8">
        <f t="shared" si="362"/>
        <v>0</v>
      </c>
      <c r="M546" s="8" t="e">
        <f t="shared" si="366"/>
        <v>#DIV/0!</v>
      </c>
      <c r="N546" s="8">
        <f t="shared" si="363"/>
        <v>0</v>
      </c>
      <c r="O546" s="8">
        <f t="shared" si="364"/>
        <v>0</v>
      </c>
      <c r="P546" s="8"/>
      <c r="Q546" s="8"/>
      <c r="R546" s="8"/>
      <c r="S546" s="8">
        <f t="shared" si="358"/>
        <v>0</v>
      </c>
      <c r="T546" s="8" t="e">
        <f t="shared" si="347"/>
        <v>#DIV/0!</v>
      </c>
      <c r="U546" s="8">
        <f t="shared" si="359"/>
        <v>0</v>
      </c>
      <c r="V546" s="8">
        <f t="shared" si="360"/>
        <v>0</v>
      </c>
      <c r="W546" s="26">
        <f t="shared" si="361"/>
        <v>0</v>
      </c>
      <c r="X546" s="30"/>
      <c r="Y546" s="26"/>
    </row>
    <row r="547" spans="1:25" ht="14.25" customHeight="1" x14ac:dyDescent="0.2">
      <c r="A547" s="7"/>
      <c r="B547" s="21"/>
      <c r="C547" s="29"/>
      <c r="D547" s="6"/>
      <c r="E547" s="6" t="s">
        <v>472</v>
      </c>
      <c r="F547" s="20"/>
      <c r="G547" s="22">
        <v>0</v>
      </c>
      <c r="H547" s="8">
        <v>0</v>
      </c>
      <c r="I547" s="8" t="e">
        <f t="shared" si="365"/>
        <v>#DIV/0!</v>
      </c>
      <c r="J547" s="8">
        <v>0</v>
      </c>
      <c r="K547" s="8"/>
      <c r="L547" s="8">
        <f t="shared" si="362"/>
        <v>0</v>
      </c>
      <c r="M547" s="8" t="e">
        <f t="shared" si="366"/>
        <v>#DIV/0!</v>
      </c>
      <c r="N547" s="8">
        <f t="shared" si="363"/>
        <v>0</v>
      </c>
      <c r="O547" s="8">
        <f t="shared" si="364"/>
        <v>0</v>
      </c>
      <c r="P547" s="8"/>
      <c r="Q547" s="8"/>
      <c r="R547" s="8"/>
      <c r="S547" s="8">
        <f t="shared" si="358"/>
        <v>0</v>
      </c>
      <c r="T547" s="8" t="e">
        <f t="shared" si="347"/>
        <v>#DIV/0!</v>
      </c>
      <c r="U547" s="8">
        <f t="shared" si="359"/>
        <v>0</v>
      </c>
      <c r="V547" s="8">
        <f t="shared" si="360"/>
        <v>0</v>
      </c>
      <c r="W547" s="26">
        <f t="shared" si="361"/>
        <v>0</v>
      </c>
      <c r="X547" s="30"/>
      <c r="Y547" s="26"/>
    </row>
    <row r="548" spans="1:25" ht="15" x14ac:dyDescent="0.2">
      <c r="A548" s="7" t="s">
        <v>25</v>
      </c>
      <c r="B548" s="21">
        <v>1551</v>
      </c>
      <c r="C548" s="29"/>
      <c r="D548" s="6" t="s">
        <v>88</v>
      </c>
      <c r="E548" s="6" t="s">
        <v>1778</v>
      </c>
      <c r="F548" s="20" t="s">
        <v>678</v>
      </c>
      <c r="G548" s="22">
        <v>2329</v>
      </c>
      <c r="H548" s="8">
        <v>0</v>
      </c>
      <c r="I548" s="8">
        <f t="shared" si="365"/>
        <v>0</v>
      </c>
      <c r="J548" s="8">
        <v>0</v>
      </c>
      <c r="K548" s="8"/>
      <c r="L548" s="8">
        <f t="shared" si="362"/>
        <v>0</v>
      </c>
      <c r="M548" s="8">
        <f t="shared" si="366"/>
        <v>0</v>
      </c>
      <c r="N548" s="8">
        <f t="shared" si="363"/>
        <v>2329</v>
      </c>
      <c r="O548" s="8">
        <f t="shared" si="364"/>
        <v>0</v>
      </c>
      <c r="P548" s="8"/>
      <c r="Q548" s="8"/>
      <c r="R548" s="8"/>
      <c r="S548" s="8">
        <f t="shared" si="358"/>
        <v>0</v>
      </c>
      <c r="T548" s="8">
        <f t="shared" si="347"/>
        <v>0</v>
      </c>
      <c r="U548" s="8">
        <f t="shared" si="359"/>
        <v>2329</v>
      </c>
      <c r="V548" s="8">
        <f t="shared" si="360"/>
        <v>0</v>
      </c>
      <c r="W548" s="26">
        <f t="shared" si="361"/>
        <v>0</v>
      </c>
      <c r="X548" s="30"/>
      <c r="Y548" s="26"/>
    </row>
    <row r="549" spans="1:25" ht="14.25" customHeight="1" x14ac:dyDescent="0.2">
      <c r="A549" s="7" t="s">
        <v>25</v>
      </c>
      <c r="B549" s="21" t="s">
        <v>1503</v>
      </c>
      <c r="C549" s="29"/>
      <c r="D549" s="6" t="s">
        <v>1457</v>
      </c>
      <c r="E549" s="6" t="s">
        <v>26</v>
      </c>
      <c r="F549" s="20" t="s">
        <v>27</v>
      </c>
      <c r="G549" s="22">
        <v>0</v>
      </c>
      <c r="H549" s="8">
        <v>0</v>
      </c>
      <c r="I549" s="8" t="e">
        <f t="shared" si="365"/>
        <v>#DIV/0!</v>
      </c>
      <c r="J549" s="8">
        <v>0</v>
      </c>
      <c r="K549" s="8"/>
      <c r="L549" s="8">
        <f t="shared" si="362"/>
        <v>0</v>
      </c>
      <c r="M549" s="8" t="e">
        <f t="shared" si="366"/>
        <v>#DIV/0!</v>
      </c>
      <c r="N549" s="22"/>
      <c r="O549" s="8">
        <f t="shared" si="364"/>
        <v>0</v>
      </c>
      <c r="P549" s="8"/>
      <c r="Q549" s="8"/>
      <c r="R549" s="8"/>
      <c r="S549" s="8">
        <f t="shared" si="358"/>
        <v>0</v>
      </c>
      <c r="T549" s="8" t="e">
        <f t="shared" si="347"/>
        <v>#DIV/0!</v>
      </c>
      <c r="U549" s="8">
        <f t="shared" si="359"/>
        <v>0</v>
      </c>
      <c r="V549" s="8">
        <f t="shared" si="360"/>
        <v>0</v>
      </c>
      <c r="W549" s="26">
        <f t="shared" si="361"/>
        <v>0</v>
      </c>
      <c r="X549" s="30"/>
      <c r="Y549" s="26"/>
    </row>
    <row r="550" spans="1:25" ht="14.25" customHeight="1" x14ac:dyDescent="0.2">
      <c r="A550" s="7" t="s">
        <v>25</v>
      </c>
      <c r="B550" s="21" t="s">
        <v>1061</v>
      </c>
      <c r="C550" s="29"/>
      <c r="D550" s="6" t="s">
        <v>1457</v>
      </c>
      <c r="E550" s="6" t="s">
        <v>28</v>
      </c>
      <c r="F550" s="20" t="s">
        <v>29</v>
      </c>
      <c r="G550" s="22">
        <v>0</v>
      </c>
      <c r="H550" s="8">
        <v>0</v>
      </c>
      <c r="I550" s="8" t="e">
        <f t="shared" si="365"/>
        <v>#DIV/0!</v>
      </c>
      <c r="J550" s="8">
        <v>0</v>
      </c>
      <c r="K550" s="8"/>
      <c r="L550" s="8">
        <f t="shared" si="362"/>
        <v>0</v>
      </c>
      <c r="M550" s="8" t="e">
        <f t="shared" si="366"/>
        <v>#DIV/0!</v>
      </c>
      <c r="N550" s="8">
        <f t="shared" ref="N550:N616" si="377">G550-L550</f>
        <v>0</v>
      </c>
      <c r="O550" s="8">
        <f t="shared" si="364"/>
        <v>0</v>
      </c>
      <c r="P550" s="8"/>
      <c r="Q550" s="8"/>
      <c r="R550" s="8"/>
      <c r="S550" s="8">
        <f t="shared" si="358"/>
        <v>0</v>
      </c>
      <c r="T550" s="8" t="e">
        <f t="shared" si="347"/>
        <v>#DIV/0!</v>
      </c>
      <c r="U550" s="8">
        <f t="shared" si="359"/>
        <v>0</v>
      </c>
      <c r="V550" s="8">
        <f t="shared" si="360"/>
        <v>0</v>
      </c>
      <c r="W550" s="26">
        <f t="shared" si="361"/>
        <v>0</v>
      </c>
      <c r="X550" s="30"/>
      <c r="Y550" s="26"/>
    </row>
    <row r="551" spans="1:25" ht="14.25" customHeight="1" x14ac:dyDescent="0.2">
      <c r="A551" s="7"/>
      <c r="B551" s="21"/>
      <c r="C551" s="29"/>
      <c r="D551" s="6"/>
      <c r="E551" s="6" t="s">
        <v>30</v>
      </c>
      <c r="F551" s="20"/>
      <c r="G551" s="22">
        <v>0</v>
      </c>
      <c r="H551" s="8">
        <v>0</v>
      </c>
      <c r="I551" s="8" t="e">
        <f t="shared" si="365"/>
        <v>#DIV/0!</v>
      </c>
      <c r="J551" s="8">
        <v>0</v>
      </c>
      <c r="K551" s="8"/>
      <c r="L551" s="8">
        <f t="shared" si="362"/>
        <v>0</v>
      </c>
      <c r="M551" s="8" t="e">
        <f t="shared" si="366"/>
        <v>#DIV/0!</v>
      </c>
      <c r="N551" s="8">
        <f t="shared" si="377"/>
        <v>0</v>
      </c>
      <c r="O551" s="8">
        <f t="shared" si="364"/>
        <v>0</v>
      </c>
      <c r="P551" s="8"/>
      <c r="Q551" s="8"/>
      <c r="R551" s="8"/>
      <c r="S551" s="8">
        <f t="shared" si="358"/>
        <v>0</v>
      </c>
      <c r="T551" s="8" t="e">
        <f t="shared" si="347"/>
        <v>#DIV/0!</v>
      </c>
      <c r="U551" s="8">
        <f t="shared" si="359"/>
        <v>0</v>
      </c>
      <c r="V551" s="8">
        <f t="shared" si="360"/>
        <v>0</v>
      </c>
      <c r="W551" s="26">
        <f t="shared" si="361"/>
        <v>0</v>
      </c>
      <c r="X551" s="30"/>
      <c r="Y551" s="26"/>
    </row>
    <row r="552" spans="1:25" ht="14.25" customHeight="1" x14ac:dyDescent="0.2">
      <c r="A552" s="7"/>
      <c r="B552" s="21"/>
      <c r="C552" s="29"/>
      <c r="D552" s="6"/>
      <c r="E552" s="6" t="s">
        <v>31</v>
      </c>
      <c r="F552" s="20"/>
      <c r="G552" s="22">
        <v>0</v>
      </c>
      <c r="H552" s="8">
        <v>0</v>
      </c>
      <c r="I552" s="8" t="e">
        <f t="shared" si="365"/>
        <v>#DIV/0!</v>
      </c>
      <c r="J552" s="8">
        <v>0</v>
      </c>
      <c r="K552" s="8"/>
      <c r="L552" s="8">
        <f t="shared" si="362"/>
        <v>0</v>
      </c>
      <c r="M552" s="8" t="e">
        <f t="shared" si="366"/>
        <v>#DIV/0!</v>
      </c>
      <c r="N552" s="8">
        <f t="shared" si="377"/>
        <v>0</v>
      </c>
      <c r="O552" s="8">
        <f t="shared" si="364"/>
        <v>0</v>
      </c>
      <c r="P552" s="8"/>
      <c r="Q552" s="8"/>
      <c r="R552" s="8"/>
      <c r="S552" s="8">
        <f t="shared" si="358"/>
        <v>0</v>
      </c>
      <c r="T552" s="8" t="e">
        <f t="shared" si="347"/>
        <v>#DIV/0!</v>
      </c>
      <c r="U552" s="8">
        <f t="shared" si="359"/>
        <v>0</v>
      </c>
      <c r="V552" s="8">
        <f t="shared" si="360"/>
        <v>0</v>
      </c>
      <c r="W552" s="26">
        <f t="shared" si="361"/>
        <v>0</v>
      </c>
      <c r="X552" s="30"/>
      <c r="Y552" s="26"/>
    </row>
    <row r="553" spans="1:25" ht="14.25" customHeight="1" x14ac:dyDescent="0.2">
      <c r="A553" s="7"/>
      <c r="B553" s="21"/>
      <c r="C553" s="29"/>
      <c r="D553" s="6"/>
      <c r="E553" s="6" t="s">
        <v>32</v>
      </c>
      <c r="F553" s="20"/>
      <c r="G553" s="22">
        <v>0</v>
      </c>
      <c r="H553" s="8">
        <v>0</v>
      </c>
      <c r="I553" s="8" t="e">
        <f t="shared" si="365"/>
        <v>#DIV/0!</v>
      </c>
      <c r="J553" s="8">
        <v>0</v>
      </c>
      <c r="K553" s="8"/>
      <c r="L553" s="8">
        <f t="shared" si="362"/>
        <v>0</v>
      </c>
      <c r="M553" s="8" t="e">
        <f t="shared" si="366"/>
        <v>#DIV/0!</v>
      </c>
      <c r="N553" s="8">
        <f t="shared" si="377"/>
        <v>0</v>
      </c>
      <c r="O553" s="8">
        <f t="shared" si="364"/>
        <v>0</v>
      </c>
      <c r="P553" s="8"/>
      <c r="Q553" s="8"/>
      <c r="R553" s="8"/>
      <c r="S553" s="8">
        <f t="shared" si="358"/>
        <v>0</v>
      </c>
      <c r="T553" s="8" t="e">
        <f t="shared" si="347"/>
        <v>#DIV/0!</v>
      </c>
      <c r="U553" s="8">
        <f t="shared" si="359"/>
        <v>0</v>
      </c>
      <c r="V553" s="8">
        <f t="shared" si="360"/>
        <v>0</v>
      </c>
      <c r="W553" s="26">
        <f t="shared" si="361"/>
        <v>0</v>
      </c>
      <c r="X553" s="30"/>
      <c r="Y553" s="26"/>
    </row>
    <row r="554" spans="1:25" ht="14.25" customHeight="1" x14ac:dyDescent="0.2">
      <c r="A554" s="7"/>
      <c r="B554" s="21"/>
      <c r="C554" s="29"/>
      <c r="D554" s="6"/>
      <c r="E554" s="6" t="s">
        <v>1341</v>
      </c>
      <c r="F554" s="20"/>
      <c r="G554" s="22">
        <v>0</v>
      </c>
      <c r="H554" s="8">
        <v>0</v>
      </c>
      <c r="I554" s="8" t="e">
        <f t="shared" si="365"/>
        <v>#DIV/0!</v>
      </c>
      <c r="J554" s="8">
        <v>0</v>
      </c>
      <c r="K554" s="8"/>
      <c r="L554" s="8">
        <f t="shared" si="362"/>
        <v>0</v>
      </c>
      <c r="M554" s="8" t="e">
        <f t="shared" si="366"/>
        <v>#DIV/0!</v>
      </c>
      <c r="N554" s="8">
        <f t="shared" si="377"/>
        <v>0</v>
      </c>
      <c r="O554" s="8">
        <f t="shared" si="364"/>
        <v>0</v>
      </c>
      <c r="P554" s="8"/>
      <c r="Q554" s="8"/>
      <c r="R554" s="8"/>
      <c r="S554" s="8">
        <f t="shared" si="358"/>
        <v>0</v>
      </c>
      <c r="T554" s="8" t="e">
        <f t="shared" si="347"/>
        <v>#DIV/0!</v>
      </c>
      <c r="U554" s="8">
        <f t="shared" si="359"/>
        <v>0</v>
      </c>
      <c r="V554" s="8">
        <f t="shared" si="360"/>
        <v>0</v>
      </c>
      <c r="W554" s="26">
        <f t="shared" si="361"/>
        <v>0</v>
      </c>
      <c r="X554" s="30"/>
      <c r="Y554" s="26"/>
    </row>
    <row r="555" spans="1:25" ht="14.25" customHeight="1" x14ac:dyDescent="0.2">
      <c r="A555" s="7" t="s">
        <v>1342</v>
      </c>
      <c r="B555" s="21">
        <v>1551</v>
      </c>
      <c r="C555" s="29"/>
      <c r="D555" s="6" t="s">
        <v>306</v>
      </c>
      <c r="E555" s="6" t="s">
        <v>1343</v>
      </c>
      <c r="F555" s="20"/>
      <c r="G555" s="22">
        <v>0</v>
      </c>
      <c r="H555" s="8">
        <v>0</v>
      </c>
      <c r="I555" s="8" t="e">
        <f t="shared" si="365"/>
        <v>#DIV/0!</v>
      </c>
      <c r="J555" s="8">
        <v>0</v>
      </c>
      <c r="K555" s="8"/>
      <c r="L555" s="8">
        <f t="shared" si="362"/>
        <v>0</v>
      </c>
      <c r="M555" s="8" t="e">
        <f t="shared" si="366"/>
        <v>#DIV/0!</v>
      </c>
      <c r="N555" s="8">
        <f t="shared" si="377"/>
        <v>0</v>
      </c>
      <c r="O555" s="8">
        <f t="shared" si="364"/>
        <v>0</v>
      </c>
      <c r="P555" s="8"/>
      <c r="Q555" s="8"/>
      <c r="R555" s="8"/>
      <c r="S555" s="8">
        <f t="shared" si="358"/>
        <v>0</v>
      </c>
      <c r="T555" s="8" t="e">
        <f t="shared" ref="T555:T618" si="378">S555/G555*100</f>
        <v>#DIV/0!</v>
      </c>
      <c r="U555" s="8">
        <f t="shared" si="359"/>
        <v>0</v>
      </c>
      <c r="V555" s="8">
        <f t="shared" si="360"/>
        <v>0</v>
      </c>
      <c r="W555" s="26">
        <f t="shared" si="361"/>
        <v>0</v>
      </c>
      <c r="X555" s="30">
        <v>4500</v>
      </c>
      <c r="Y555" s="26"/>
    </row>
    <row r="556" spans="1:25" ht="14.25" customHeight="1" x14ac:dyDescent="0.2">
      <c r="A556" s="7" t="s">
        <v>1342</v>
      </c>
      <c r="B556" s="21">
        <v>1551</v>
      </c>
      <c r="C556" s="29"/>
      <c r="D556" s="6" t="s">
        <v>306</v>
      </c>
      <c r="E556" s="6" t="s">
        <v>1344</v>
      </c>
      <c r="F556" s="20"/>
      <c r="G556" s="22">
        <v>0</v>
      </c>
      <c r="H556" s="8">
        <v>0</v>
      </c>
      <c r="I556" s="8" t="e">
        <f t="shared" si="365"/>
        <v>#DIV/0!</v>
      </c>
      <c r="J556" s="8">
        <v>0</v>
      </c>
      <c r="K556" s="8"/>
      <c r="L556" s="8">
        <f t="shared" si="362"/>
        <v>0</v>
      </c>
      <c r="M556" s="8" t="e">
        <f t="shared" si="366"/>
        <v>#DIV/0!</v>
      </c>
      <c r="N556" s="8">
        <f t="shared" si="377"/>
        <v>0</v>
      </c>
      <c r="O556" s="8">
        <f t="shared" si="364"/>
        <v>0</v>
      </c>
      <c r="P556" s="8"/>
      <c r="Q556" s="8"/>
      <c r="R556" s="8"/>
      <c r="S556" s="8">
        <f t="shared" si="358"/>
        <v>0</v>
      </c>
      <c r="T556" s="8" t="e">
        <f t="shared" si="378"/>
        <v>#DIV/0!</v>
      </c>
      <c r="U556" s="8">
        <f t="shared" si="359"/>
        <v>0</v>
      </c>
      <c r="V556" s="8">
        <f t="shared" si="360"/>
        <v>0</v>
      </c>
      <c r="W556" s="26">
        <f t="shared" si="361"/>
        <v>0</v>
      </c>
      <c r="X556" s="30">
        <v>0</v>
      </c>
      <c r="Y556" s="26"/>
    </row>
    <row r="557" spans="1:25" ht="14.25" customHeight="1" x14ac:dyDescent="0.2">
      <c r="A557" s="7"/>
      <c r="B557" s="21"/>
      <c r="C557" s="29"/>
      <c r="D557" s="6"/>
      <c r="E557" s="6" t="s">
        <v>1345</v>
      </c>
      <c r="F557" s="20"/>
      <c r="G557" s="22">
        <v>0</v>
      </c>
      <c r="H557" s="8">
        <v>0</v>
      </c>
      <c r="I557" s="8" t="e">
        <f t="shared" si="365"/>
        <v>#DIV/0!</v>
      </c>
      <c r="J557" s="8">
        <v>0</v>
      </c>
      <c r="K557" s="8"/>
      <c r="L557" s="8">
        <f t="shared" si="362"/>
        <v>0</v>
      </c>
      <c r="M557" s="8" t="e">
        <f t="shared" si="366"/>
        <v>#DIV/0!</v>
      </c>
      <c r="N557" s="8">
        <f t="shared" si="377"/>
        <v>0</v>
      </c>
      <c r="O557" s="8">
        <f t="shared" si="364"/>
        <v>0</v>
      </c>
      <c r="P557" s="8"/>
      <c r="Q557" s="8"/>
      <c r="R557" s="8"/>
      <c r="S557" s="8">
        <f t="shared" si="358"/>
        <v>0</v>
      </c>
      <c r="T557" s="8" t="e">
        <f t="shared" si="378"/>
        <v>#DIV/0!</v>
      </c>
      <c r="U557" s="8">
        <f t="shared" si="359"/>
        <v>0</v>
      </c>
      <c r="V557" s="8">
        <f t="shared" si="360"/>
        <v>0</v>
      </c>
      <c r="W557" s="26">
        <f t="shared" si="361"/>
        <v>0</v>
      </c>
      <c r="X557" s="30">
        <v>0</v>
      </c>
      <c r="Y557" s="26"/>
    </row>
    <row r="558" spans="1:25" ht="14.25" customHeight="1" x14ac:dyDescent="0.2">
      <c r="A558" s="7"/>
      <c r="B558" s="21"/>
      <c r="C558" s="29"/>
      <c r="D558" s="6"/>
      <c r="E558" s="6" t="s">
        <v>1346</v>
      </c>
      <c r="F558" s="20"/>
      <c r="G558" s="22">
        <v>0</v>
      </c>
      <c r="H558" s="8">
        <v>0</v>
      </c>
      <c r="I558" s="8" t="e">
        <f t="shared" si="365"/>
        <v>#DIV/0!</v>
      </c>
      <c r="J558" s="8">
        <v>0</v>
      </c>
      <c r="K558" s="8"/>
      <c r="L558" s="8">
        <f t="shared" si="362"/>
        <v>0</v>
      </c>
      <c r="M558" s="8" t="e">
        <f t="shared" si="366"/>
        <v>#DIV/0!</v>
      </c>
      <c r="N558" s="8">
        <f t="shared" si="377"/>
        <v>0</v>
      </c>
      <c r="O558" s="8">
        <f t="shared" si="364"/>
        <v>0</v>
      </c>
      <c r="P558" s="8"/>
      <c r="Q558" s="8"/>
      <c r="R558" s="8"/>
      <c r="S558" s="8">
        <f t="shared" si="358"/>
        <v>0</v>
      </c>
      <c r="T558" s="8" t="e">
        <f t="shared" si="378"/>
        <v>#DIV/0!</v>
      </c>
      <c r="U558" s="8">
        <f t="shared" si="359"/>
        <v>0</v>
      </c>
      <c r="V558" s="8">
        <f t="shared" si="360"/>
        <v>0</v>
      </c>
      <c r="W558" s="26">
        <f t="shared" si="361"/>
        <v>0</v>
      </c>
      <c r="X558" s="30">
        <v>0</v>
      </c>
      <c r="Y558" s="26"/>
    </row>
    <row r="559" spans="1:25" ht="14.25" customHeight="1" x14ac:dyDescent="0.2">
      <c r="A559" s="7" t="s">
        <v>1500</v>
      </c>
      <c r="B559" s="21" t="s">
        <v>1061</v>
      </c>
      <c r="C559" s="29"/>
      <c r="D559" s="6"/>
      <c r="E559" s="6" t="s">
        <v>1347</v>
      </c>
      <c r="F559" s="20"/>
      <c r="G559" s="22">
        <v>0</v>
      </c>
      <c r="H559" s="8">
        <v>0</v>
      </c>
      <c r="I559" s="8" t="e">
        <f t="shared" si="365"/>
        <v>#DIV/0!</v>
      </c>
      <c r="J559" s="8">
        <v>0</v>
      </c>
      <c r="K559" s="8"/>
      <c r="L559" s="8">
        <f t="shared" si="362"/>
        <v>0</v>
      </c>
      <c r="M559" s="8" t="e">
        <f t="shared" si="366"/>
        <v>#DIV/0!</v>
      </c>
      <c r="N559" s="8">
        <f t="shared" si="377"/>
        <v>0</v>
      </c>
      <c r="O559" s="8">
        <f t="shared" si="364"/>
        <v>0</v>
      </c>
      <c r="P559" s="8"/>
      <c r="Q559" s="8"/>
      <c r="R559" s="8"/>
      <c r="S559" s="8">
        <f t="shared" si="358"/>
        <v>0</v>
      </c>
      <c r="T559" s="8" t="e">
        <f t="shared" si="378"/>
        <v>#DIV/0!</v>
      </c>
      <c r="U559" s="8">
        <f t="shared" si="359"/>
        <v>0</v>
      </c>
      <c r="V559" s="8">
        <f t="shared" si="360"/>
        <v>0</v>
      </c>
      <c r="W559" s="26">
        <f t="shared" si="361"/>
        <v>0</v>
      </c>
      <c r="X559" s="30">
        <v>0</v>
      </c>
      <c r="Y559" s="26"/>
    </row>
    <row r="560" spans="1:25" ht="14.25" customHeight="1" x14ac:dyDescent="0.2">
      <c r="A560" s="7" t="s">
        <v>1500</v>
      </c>
      <c r="B560" s="21" t="s">
        <v>1061</v>
      </c>
      <c r="C560" s="29"/>
      <c r="D560" s="6"/>
      <c r="E560" s="6" t="s">
        <v>1348</v>
      </c>
      <c r="F560" s="20"/>
      <c r="G560" s="22">
        <v>0</v>
      </c>
      <c r="H560" s="8">
        <v>0</v>
      </c>
      <c r="I560" s="8" t="e">
        <f t="shared" si="365"/>
        <v>#DIV/0!</v>
      </c>
      <c r="J560" s="8">
        <v>0</v>
      </c>
      <c r="K560" s="8"/>
      <c r="L560" s="8">
        <f t="shared" si="362"/>
        <v>0</v>
      </c>
      <c r="M560" s="8" t="e">
        <f t="shared" si="366"/>
        <v>#DIV/0!</v>
      </c>
      <c r="N560" s="8">
        <f t="shared" si="377"/>
        <v>0</v>
      </c>
      <c r="O560" s="8">
        <f t="shared" si="364"/>
        <v>0</v>
      </c>
      <c r="P560" s="8"/>
      <c r="Q560" s="8"/>
      <c r="R560" s="8"/>
      <c r="S560" s="8">
        <f t="shared" si="358"/>
        <v>0</v>
      </c>
      <c r="T560" s="8" t="e">
        <f t="shared" si="378"/>
        <v>#DIV/0!</v>
      </c>
      <c r="U560" s="8">
        <f t="shared" si="359"/>
        <v>0</v>
      </c>
      <c r="V560" s="8">
        <f t="shared" si="360"/>
        <v>0</v>
      </c>
      <c r="W560" s="26">
        <f t="shared" si="361"/>
        <v>0</v>
      </c>
      <c r="X560" s="30">
        <v>0</v>
      </c>
      <c r="Y560" s="26"/>
    </row>
    <row r="561" spans="1:25" ht="14.25" customHeight="1" x14ac:dyDescent="0.2">
      <c r="A561" s="7" t="s">
        <v>1500</v>
      </c>
      <c r="B561" s="21" t="s">
        <v>1061</v>
      </c>
      <c r="C561" s="29"/>
      <c r="D561" s="6"/>
      <c r="E561" s="6" t="s">
        <v>160</v>
      </c>
      <c r="F561" s="20"/>
      <c r="G561" s="22">
        <v>0</v>
      </c>
      <c r="H561" s="8">
        <v>0</v>
      </c>
      <c r="I561" s="8" t="e">
        <f t="shared" si="365"/>
        <v>#DIV/0!</v>
      </c>
      <c r="J561" s="8">
        <v>0</v>
      </c>
      <c r="K561" s="8"/>
      <c r="L561" s="8">
        <f t="shared" si="362"/>
        <v>0</v>
      </c>
      <c r="M561" s="8" t="e">
        <f t="shared" si="366"/>
        <v>#DIV/0!</v>
      </c>
      <c r="N561" s="8">
        <f t="shared" si="377"/>
        <v>0</v>
      </c>
      <c r="O561" s="8">
        <f t="shared" si="364"/>
        <v>0</v>
      </c>
      <c r="P561" s="8"/>
      <c r="Q561" s="8"/>
      <c r="R561" s="8"/>
      <c r="S561" s="8">
        <f t="shared" si="358"/>
        <v>0</v>
      </c>
      <c r="T561" s="8" t="e">
        <f t="shared" si="378"/>
        <v>#DIV/0!</v>
      </c>
      <c r="U561" s="8">
        <f t="shared" si="359"/>
        <v>0</v>
      </c>
      <c r="V561" s="8">
        <f t="shared" si="360"/>
        <v>0</v>
      </c>
      <c r="W561" s="26">
        <f t="shared" si="361"/>
        <v>0</v>
      </c>
      <c r="X561" s="30">
        <v>0</v>
      </c>
      <c r="Y561" s="26"/>
    </row>
    <row r="562" spans="1:25" ht="14.25" customHeight="1" x14ac:dyDescent="0.2">
      <c r="A562" s="7" t="s">
        <v>1500</v>
      </c>
      <c r="B562" s="21" t="s">
        <v>1739</v>
      </c>
      <c r="C562" s="29"/>
      <c r="D562" s="6" t="s">
        <v>1457</v>
      </c>
      <c r="E562" s="6" t="s">
        <v>161</v>
      </c>
      <c r="F562" s="20" t="s">
        <v>1551</v>
      </c>
      <c r="G562" s="175">
        <v>436</v>
      </c>
      <c r="H562" s="8">
        <v>0</v>
      </c>
      <c r="I562" s="8">
        <f t="shared" si="365"/>
        <v>0</v>
      </c>
      <c r="J562" s="8">
        <v>0</v>
      </c>
      <c r="K562" s="8"/>
      <c r="L562" s="8">
        <f t="shared" si="362"/>
        <v>0</v>
      </c>
      <c r="M562" s="8">
        <f t="shared" si="366"/>
        <v>0</v>
      </c>
      <c r="N562" s="8">
        <f t="shared" si="377"/>
        <v>436</v>
      </c>
      <c r="O562" s="8">
        <f t="shared" si="364"/>
        <v>0</v>
      </c>
      <c r="P562" s="8"/>
      <c r="Q562" s="8"/>
      <c r="R562" s="8"/>
      <c r="S562" s="8">
        <f t="shared" ref="S562:S624" si="379">L562+P562+Q562+R562</f>
        <v>0</v>
      </c>
      <c r="T562" s="8">
        <f t="shared" si="378"/>
        <v>0</v>
      </c>
      <c r="U562" s="8">
        <f t="shared" ref="U562:U624" si="380">G562-S562</f>
        <v>436</v>
      </c>
      <c r="V562" s="8">
        <f t="shared" ref="V562:V624" si="381">H562+J562</f>
        <v>0</v>
      </c>
      <c r="W562" s="26">
        <f t="shared" ref="W562:W624" si="382">K562+P562</f>
        <v>0</v>
      </c>
      <c r="X562" s="30"/>
      <c r="Y562" s="26"/>
    </row>
    <row r="563" spans="1:25" ht="14.25" customHeight="1" x14ac:dyDescent="0.2">
      <c r="A563" s="7" t="s">
        <v>1500</v>
      </c>
      <c r="B563" s="21" t="s">
        <v>1061</v>
      </c>
      <c r="C563" s="29" t="s">
        <v>162</v>
      </c>
      <c r="D563" s="6" t="s">
        <v>1457</v>
      </c>
      <c r="E563" s="6" t="s">
        <v>108</v>
      </c>
      <c r="F563" s="20" t="s">
        <v>1396</v>
      </c>
      <c r="G563" s="22">
        <v>0</v>
      </c>
      <c r="H563" s="8">
        <v>0</v>
      </c>
      <c r="I563" s="8" t="e">
        <f t="shared" si="365"/>
        <v>#DIV/0!</v>
      </c>
      <c r="J563" s="8">
        <v>0</v>
      </c>
      <c r="K563" s="8"/>
      <c r="L563" s="8">
        <f t="shared" si="362"/>
        <v>0</v>
      </c>
      <c r="M563" s="8" t="e">
        <f t="shared" si="366"/>
        <v>#DIV/0!</v>
      </c>
      <c r="N563" s="8">
        <f t="shared" si="377"/>
        <v>0</v>
      </c>
      <c r="O563" s="8">
        <f t="shared" si="364"/>
        <v>0</v>
      </c>
      <c r="P563" s="8"/>
      <c r="Q563" s="8"/>
      <c r="R563" s="8"/>
      <c r="S563" s="8">
        <f t="shared" si="379"/>
        <v>0</v>
      </c>
      <c r="T563" s="8" t="e">
        <f t="shared" si="378"/>
        <v>#DIV/0!</v>
      </c>
      <c r="U563" s="8">
        <f t="shared" si="380"/>
        <v>0</v>
      </c>
      <c r="V563" s="8">
        <f t="shared" si="381"/>
        <v>0</v>
      </c>
      <c r="W563" s="26">
        <f t="shared" si="382"/>
        <v>0</v>
      </c>
      <c r="X563" s="30"/>
      <c r="Y563" s="26"/>
    </row>
    <row r="564" spans="1:25" ht="14.25" customHeight="1" x14ac:dyDescent="0.2">
      <c r="A564" s="7" t="s">
        <v>1500</v>
      </c>
      <c r="B564" s="21" t="s">
        <v>1061</v>
      </c>
      <c r="C564" s="29"/>
      <c r="D564" s="6" t="s">
        <v>1457</v>
      </c>
      <c r="E564" s="6" t="s">
        <v>1397</v>
      </c>
      <c r="F564" s="20" t="s">
        <v>1398</v>
      </c>
      <c r="G564" s="22">
        <v>2536</v>
      </c>
      <c r="H564" s="8">
        <v>28.75</v>
      </c>
      <c r="I564" s="8">
        <f t="shared" si="365"/>
        <v>1.1336750788643535</v>
      </c>
      <c r="J564" s="8">
        <v>0</v>
      </c>
      <c r="K564" s="8"/>
      <c r="L564" s="8">
        <f t="shared" si="362"/>
        <v>28.75</v>
      </c>
      <c r="M564" s="8">
        <f t="shared" si="366"/>
        <v>1.1336750788643535</v>
      </c>
      <c r="N564" s="8">
        <f t="shared" si="377"/>
        <v>2507.25</v>
      </c>
      <c r="O564" s="8">
        <f t="shared" si="364"/>
        <v>0</v>
      </c>
      <c r="P564" s="8"/>
      <c r="Q564" s="8"/>
      <c r="R564" s="8"/>
      <c r="S564" s="8">
        <f t="shared" si="379"/>
        <v>28.75</v>
      </c>
      <c r="T564" s="8">
        <f t="shared" si="378"/>
        <v>1.1336750788643535</v>
      </c>
      <c r="U564" s="8">
        <f t="shared" si="380"/>
        <v>2507.25</v>
      </c>
      <c r="V564" s="8">
        <f t="shared" si="381"/>
        <v>28.75</v>
      </c>
      <c r="W564" s="26">
        <f t="shared" si="382"/>
        <v>0</v>
      </c>
      <c r="X564" s="30"/>
      <c r="Y564" s="26"/>
    </row>
    <row r="565" spans="1:25" ht="14.25" customHeight="1" x14ac:dyDescent="0.2">
      <c r="A565" s="7" t="s">
        <v>1500</v>
      </c>
      <c r="B565" s="21" t="s">
        <v>1061</v>
      </c>
      <c r="C565" s="29"/>
      <c r="D565" s="6" t="s">
        <v>1457</v>
      </c>
      <c r="E565" s="6" t="s">
        <v>1399</v>
      </c>
      <c r="F565" s="20" t="s">
        <v>1400</v>
      </c>
      <c r="G565" s="22">
        <v>5000</v>
      </c>
      <c r="H565" s="8">
        <v>3024.6400000000003</v>
      </c>
      <c r="I565" s="8">
        <f t="shared" si="365"/>
        <v>60.492800000000003</v>
      </c>
      <c r="J565" s="8">
        <v>0</v>
      </c>
      <c r="K565" s="8"/>
      <c r="L565" s="8">
        <f t="shared" si="362"/>
        <v>3024.6400000000003</v>
      </c>
      <c r="M565" s="8">
        <f t="shared" si="366"/>
        <v>60.492800000000003</v>
      </c>
      <c r="N565" s="8">
        <f t="shared" si="377"/>
        <v>1975.3599999999997</v>
      </c>
      <c r="O565" s="8">
        <f t="shared" si="364"/>
        <v>0</v>
      </c>
      <c r="P565" s="8"/>
      <c r="Q565" s="8"/>
      <c r="R565" s="8"/>
      <c r="S565" s="8">
        <f t="shared" si="379"/>
        <v>3024.6400000000003</v>
      </c>
      <c r="T565" s="8">
        <f t="shared" si="378"/>
        <v>60.492800000000003</v>
      </c>
      <c r="U565" s="8">
        <f t="shared" si="380"/>
        <v>1975.3599999999997</v>
      </c>
      <c r="V565" s="8">
        <f t="shared" si="381"/>
        <v>3024.6400000000003</v>
      </c>
      <c r="W565" s="26">
        <f t="shared" si="382"/>
        <v>0</v>
      </c>
      <c r="X565" s="30"/>
      <c r="Y565" s="26"/>
    </row>
    <row r="566" spans="1:25" ht="14.25" customHeight="1" x14ac:dyDescent="0.2">
      <c r="A566" s="7" t="s">
        <v>1500</v>
      </c>
      <c r="B566" s="21" t="s">
        <v>1061</v>
      </c>
      <c r="C566" s="29"/>
      <c r="D566" s="6" t="s">
        <v>1457</v>
      </c>
      <c r="E566" s="6" t="s">
        <v>1401</v>
      </c>
      <c r="F566" s="20" t="s">
        <v>1402</v>
      </c>
      <c r="G566" s="22">
        <v>3996</v>
      </c>
      <c r="H566" s="8">
        <v>3575.83</v>
      </c>
      <c r="I566" s="8">
        <f t="shared" si="365"/>
        <v>89.485235235235237</v>
      </c>
      <c r="J566" s="8">
        <v>160.34</v>
      </c>
      <c r="K566" s="8"/>
      <c r="L566" s="8">
        <f t="shared" si="362"/>
        <v>3736.17</v>
      </c>
      <c r="M566" s="8">
        <f t="shared" si="366"/>
        <v>93.497747747747752</v>
      </c>
      <c r="N566" s="8">
        <f t="shared" si="377"/>
        <v>259.82999999999993</v>
      </c>
      <c r="O566" s="8">
        <f t="shared" si="364"/>
        <v>160.34</v>
      </c>
      <c r="P566" s="8"/>
      <c r="Q566" s="8"/>
      <c r="R566" s="8"/>
      <c r="S566" s="8">
        <f t="shared" si="379"/>
        <v>3736.17</v>
      </c>
      <c r="T566" s="8">
        <f t="shared" si="378"/>
        <v>93.497747747747752</v>
      </c>
      <c r="U566" s="8">
        <f t="shared" si="380"/>
        <v>259.82999999999993</v>
      </c>
      <c r="V566" s="8">
        <f t="shared" si="381"/>
        <v>3736.17</v>
      </c>
      <c r="W566" s="26">
        <f t="shared" si="382"/>
        <v>0</v>
      </c>
      <c r="X566" s="30"/>
      <c r="Y566" s="26"/>
    </row>
    <row r="567" spans="1:25" ht="14.25" customHeight="1" x14ac:dyDescent="0.2">
      <c r="A567" s="7" t="s">
        <v>1500</v>
      </c>
      <c r="B567" s="21" t="s">
        <v>1061</v>
      </c>
      <c r="C567" s="29"/>
      <c r="D567" s="6" t="s">
        <v>1457</v>
      </c>
      <c r="E567" s="6" t="s">
        <v>1403</v>
      </c>
      <c r="F567" s="20" t="s">
        <v>1264</v>
      </c>
      <c r="G567" s="22">
        <v>0</v>
      </c>
      <c r="H567" s="8">
        <v>0</v>
      </c>
      <c r="I567" s="8" t="e">
        <f t="shared" si="365"/>
        <v>#DIV/0!</v>
      </c>
      <c r="J567" s="8">
        <v>0</v>
      </c>
      <c r="K567" s="8"/>
      <c r="L567" s="8">
        <f t="shared" si="362"/>
        <v>0</v>
      </c>
      <c r="M567" s="8" t="e">
        <f t="shared" si="366"/>
        <v>#DIV/0!</v>
      </c>
      <c r="N567" s="8">
        <f t="shared" si="377"/>
        <v>0</v>
      </c>
      <c r="O567" s="8">
        <f t="shared" si="364"/>
        <v>0</v>
      </c>
      <c r="P567" s="8"/>
      <c r="Q567" s="8"/>
      <c r="R567" s="8"/>
      <c r="S567" s="8">
        <f t="shared" si="379"/>
        <v>0</v>
      </c>
      <c r="T567" s="8" t="e">
        <f t="shared" si="378"/>
        <v>#DIV/0!</v>
      </c>
      <c r="U567" s="8">
        <f t="shared" si="380"/>
        <v>0</v>
      </c>
      <c r="V567" s="8">
        <f t="shared" si="381"/>
        <v>0</v>
      </c>
      <c r="W567" s="26">
        <f t="shared" si="382"/>
        <v>0</v>
      </c>
      <c r="X567" s="30"/>
      <c r="Y567" s="26"/>
    </row>
    <row r="568" spans="1:25" ht="14.25" customHeight="1" x14ac:dyDescent="0.2">
      <c r="A568" s="7" t="s">
        <v>1500</v>
      </c>
      <c r="B568" s="21">
        <v>4500</v>
      </c>
      <c r="C568" s="29"/>
      <c r="D568" s="6" t="s">
        <v>1457</v>
      </c>
      <c r="E568" s="6" t="s">
        <v>1265</v>
      </c>
      <c r="F568" s="20" t="s">
        <v>1266</v>
      </c>
      <c r="G568" s="22">
        <v>4580</v>
      </c>
      <c r="H568" s="8">
        <v>4580</v>
      </c>
      <c r="I568" s="8">
        <f t="shared" si="365"/>
        <v>100</v>
      </c>
      <c r="J568" s="8">
        <v>0</v>
      </c>
      <c r="K568" s="8"/>
      <c r="L568" s="8">
        <f t="shared" si="362"/>
        <v>4580</v>
      </c>
      <c r="M568" s="8">
        <f t="shared" si="366"/>
        <v>100</v>
      </c>
      <c r="N568" s="8">
        <f t="shared" si="377"/>
        <v>0</v>
      </c>
      <c r="O568" s="8">
        <f t="shared" si="364"/>
        <v>0</v>
      </c>
      <c r="P568" s="8"/>
      <c r="Q568" s="8"/>
      <c r="R568" s="8"/>
      <c r="S568" s="8">
        <f t="shared" si="379"/>
        <v>4580</v>
      </c>
      <c r="T568" s="8">
        <f t="shared" si="378"/>
        <v>100</v>
      </c>
      <c r="U568" s="8">
        <f t="shared" si="380"/>
        <v>0</v>
      </c>
      <c r="V568" s="8">
        <f t="shared" si="381"/>
        <v>4580</v>
      </c>
      <c r="W568" s="26">
        <f t="shared" si="382"/>
        <v>0</v>
      </c>
      <c r="X568" s="30">
        <v>0</v>
      </c>
      <c r="Y568" s="26"/>
    </row>
    <row r="569" spans="1:25" ht="14.25" customHeight="1" x14ac:dyDescent="0.2">
      <c r="A569" s="7" t="s">
        <v>1500</v>
      </c>
      <c r="B569" s="21">
        <v>4500</v>
      </c>
      <c r="C569" s="29"/>
      <c r="D569" s="6" t="s">
        <v>1457</v>
      </c>
      <c r="E569" s="6" t="s">
        <v>923</v>
      </c>
      <c r="F569" s="20" t="s">
        <v>364</v>
      </c>
      <c r="G569" s="22">
        <v>600</v>
      </c>
      <c r="H569" s="8">
        <v>600</v>
      </c>
      <c r="I569" s="8">
        <f>H569/G569*100</f>
        <v>100</v>
      </c>
      <c r="J569" s="8">
        <v>0</v>
      </c>
      <c r="K569" s="8"/>
      <c r="L569" s="8">
        <f>H569+J569+K569</f>
        <v>600</v>
      </c>
      <c r="M569" s="8">
        <f>L569/G569*100</f>
        <v>100</v>
      </c>
      <c r="N569" s="8">
        <f>G569-L569</f>
        <v>0</v>
      </c>
      <c r="O569" s="8">
        <f>J569+K569</f>
        <v>0</v>
      </c>
      <c r="P569" s="8"/>
      <c r="Q569" s="8"/>
      <c r="R569" s="8"/>
      <c r="S569" s="8">
        <f t="shared" si="379"/>
        <v>600</v>
      </c>
      <c r="T569" s="8">
        <f t="shared" si="378"/>
        <v>100</v>
      </c>
      <c r="U569" s="8">
        <f t="shared" si="380"/>
        <v>0</v>
      </c>
      <c r="V569" s="8">
        <f t="shared" si="381"/>
        <v>600</v>
      </c>
      <c r="W569" s="26">
        <f t="shared" si="382"/>
        <v>0</v>
      </c>
      <c r="X569" s="30">
        <v>0</v>
      </c>
      <c r="Y569" s="26"/>
    </row>
    <row r="570" spans="1:25" ht="14.25" customHeight="1" x14ac:dyDescent="0.2">
      <c r="A570" s="7" t="s">
        <v>1500</v>
      </c>
      <c r="B570" s="21">
        <v>4500</v>
      </c>
      <c r="C570" s="29"/>
      <c r="D570" s="6" t="s">
        <v>1457</v>
      </c>
      <c r="E570" s="6" t="s">
        <v>923</v>
      </c>
      <c r="F570" s="20" t="s">
        <v>365</v>
      </c>
      <c r="G570" s="22">
        <v>600</v>
      </c>
      <c r="H570" s="8">
        <v>600</v>
      </c>
      <c r="I570" s="8">
        <f t="shared" si="365"/>
        <v>100</v>
      </c>
      <c r="J570" s="8">
        <v>0</v>
      </c>
      <c r="K570" s="8"/>
      <c r="L570" s="8">
        <f t="shared" si="362"/>
        <v>600</v>
      </c>
      <c r="M570" s="8">
        <f t="shared" si="366"/>
        <v>100</v>
      </c>
      <c r="N570" s="8">
        <f t="shared" si="377"/>
        <v>0</v>
      </c>
      <c r="O570" s="8">
        <f t="shared" si="364"/>
        <v>0</v>
      </c>
      <c r="P570" s="8"/>
      <c r="Q570" s="8"/>
      <c r="R570" s="76"/>
      <c r="S570" s="8">
        <f t="shared" si="379"/>
        <v>600</v>
      </c>
      <c r="T570" s="8">
        <f t="shared" si="378"/>
        <v>100</v>
      </c>
      <c r="U570" s="8">
        <f t="shared" si="380"/>
        <v>0</v>
      </c>
      <c r="V570" s="53">
        <f t="shared" si="381"/>
        <v>600</v>
      </c>
      <c r="W570" s="26">
        <f t="shared" si="382"/>
        <v>0</v>
      </c>
      <c r="X570" s="54">
        <v>0</v>
      </c>
      <c r="Y570" s="26"/>
    </row>
    <row r="571" spans="1:25" ht="14.25" customHeight="1" x14ac:dyDescent="0.2">
      <c r="A571" s="7" t="s">
        <v>1500</v>
      </c>
      <c r="B571" s="21">
        <v>5525</v>
      </c>
      <c r="C571" s="30"/>
      <c r="D571" s="6" t="s">
        <v>1457</v>
      </c>
      <c r="E571" s="6" t="s">
        <v>924</v>
      </c>
      <c r="F571" s="20" t="s">
        <v>925</v>
      </c>
      <c r="G571" s="8">
        <v>4400</v>
      </c>
      <c r="H571" s="8">
        <v>1820</v>
      </c>
      <c r="I571" s="8">
        <f t="shared" si="365"/>
        <v>41.363636363636367</v>
      </c>
      <c r="J571" s="8">
        <v>639</v>
      </c>
      <c r="K571" s="8"/>
      <c r="L571" s="8">
        <f t="shared" si="362"/>
        <v>2459</v>
      </c>
      <c r="M571" s="8">
        <f t="shared" si="366"/>
        <v>55.886363636363633</v>
      </c>
      <c r="N571" s="8">
        <f t="shared" si="377"/>
        <v>1941</v>
      </c>
      <c r="O571" s="8">
        <f t="shared" si="364"/>
        <v>639</v>
      </c>
      <c r="P571" s="8"/>
      <c r="Q571" s="8"/>
      <c r="R571" s="8"/>
      <c r="S571" s="8">
        <f t="shared" si="379"/>
        <v>2459</v>
      </c>
      <c r="T571" s="8">
        <f t="shared" si="378"/>
        <v>55.886363636363633</v>
      </c>
      <c r="U571" s="8">
        <f t="shared" si="380"/>
        <v>1941</v>
      </c>
      <c r="V571" s="8">
        <f t="shared" si="381"/>
        <v>2459</v>
      </c>
      <c r="W571" s="8">
        <f t="shared" si="382"/>
        <v>0</v>
      </c>
      <c r="X571" s="9"/>
      <c r="Y571" s="26"/>
    </row>
    <row r="572" spans="1:25" ht="14.25" customHeight="1" x14ac:dyDescent="0.2">
      <c r="A572" s="7" t="s">
        <v>1500</v>
      </c>
      <c r="B572" s="21" t="s">
        <v>1739</v>
      </c>
      <c r="C572" s="30"/>
      <c r="D572" s="6" t="s">
        <v>1457</v>
      </c>
      <c r="E572" s="6" t="s">
        <v>926</v>
      </c>
      <c r="F572" s="20" t="s">
        <v>927</v>
      </c>
      <c r="G572" s="8">
        <v>1280</v>
      </c>
      <c r="H572" s="8">
        <v>1280</v>
      </c>
      <c r="I572" s="8">
        <f t="shared" si="365"/>
        <v>100</v>
      </c>
      <c r="J572" s="8">
        <v>0</v>
      </c>
      <c r="K572" s="8"/>
      <c r="L572" s="8">
        <f t="shared" si="362"/>
        <v>1280</v>
      </c>
      <c r="M572" s="8">
        <f t="shared" si="366"/>
        <v>100</v>
      </c>
      <c r="N572" s="8">
        <f t="shared" si="377"/>
        <v>0</v>
      </c>
      <c r="O572" s="8">
        <f t="shared" si="364"/>
        <v>0</v>
      </c>
      <c r="P572" s="8"/>
      <c r="Q572" s="8"/>
      <c r="R572" s="8"/>
      <c r="S572" s="8">
        <f t="shared" si="379"/>
        <v>1280</v>
      </c>
      <c r="T572" s="8">
        <f t="shared" si="378"/>
        <v>100</v>
      </c>
      <c r="U572" s="8">
        <f t="shared" si="380"/>
        <v>0</v>
      </c>
      <c r="V572" s="8">
        <f t="shared" si="381"/>
        <v>1280</v>
      </c>
      <c r="W572" s="8">
        <f t="shared" si="382"/>
        <v>0</v>
      </c>
      <c r="X572" s="9"/>
      <c r="Y572" s="26"/>
    </row>
    <row r="573" spans="1:25" ht="14.25" customHeight="1" x14ac:dyDescent="0.2">
      <c r="A573" s="7" t="s">
        <v>1500</v>
      </c>
      <c r="B573" s="21">
        <v>4500</v>
      </c>
      <c r="C573" s="30"/>
      <c r="D573" s="6" t="s">
        <v>1457</v>
      </c>
      <c r="E573" s="6" t="s">
        <v>926</v>
      </c>
      <c r="F573" s="20" t="s">
        <v>927</v>
      </c>
      <c r="G573" s="22">
        <v>640</v>
      </c>
      <c r="H573" s="8">
        <v>640</v>
      </c>
      <c r="I573" s="8">
        <f t="shared" si="365"/>
        <v>100</v>
      </c>
      <c r="J573" s="8">
        <v>0</v>
      </c>
      <c r="K573" s="8"/>
      <c r="L573" s="8">
        <f t="shared" ref="L573:L643" si="383">H573+J573+K573</f>
        <v>640</v>
      </c>
      <c r="M573" s="8">
        <f t="shared" si="366"/>
        <v>100</v>
      </c>
      <c r="N573" s="8">
        <f t="shared" si="377"/>
        <v>0</v>
      </c>
      <c r="O573" s="8">
        <f t="shared" ref="O573:O643" si="384">J573+K573</f>
        <v>0</v>
      </c>
      <c r="P573" s="8"/>
      <c r="Q573" s="8"/>
      <c r="R573" s="8"/>
      <c r="S573" s="8">
        <f t="shared" si="379"/>
        <v>640</v>
      </c>
      <c r="T573" s="8">
        <f t="shared" si="378"/>
        <v>100</v>
      </c>
      <c r="U573" s="8">
        <f t="shared" si="380"/>
        <v>0</v>
      </c>
      <c r="V573" s="8">
        <f t="shared" si="381"/>
        <v>640</v>
      </c>
      <c r="W573" s="8">
        <f t="shared" si="382"/>
        <v>0</v>
      </c>
      <c r="X573" s="9"/>
      <c r="Y573" s="26"/>
    </row>
    <row r="574" spans="1:25" ht="14.25" customHeight="1" x14ac:dyDescent="0.2">
      <c r="A574" s="7" t="s">
        <v>1500</v>
      </c>
      <c r="B574" s="21" t="s">
        <v>1739</v>
      </c>
      <c r="C574" s="29"/>
      <c r="D574" s="6" t="s">
        <v>1457</v>
      </c>
      <c r="E574" s="6" t="s">
        <v>926</v>
      </c>
      <c r="F574" s="20" t="s">
        <v>928</v>
      </c>
      <c r="G574" s="175">
        <v>341</v>
      </c>
      <c r="H574" s="8">
        <v>340.26</v>
      </c>
      <c r="I574" s="8">
        <f t="shared" si="365"/>
        <v>99.782991202346039</v>
      </c>
      <c r="J574" s="8">
        <v>0</v>
      </c>
      <c r="K574" s="8"/>
      <c r="L574" s="8">
        <f t="shared" si="383"/>
        <v>340.26</v>
      </c>
      <c r="M574" s="8">
        <f t="shared" si="366"/>
        <v>99.782991202346039</v>
      </c>
      <c r="N574" s="8">
        <f t="shared" si="377"/>
        <v>0.74000000000000909</v>
      </c>
      <c r="O574" s="8">
        <f t="shared" si="384"/>
        <v>0</v>
      </c>
      <c r="P574" s="8"/>
      <c r="Q574" s="8"/>
      <c r="R574" s="8"/>
      <c r="S574" s="8">
        <f t="shared" si="379"/>
        <v>340.26</v>
      </c>
      <c r="T574" s="8">
        <f t="shared" si="378"/>
        <v>99.782991202346039</v>
      </c>
      <c r="U574" s="8">
        <f t="shared" si="380"/>
        <v>0.74000000000000909</v>
      </c>
      <c r="V574" s="8">
        <f t="shared" si="381"/>
        <v>340.26</v>
      </c>
      <c r="W574" s="8">
        <f t="shared" si="382"/>
        <v>0</v>
      </c>
      <c r="X574" s="30">
        <v>0</v>
      </c>
      <c r="Y574" s="26"/>
    </row>
    <row r="575" spans="1:25" ht="14.25" customHeight="1" x14ac:dyDescent="0.2">
      <c r="A575" s="7" t="s">
        <v>1500</v>
      </c>
      <c r="B575" s="21" t="s">
        <v>1739</v>
      </c>
      <c r="C575" s="29"/>
      <c r="D575" s="6" t="s">
        <v>1457</v>
      </c>
      <c r="E575" s="6" t="s">
        <v>929</v>
      </c>
      <c r="F575" s="20" t="s">
        <v>930</v>
      </c>
      <c r="G575" s="22">
        <v>1600</v>
      </c>
      <c r="H575" s="8">
        <v>1600</v>
      </c>
      <c r="I575" s="8">
        <f>H575/G575*100</f>
        <v>100</v>
      </c>
      <c r="J575" s="8">
        <v>0</v>
      </c>
      <c r="K575" s="8"/>
      <c r="L575" s="8">
        <f>H575+J575+K575</f>
        <v>1600</v>
      </c>
      <c r="M575" s="8">
        <f>L575/G575*100</f>
        <v>100</v>
      </c>
      <c r="N575" s="8">
        <f>G575-L575</f>
        <v>0</v>
      </c>
      <c r="O575" s="8">
        <f>J575+K575</f>
        <v>0</v>
      </c>
      <c r="P575" s="8"/>
      <c r="Q575" s="8"/>
      <c r="R575" s="8"/>
      <c r="S575" s="8">
        <f t="shared" si="379"/>
        <v>1600</v>
      </c>
      <c r="T575" s="8">
        <f t="shared" si="378"/>
        <v>100</v>
      </c>
      <c r="U575" s="8">
        <f t="shared" si="380"/>
        <v>0</v>
      </c>
      <c r="V575" s="11">
        <f t="shared" si="381"/>
        <v>1600</v>
      </c>
      <c r="W575" s="26">
        <f t="shared" si="382"/>
        <v>0</v>
      </c>
      <c r="X575" s="189">
        <v>0</v>
      </c>
      <c r="Y575" s="26"/>
    </row>
    <row r="576" spans="1:25" ht="14.25" customHeight="1" x14ac:dyDescent="0.2">
      <c r="A576" s="7" t="s">
        <v>1500</v>
      </c>
      <c r="B576" s="21" t="s">
        <v>1739</v>
      </c>
      <c r="C576" s="29"/>
      <c r="D576" s="6" t="s">
        <v>1457</v>
      </c>
      <c r="E576" s="6" t="s">
        <v>929</v>
      </c>
      <c r="F576" s="20" t="s">
        <v>928</v>
      </c>
      <c r="G576" s="175">
        <v>426</v>
      </c>
      <c r="H576" s="8">
        <v>425.32</v>
      </c>
      <c r="I576" s="8">
        <f t="shared" si="365"/>
        <v>99.840375586854464</v>
      </c>
      <c r="J576" s="8">
        <v>0</v>
      </c>
      <c r="K576" s="8"/>
      <c r="L576" s="8">
        <f t="shared" si="383"/>
        <v>425.32</v>
      </c>
      <c r="M576" s="8">
        <f t="shared" si="366"/>
        <v>99.840375586854464</v>
      </c>
      <c r="N576" s="8">
        <f t="shared" si="377"/>
        <v>0.68000000000000682</v>
      </c>
      <c r="O576" s="8">
        <f t="shared" si="384"/>
        <v>0</v>
      </c>
      <c r="P576" s="8"/>
      <c r="Q576" s="8"/>
      <c r="R576" s="8"/>
      <c r="S576" s="8">
        <f t="shared" si="379"/>
        <v>425.32</v>
      </c>
      <c r="T576" s="8">
        <f t="shared" si="378"/>
        <v>99.840375586854464</v>
      </c>
      <c r="U576" s="8">
        <f t="shared" si="380"/>
        <v>0.68000000000000682</v>
      </c>
      <c r="V576" s="8">
        <f t="shared" si="381"/>
        <v>425.32</v>
      </c>
      <c r="W576" s="26">
        <f t="shared" si="382"/>
        <v>0</v>
      </c>
      <c r="X576" s="30">
        <v>0</v>
      </c>
      <c r="Y576" s="26"/>
    </row>
    <row r="577" spans="1:25" ht="14.25" customHeight="1" x14ac:dyDescent="0.2">
      <c r="A577" s="7" t="s">
        <v>1500</v>
      </c>
      <c r="B577" s="21" t="s">
        <v>1061</v>
      </c>
      <c r="C577" s="29"/>
      <c r="D577" s="6" t="s">
        <v>1457</v>
      </c>
      <c r="E577" s="6" t="s">
        <v>931</v>
      </c>
      <c r="F577" s="20" t="s">
        <v>932</v>
      </c>
      <c r="G577" s="22">
        <v>0</v>
      </c>
      <c r="H577" s="8">
        <v>0</v>
      </c>
      <c r="I577" s="8" t="e">
        <f>H577/G577*100</f>
        <v>#DIV/0!</v>
      </c>
      <c r="J577" s="8">
        <v>0</v>
      </c>
      <c r="K577" s="8"/>
      <c r="L577" s="8">
        <f>H577+J577+K577</f>
        <v>0</v>
      </c>
      <c r="M577" s="8" t="e">
        <f>L577/G577*100</f>
        <v>#DIV/0!</v>
      </c>
      <c r="N577" s="8">
        <f>G577-L577</f>
        <v>0</v>
      </c>
      <c r="O577" s="8">
        <f>J577+K577</f>
        <v>0</v>
      </c>
      <c r="P577" s="8"/>
      <c r="Q577" s="8"/>
      <c r="R577" s="8"/>
      <c r="S577" s="8">
        <f t="shared" si="379"/>
        <v>0</v>
      </c>
      <c r="T577" s="8" t="e">
        <f t="shared" si="378"/>
        <v>#DIV/0!</v>
      </c>
      <c r="U577" s="8">
        <f t="shared" si="380"/>
        <v>0</v>
      </c>
      <c r="V577" s="8">
        <f t="shared" si="381"/>
        <v>0</v>
      </c>
      <c r="W577" s="26">
        <f t="shared" si="382"/>
        <v>0</v>
      </c>
      <c r="X577" s="30">
        <v>1551</v>
      </c>
      <c r="Y577" s="26"/>
    </row>
    <row r="578" spans="1:25" ht="14.25" customHeight="1" x14ac:dyDescent="0.2">
      <c r="A578" s="7" t="s">
        <v>1500</v>
      </c>
      <c r="B578" s="21" t="s">
        <v>1739</v>
      </c>
      <c r="C578" s="29"/>
      <c r="D578" s="6" t="s">
        <v>1457</v>
      </c>
      <c r="E578" s="6" t="s">
        <v>933</v>
      </c>
      <c r="F578" s="20" t="s">
        <v>934</v>
      </c>
      <c r="G578" s="22">
        <v>0</v>
      </c>
      <c r="H578" s="8">
        <v>0</v>
      </c>
      <c r="I578" s="8" t="e">
        <f>H578/G578*100</f>
        <v>#DIV/0!</v>
      </c>
      <c r="J578" s="8">
        <v>0</v>
      </c>
      <c r="K578" s="8"/>
      <c r="L578" s="8">
        <f>H578+J578+K578</f>
        <v>0</v>
      </c>
      <c r="M578" s="8" t="e">
        <f>L578/G578*100</f>
        <v>#DIV/0!</v>
      </c>
      <c r="N578" s="8">
        <f>G578-L578</f>
        <v>0</v>
      </c>
      <c r="O578" s="8">
        <f>J578+K578</f>
        <v>0</v>
      </c>
      <c r="P578" s="8"/>
      <c r="Q578" s="8"/>
      <c r="R578" s="8"/>
      <c r="S578" s="8">
        <f t="shared" si="379"/>
        <v>0</v>
      </c>
      <c r="T578" s="8" t="e">
        <f t="shared" si="378"/>
        <v>#DIV/0!</v>
      </c>
      <c r="U578" s="8">
        <f t="shared" si="380"/>
        <v>0</v>
      </c>
      <c r="V578" s="8">
        <f t="shared" si="381"/>
        <v>0</v>
      </c>
      <c r="W578" s="26">
        <f t="shared" si="382"/>
        <v>0</v>
      </c>
      <c r="X578" s="30">
        <v>1551</v>
      </c>
      <c r="Y578" s="26"/>
    </row>
    <row r="579" spans="1:25" ht="14.25" customHeight="1" x14ac:dyDescent="0.2">
      <c r="A579" s="7" t="s">
        <v>1500</v>
      </c>
      <c r="B579" s="21">
        <v>4500</v>
      </c>
      <c r="C579" s="29"/>
      <c r="D579" s="6" t="s">
        <v>1457</v>
      </c>
      <c r="E579" s="6" t="s">
        <v>933</v>
      </c>
      <c r="F579" s="20" t="s">
        <v>934</v>
      </c>
      <c r="G579" s="22">
        <v>1000</v>
      </c>
      <c r="H579" s="8">
        <v>1000</v>
      </c>
      <c r="I579" s="8">
        <f t="shared" si="365"/>
        <v>100</v>
      </c>
      <c r="J579" s="8">
        <v>0</v>
      </c>
      <c r="K579" s="8"/>
      <c r="L579" s="8">
        <f t="shared" si="383"/>
        <v>1000</v>
      </c>
      <c r="M579" s="8">
        <f t="shared" si="366"/>
        <v>100</v>
      </c>
      <c r="N579" s="8">
        <f t="shared" si="377"/>
        <v>0</v>
      </c>
      <c r="O579" s="8">
        <f t="shared" si="384"/>
        <v>0</v>
      </c>
      <c r="P579" s="8"/>
      <c r="Q579" s="8"/>
      <c r="R579" s="8"/>
      <c r="S579" s="8">
        <f t="shared" si="379"/>
        <v>1000</v>
      </c>
      <c r="T579" s="8">
        <f t="shared" si="378"/>
        <v>100</v>
      </c>
      <c r="U579" s="8">
        <f t="shared" si="380"/>
        <v>0</v>
      </c>
      <c r="V579" s="8">
        <f t="shared" si="381"/>
        <v>1000</v>
      </c>
      <c r="W579" s="26">
        <f t="shared" si="382"/>
        <v>0</v>
      </c>
      <c r="X579" s="30">
        <v>1551</v>
      </c>
      <c r="Y579" s="26"/>
    </row>
    <row r="580" spans="1:25" ht="14.25" customHeight="1" x14ac:dyDescent="0.2">
      <c r="A580" s="7" t="s">
        <v>1500</v>
      </c>
      <c r="B580" s="21" t="s">
        <v>1739</v>
      </c>
      <c r="C580" s="29"/>
      <c r="D580" s="6" t="s">
        <v>1457</v>
      </c>
      <c r="E580" s="6" t="s">
        <v>933</v>
      </c>
      <c r="F580" s="20" t="s">
        <v>928</v>
      </c>
      <c r="G580" s="22"/>
      <c r="H580" s="8">
        <v>0</v>
      </c>
      <c r="I580" s="8" t="e">
        <f t="shared" si="365"/>
        <v>#DIV/0!</v>
      </c>
      <c r="J580" s="8">
        <v>0</v>
      </c>
      <c r="K580" s="8"/>
      <c r="L580" s="8">
        <f t="shared" si="383"/>
        <v>0</v>
      </c>
      <c r="M580" s="8" t="e">
        <f t="shared" si="366"/>
        <v>#DIV/0!</v>
      </c>
      <c r="N580" s="8">
        <f t="shared" si="377"/>
        <v>0</v>
      </c>
      <c r="O580" s="8">
        <f t="shared" si="384"/>
        <v>0</v>
      </c>
      <c r="P580" s="8"/>
      <c r="Q580" s="8"/>
      <c r="R580" s="8"/>
      <c r="S580" s="8">
        <f t="shared" si="379"/>
        <v>0</v>
      </c>
      <c r="T580" s="8" t="e">
        <f t="shared" si="378"/>
        <v>#DIV/0!</v>
      </c>
      <c r="U580" s="8">
        <f t="shared" si="380"/>
        <v>0</v>
      </c>
      <c r="V580" s="8">
        <f t="shared" si="381"/>
        <v>0</v>
      </c>
      <c r="W580" s="26">
        <f t="shared" si="382"/>
        <v>0</v>
      </c>
      <c r="X580" s="30">
        <v>0</v>
      </c>
      <c r="Y580" s="26"/>
    </row>
    <row r="581" spans="1:25" ht="14.25" customHeight="1" x14ac:dyDescent="0.2">
      <c r="A581" s="7" t="s">
        <v>1500</v>
      </c>
      <c r="B581" s="21" t="s">
        <v>1739</v>
      </c>
      <c r="C581" s="29"/>
      <c r="D581" s="6" t="s">
        <v>1457</v>
      </c>
      <c r="E581" s="6" t="s">
        <v>935</v>
      </c>
      <c r="F581" s="20" t="s">
        <v>845</v>
      </c>
      <c r="G581" s="22">
        <v>640</v>
      </c>
      <c r="H581" s="8">
        <v>640</v>
      </c>
      <c r="I581" s="8">
        <f t="shared" si="365"/>
        <v>100</v>
      </c>
      <c r="J581" s="8">
        <v>0</v>
      </c>
      <c r="K581" s="8"/>
      <c r="L581" s="8">
        <f t="shared" si="383"/>
        <v>640</v>
      </c>
      <c r="M581" s="8">
        <f t="shared" si="366"/>
        <v>100</v>
      </c>
      <c r="N581" s="8">
        <f t="shared" si="377"/>
        <v>0</v>
      </c>
      <c r="O581" s="8">
        <f t="shared" si="384"/>
        <v>0</v>
      </c>
      <c r="P581" s="8"/>
      <c r="Q581" s="8"/>
      <c r="R581" s="8"/>
      <c r="S581" s="8">
        <f t="shared" si="379"/>
        <v>640</v>
      </c>
      <c r="T581" s="8">
        <f t="shared" si="378"/>
        <v>100</v>
      </c>
      <c r="U581" s="8">
        <f t="shared" si="380"/>
        <v>0</v>
      </c>
      <c r="V581" s="8">
        <f t="shared" si="381"/>
        <v>640</v>
      </c>
      <c r="W581" s="26">
        <f t="shared" si="382"/>
        <v>0</v>
      </c>
      <c r="X581" s="30">
        <v>0</v>
      </c>
      <c r="Y581" s="26"/>
    </row>
    <row r="582" spans="1:25" ht="14.25" customHeight="1" x14ac:dyDescent="0.2">
      <c r="A582" s="7" t="s">
        <v>1500</v>
      </c>
      <c r="B582" s="21" t="s">
        <v>1739</v>
      </c>
      <c r="C582" s="29"/>
      <c r="D582" s="6" t="s">
        <v>1457</v>
      </c>
      <c r="E582" s="6" t="s">
        <v>935</v>
      </c>
      <c r="F582" s="20" t="s">
        <v>928</v>
      </c>
      <c r="G582" s="175">
        <v>171</v>
      </c>
      <c r="H582" s="8">
        <v>170.13</v>
      </c>
      <c r="I582" s="8">
        <f t="shared" si="365"/>
        <v>99.491228070175438</v>
      </c>
      <c r="J582" s="8">
        <v>0</v>
      </c>
      <c r="K582" s="8"/>
      <c r="L582" s="8">
        <f t="shared" si="383"/>
        <v>170.13</v>
      </c>
      <c r="M582" s="8">
        <f t="shared" si="366"/>
        <v>99.491228070175438</v>
      </c>
      <c r="N582" s="8">
        <f t="shared" si="377"/>
        <v>0.87000000000000455</v>
      </c>
      <c r="O582" s="8">
        <f t="shared" si="384"/>
        <v>0</v>
      </c>
      <c r="P582" s="8"/>
      <c r="Q582" s="8"/>
      <c r="R582" s="8"/>
      <c r="S582" s="8">
        <f t="shared" si="379"/>
        <v>170.13</v>
      </c>
      <c r="T582" s="8">
        <f t="shared" si="378"/>
        <v>99.491228070175438</v>
      </c>
      <c r="U582" s="8">
        <f t="shared" si="380"/>
        <v>0.87000000000000455</v>
      </c>
      <c r="V582" s="8">
        <f t="shared" si="381"/>
        <v>170.13</v>
      </c>
      <c r="W582" s="26">
        <f t="shared" si="382"/>
        <v>0</v>
      </c>
      <c r="X582" s="30">
        <v>0</v>
      </c>
      <c r="Y582" s="26"/>
    </row>
    <row r="583" spans="1:25" ht="14.25" customHeight="1" x14ac:dyDescent="0.2">
      <c r="A583" s="7" t="s">
        <v>1500</v>
      </c>
      <c r="B583" s="21" t="s">
        <v>1739</v>
      </c>
      <c r="C583" s="29"/>
      <c r="D583" s="6" t="s">
        <v>1457</v>
      </c>
      <c r="E583" s="6" t="s">
        <v>846</v>
      </c>
      <c r="F583" s="20" t="s">
        <v>1513</v>
      </c>
      <c r="G583" s="22">
        <v>640</v>
      </c>
      <c r="H583" s="8">
        <v>640</v>
      </c>
      <c r="I583" s="8">
        <f t="shared" si="365"/>
        <v>100</v>
      </c>
      <c r="J583" s="8">
        <v>0</v>
      </c>
      <c r="K583" s="8"/>
      <c r="L583" s="8">
        <f t="shared" si="383"/>
        <v>640</v>
      </c>
      <c r="M583" s="8">
        <f t="shared" si="366"/>
        <v>100</v>
      </c>
      <c r="N583" s="8">
        <f t="shared" si="377"/>
        <v>0</v>
      </c>
      <c r="O583" s="8">
        <f t="shared" si="384"/>
        <v>0</v>
      </c>
      <c r="P583" s="8"/>
      <c r="Q583" s="8"/>
      <c r="R583" s="8"/>
      <c r="S583" s="8">
        <f t="shared" si="379"/>
        <v>640</v>
      </c>
      <c r="T583" s="8">
        <f t="shared" si="378"/>
        <v>100</v>
      </c>
      <c r="U583" s="8">
        <f t="shared" si="380"/>
        <v>0</v>
      </c>
      <c r="V583" s="8">
        <f t="shared" si="381"/>
        <v>640</v>
      </c>
      <c r="W583" s="26">
        <f t="shared" si="382"/>
        <v>0</v>
      </c>
      <c r="X583" s="30">
        <v>0</v>
      </c>
      <c r="Y583" s="26"/>
    </row>
    <row r="584" spans="1:25" ht="14.25" customHeight="1" x14ac:dyDescent="0.2">
      <c r="A584" s="7" t="s">
        <v>1500</v>
      </c>
      <c r="B584" s="21" t="s">
        <v>1739</v>
      </c>
      <c r="C584" s="34"/>
      <c r="D584" s="6" t="s">
        <v>1457</v>
      </c>
      <c r="E584" s="6" t="s">
        <v>846</v>
      </c>
      <c r="F584" s="20" t="s">
        <v>928</v>
      </c>
      <c r="G584" s="175">
        <v>171</v>
      </c>
      <c r="H584" s="8">
        <v>170.13</v>
      </c>
      <c r="I584" s="8">
        <f t="shared" si="365"/>
        <v>99.491228070175438</v>
      </c>
      <c r="J584" s="8">
        <v>0</v>
      </c>
      <c r="K584" s="8"/>
      <c r="L584" s="8">
        <f t="shared" si="383"/>
        <v>170.13</v>
      </c>
      <c r="M584" s="8">
        <f t="shared" si="366"/>
        <v>99.491228070175438</v>
      </c>
      <c r="N584" s="8">
        <f t="shared" si="377"/>
        <v>0.87000000000000455</v>
      </c>
      <c r="O584" s="8">
        <f t="shared" si="384"/>
        <v>0</v>
      </c>
      <c r="P584" s="8"/>
      <c r="Q584" s="8"/>
      <c r="R584" s="8"/>
      <c r="S584" s="8">
        <f t="shared" si="379"/>
        <v>170.13</v>
      </c>
      <c r="T584" s="8">
        <f t="shared" si="378"/>
        <v>99.491228070175438</v>
      </c>
      <c r="U584" s="8">
        <f t="shared" si="380"/>
        <v>0.87000000000000455</v>
      </c>
      <c r="V584" s="8">
        <f t="shared" si="381"/>
        <v>170.13</v>
      </c>
      <c r="W584" s="26">
        <f t="shared" si="382"/>
        <v>0</v>
      </c>
      <c r="X584" s="21">
        <v>5511</v>
      </c>
      <c r="Y584" s="26"/>
    </row>
    <row r="585" spans="1:25" ht="14.25" customHeight="1" x14ac:dyDescent="0.2">
      <c r="A585" s="7" t="s">
        <v>1500</v>
      </c>
      <c r="B585" s="21" t="s">
        <v>1739</v>
      </c>
      <c r="C585" s="29"/>
      <c r="D585" s="6" t="s">
        <v>1457</v>
      </c>
      <c r="E585" s="6" t="s">
        <v>1514</v>
      </c>
      <c r="F585" s="20" t="s">
        <v>1515</v>
      </c>
      <c r="G585" s="22">
        <v>6400</v>
      </c>
      <c r="H585" s="8">
        <v>5990</v>
      </c>
      <c r="I585" s="8">
        <f t="shared" si="365"/>
        <v>93.59375</v>
      </c>
      <c r="J585" s="8">
        <v>110</v>
      </c>
      <c r="K585" s="8"/>
      <c r="L585" s="8">
        <f t="shared" si="383"/>
        <v>6100</v>
      </c>
      <c r="M585" s="8">
        <f t="shared" si="366"/>
        <v>95.3125</v>
      </c>
      <c r="N585" s="8">
        <f t="shared" si="377"/>
        <v>300</v>
      </c>
      <c r="O585" s="8">
        <f t="shared" si="384"/>
        <v>110</v>
      </c>
      <c r="P585" s="8"/>
      <c r="Q585" s="8"/>
      <c r="R585" s="8"/>
      <c r="S585" s="8">
        <f t="shared" si="379"/>
        <v>6100</v>
      </c>
      <c r="T585" s="8">
        <f t="shared" si="378"/>
        <v>95.3125</v>
      </c>
      <c r="U585" s="8">
        <f t="shared" si="380"/>
        <v>300</v>
      </c>
      <c r="V585" s="8">
        <f t="shared" si="381"/>
        <v>6100</v>
      </c>
      <c r="W585" s="26">
        <f t="shared" si="382"/>
        <v>0</v>
      </c>
      <c r="X585" s="30">
        <v>0</v>
      </c>
      <c r="Y585" s="26"/>
    </row>
    <row r="586" spans="1:25" ht="14.25" customHeight="1" x14ac:dyDescent="0.2">
      <c r="A586" s="7" t="s">
        <v>1500</v>
      </c>
      <c r="B586" s="21">
        <v>4500</v>
      </c>
      <c r="C586" s="34"/>
      <c r="D586" s="6" t="s">
        <v>1457</v>
      </c>
      <c r="E586" s="6" t="s">
        <v>1516</v>
      </c>
      <c r="F586" s="20" t="s">
        <v>984</v>
      </c>
      <c r="G586" s="8">
        <v>200</v>
      </c>
      <c r="H586" s="8">
        <v>200</v>
      </c>
      <c r="I586" s="8">
        <f t="shared" si="365"/>
        <v>100</v>
      </c>
      <c r="J586" s="8">
        <v>0</v>
      </c>
      <c r="K586" s="8"/>
      <c r="L586" s="8">
        <f t="shared" si="383"/>
        <v>200</v>
      </c>
      <c r="M586" s="8">
        <f t="shared" si="366"/>
        <v>100</v>
      </c>
      <c r="N586" s="8">
        <f t="shared" si="377"/>
        <v>0</v>
      </c>
      <c r="O586" s="8">
        <f t="shared" si="384"/>
        <v>0</v>
      </c>
      <c r="P586" s="8"/>
      <c r="Q586" s="8"/>
      <c r="R586" s="8"/>
      <c r="S586" s="8">
        <f t="shared" si="379"/>
        <v>200</v>
      </c>
      <c r="T586" s="8">
        <f t="shared" si="378"/>
        <v>100</v>
      </c>
      <c r="U586" s="8">
        <f t="shared" si="380"/>
        <v>0</v>
      </c>
      <c r="V586" s="8">
        <f t="shared" si="381"/>
        <v>200</v>
      </c>
      <c r="W586" s="26">
        <f t="shared" si="382"/>
        <v>0</v>
      </c>
      <c r="X586" s="21">
        <v>0</v>
      </c>
      <c r="Y586" s="26"/>
    </row>
    <row r="587" spans="1:25" ht="14.25" customHeight="1" x14ac:dyDescent="0.2">
      <c r="A587" s="7" t="s">
        <v>1500</v>
      </c>
      <c r="B587" s="21">
        <v>4500</v>
      </c>
      <c r="C587" s="29"/>
      <c r="D587" s="6" t="s">
        <v>1457</v>
      </c>
      <c r="E587" s="6" t="s">
        <v>985</v>
      </c>
      <c r="F587" s="20" t="s">
        <v>986</v>
      </c>
      <c r="G587" s="8">
        <v>0</v>
      </c>
      <c r="H587" s="8">
        <v>0</v>
      </c>
      <c r="I587" s="8" t="e">
        <f t="shared" si="365"/>
        <v>#DIV/0!</v>
      </c>
      <c r="J587" s="8">
        <v>0</v>
      </c>
      <c r="K587" s="8"/>
      <c r="L587" s="8">
        <f t="shared" si="383"/>
        <v>0</v>
      </c>
      <c r="M587" s="8" t="e">
        <f t="shared" si="366"/>
        <v>#DIV/0!</v>
      </c>
      <c r="N587" s="8">
        <f t="shared" si="377"/>
        <v>0</v>
      </c>
      <c r="O587" s="8">
        <f t="shared" si="384"/>
        <v>0</v>
      </c>
      <c r="P587" s="8"/>
      <c r="Q587" s="8"/>
      <c r="R587" s="8"/>
      <c r="S587" s="8">
        <f t="shared" si="379"/>
        <v>0</v>
      </c>
      <c r="T587" s="8" t="e">
        <f t="shared" si="378"/>
        <v>#DIV/0!</v>
      </c>
      <c r="U587" s="8">
        <f t="shared" si="380"/>
        <v>0</v>
      </c>
      <c r="V587" s="8">
        <f t="shared" si="381"/>
        <v>0</v>
      </c>
      <c r="W587" s="26">
        <f t="shared" si="382"/>
        <v>0</v>
      </c>
      <c r="X587" s="30">
        <v>0</v>
      </c>
      <c r="Y587" s="26"/>
    </row>
    <row r="588" spans="1:25" ht="14.25" customHeight="1" x14ac:dyDescent="0.2">
      <c r="A588" s="7" t="s">
        <v>1500</v>
      </c>
      <c r="B588" s="21">
        <v>4500</v>
      </c>
      <c r="C588" s="29"/>
      <c r="D588" s="6" t="s">
        <v>1457</v>
      </c>
      <c r="E588" s="6" t="s">
        <v>987</v>
      </c>
      <c r="F588" s="20" t="s">
        <v>1501</v>
      </c>
      <c r="G588" s="22">
        <v>4480</v>
      </c>
      <c r="H588" s="8">
        <v>4480</v>
      </c>
      <c r="I588" s="8">
        <f t="shared" si="365"/>
        <v>100</v>
      </c>
      <c r="J588" s="8">
        <v>0</v>
      </c>
      <c r="K588" s="8"/>
      <c r="L588" s="8">
        <f t="shared" si="383"/>
        <v>4480</v>
      </c>
      <c r="M588" s="8">
        <f t="shared" si="366"/>
        <v>100</v>
      </c>
      <c r="N588" s="8">
        <f t="shared" si="377"/>
        <v>0</v>
      </c>
      <c r="O588" s="8">
        <f t="shared" si="384"/>
        <v>0</v>
      </c>
      <c r="P588" s="8"/>
      <c r="Q588" s="8"/>
      <c r="R588" s="8"/>
      <c r="S588" s="8">
        <f t="shared" si="379"/>
        <v>4480</v>
      </c>
      <c r="T588" s="8">
        <f t="shared" si="378"/>
        <v>100</v>
      </c>
      <c r="U588" s="8">
        <f t="shared" si="380"/>
        <v>0</v>
      </c>
      <c r="V588" s="8">
        <f t="shared" si="381"/>
        <v>4480</v>
      </c>
      <c r="W588" s="26">
        <f t="shared" si="382"/>
        <v>0</v>
      </c>
      <c r="X588" s="30">
        <v>0</v>
      </c>
      <c r="Y588" s="26"/>
    </row>
    <row r="589" spans="1:25" ht="14.25" customHeight="1" x14ac:dyDescent="0.2">
      <c r="A589" s="7" t="s">
        <v>1500</v>
      </c>
      <c r="B589" s="21">
        <v>4500</v>
      </c>
      <c r="C589" s="29" t="s">
        <v>3</v>
      </c>
      <c r="D589" s="6" t="s">
        <v>1457</v>
      </c>
      <c r="E589" s="6" t="s">
        <v>988</v>
      </c>
      <c r="F589" s="20" t="s">
        <v>936</v>
      </c>
      <c r="G589" s="22">
        <v>360</v>
      </c>
      <c r="H589" s="8">
        <v>360</v>
      </c>
      <c r="I589" s="8">
        <f t="shared" si="365"/>
        <v>100</v>
      </c>
      <c r="J589" s="8">
        <v>0</v>
      </c>
      <c r="K589" s="8"/>
      <c r="L589" s="8">
        <f t="shared" si="383"/>
        <v>360</v>
      </c>
      <c r="M589" s="8">
        <f t="shared" si="366"/>
        <v>100</v>
      </c>
      <c r="N589" s="8">
        <f t="shared" si="377"/>
        <v>0</v>
      </c>
      <c r="O589" s="8">
        <f t="shared" si="384"/>
        <v>0</v>
      </c>
      <c r="P589" s="8"/>
      <c r="Q589" s="8"/>
      <c r="R589" s="8"/>
      <c r="S589" s="8">
        <f t="shared" si="379"/>
        <v>360</v>
      </c>
      <c r="T589" s="8">
        <f t="shared" si="378"/>
        <v>100</v>
      </c>
      <c r="U589" s="8">
        <f t="shared" si="380"/>
        <v>0</v>
      </c>
      <c r="V589" s="8">
        <f t="shared" si="381"/>
        <v>360</v>
      </c>
      <c r="W589" s="26">
        <f t="shared" si="382"/>
        <v>0</v>
      </c>
      <c r="X589" s="30">
        <v>0</v>
      </c>
      <c r="Y589" s="26"/>
    </row>
    <row r="590" spans="1:25" ht="14.25" customHeight="1" x14ac:dyDescent="0.2">
      <c r="A590" s="7" t="s">
        <v>1500</v>
      </c>
      <c r="B590" s="21">
        <v>4500</v>
      </c>
      <c r="C590" s="29" t="s">
        <v>3</v>
      </c>
      <c r="D590" s="6" t="s">
        <v>1457</v>
      </c>
      <c r="E590" s="6" t="s">
        <v>988</v>
      </c>
      <c r="F590" s="20" t="s">
        <v>937</v>
      </c>
      <c r="G590" s="22">
        <v>400</v>
      </c>
      <c r="H590" s="8">
        <v>400</v>
      </c>
      <c r="I590" s="8">
        <f t="shared" ref="I590:I658" si="385">H590/G590*100</f>
        <v>100</v>
      </c>
      <c r="J590" s="8">
        <v>0</v>
      </c>
      <c r="K590" s="8"/>
      <c r="L590" s="8">
        <f t="shared" si="383"/>
        <v>400</v>
      </c>
      <c r="M590" s="8">
        <f t="shared" ref="M590:M658" si="386">L590/G590*100</f>
        <v>100</v>
      </c>
      <c r="N590" s="8">
        <f t="shared" si="377"/>
        <v>0</v>
      </c>
      <c r="O590" s="8">
        <f t="shared" si="384"/>
        <v>0</v>
      </c>
      <c r="P590" s="8"/>
      <c r="Q590" s="8"/>
      <c r="R590" s="8"/>
      <c r="S590" s="8">
        <f t="shared" si="379"/>
        <v>400</v>
      </c>
      <c r="T590" s="8">
        <f t="shared" si="378"/>
        <v>100</v>
      </c>
      <c r="U590" s="8">
        <f t="shared" si="380"/>
        <v>0</v>
      </c>
      <c r="V590" s="8">
        <f t="shared" si="381"/>
        <v>400</v>
      </c>
      <c r="W590" s="26">
        <f t="shared" si="382"/>
        <v>0</v>
      </c>
      <c r="X590" s="30">
        <v>0</v>
      </c>
      <c r="Y590" s="26"/>
    </row>
    <row r="591" spans="1:25" ht="14.25" customHeight="1" x14ac:dyDescent="0.2">
      <c r="A591" s="7" t="s">
        <v>1500</v>
      </c>
      <c r="B591" s="21">
        <v>4500</v>
      </c>
      <c r="C591" s="29" t="s">
        <v>3</v>
      </c>
      <c r="D591" s="6" t="s">
        <v>1457</v>
      </c>
      <c r="E591" s="6" t="s">
        <v>988</v>
      </c>
      <c r="F591" s="20" t="s">
        <v>938</v>
      </c>
      <c r="G591" s="22">
        <v>1270</v>
      </c>
      <c r="H591" s="8">
        <v>1270</v>
      </c>
      <c r="I591" s="8">
        <f t="shared" si="385"/>
        <v>100</v>
      </c>
      <c r="J591" s="8">
        <v>0</v>
      </c>
      <c r="K591" s="8"/>
      <c r="L591" s="8">
        <f t="shared" si="383"/>
        <v>1270</v>
      </c>
      <c r="M591" s="8">
        <f t="shared" si="386"/>
        <v>100</v>
      </c>
      <c r="N591" s="8">
        <f t="shared" si="377"/>
        <v>0</v>
      </c>
      <c r="O591" s="8">
        <f t="shared" si="384"/>
        <v>0</v>
      </c>
      <c r="P591" s="8"/>
      <c r="Q591" s="8"/>
      <c r="R591" s="8"/>
      <c r="S591" s="8">
        <f t="shared" si="379"/>
        <v>1270</v>
      </c>
      <c r="T591" s="8">
        <f t="shared" si="378"/>
        <v>100</v>
      </c>
      <c r="U591" s="8">
        <f t="shared" si="380"/>
        <v>0</v>
      </c>
      <c r="V591" s="8">
        <f t="shared" si="381"/>
        <v>1270</v>
      </c>
      <c r="W591" s="26">
        <f t="shared" si="382"/>
        <v>0</v>
      </c>
      <c r="X591" s="30"/>
      <c r="Y591" s="26"/>
    </row>
    <row r="592" spans="1:25" ht="14.25" customHeight="1" x14ac:dyDescent="0.2">
      <c r="A592" s="7" t="s">
        <v>1500</v>
      </c>
      <c r="B592" s="21">
        <v>4500</v>
      </c>
      <c r="C592" s="29" t="s">
        <v>3</v>
      </c>
      <c r="D592" s="6" t="s">
        <v>1457</v>
      </c>
      <c r="E592" s="6" t="s">
        <v>988</v>
      </c>
      <c r="F592" s="20" t="s">
        <v>939</v>
      </c>
      <c r="G592" s="22">
        <v>1270</v>
      </c>
      <c r="H592" s="8">
        <v>1270</v>
      </c>
      <c r="I592" s="8">
        <f t="shared" si="385"/>
        <v>100</v>
      </c>
      <c r="J592" s="8">
        <v>0</v>
      </c>
      <c r="K592" s="8"/>
      <c r="L592" s="8">
        <f t="shared" si="383"/>
        <v>1270</v>
      </c>
      <c r="M592" s="8">
        <f t="shared" si="386"/>
        <v>100</v>
      </c>
      <c r="N592" s="8">
        <f t="shared" si="377"/>
        <v>0</v>
      </c>
      <c r="O592" s="8">
        <f t="shared" si="384"/>
        <v>0</v>
      </c>
      <c r="P592" s="8"/>
      <c r="Q592" s="8"/>
      <c r="R592" s="8"/>
      <c r="S592" s="8">
        <f t="shared" si="379"/>
        <v>1270</v>
      </c>
      <c r="T592" s="8">
        <f t="shared" si="378"/>
        <v>100</v>
      </c>
      <c r="U592" s="8">
        <f t="shared" si="380"/>
        <v>0</v>
      </c>
      <c r="V592" s="8">
        <f t="shared" si="381"/>
        <v>1270</v>
      </c>
      <c r="W592" s="26">
        <f t="shared" si="382"/>
        <v>0</v>
      </c>
      <c r="X592" s="30"/>
      <c r="Y592" s="26"/>
    </row>
    <row r="593" spans="1:25" ht="14.25" customHeight="1" x14ac:dyDescent="0.2">
      <c r="A593" s="7" t="s">
        <v>1500</v>
      </c>
      <c r="B593" s="21">
        <v>4500</v>
      </c>
      <c r="C593" s="29"/>
      <c r="D593" s="6" t="s">
        <v>1457</v>
      </c>
      <c r="E593" s="6" t="s">
        <v>868</v>
      </c>
      <c r="F593" s="20" t="s">
        <v>1273</v>
      </c>
      <c r="G593" s="22">
        <v>100</v>
      </c>
      <c r="H593" s="8">
        <v>100</v>
      </c>
      <c r="I593" s="8">
        <f t="shared" si="385"/>
        <v>100</v>
      </c>
      <c r="J593" s="8">
        <v>0</v>
      </c>
      <c r="K593" s="8"/>
      <c r="L593" s="8">
        <f t="shared" si="383"/>
        <v>100</v>
      </c>
      <c r="M593" s="8">
        <f t="shared" si="386"/>
        <v>100</v>
      </c>
      <c r="N593" s="8">
        <f t="shared" si="377"/>
        <v>0</v>
      </c>
      <c r="O593" s="8">
        <f t="shared" si="384"/>
        <v>0</v>
      </c>
      <c r="P593" s="8"/>
      <c r="Q593" s="8"/>
      <c r="R593" s="8"/>
      <c r="S593" s="8">
        <f t="shared" si="379"/>
        <v>100</v>
      </c>
      <c r="T593" s="8">
        <f t="shared" si="378"/>
        <v>100</v>
      </c>
      <c r="U593" s="8">
        <f t="shared" si="380"/>
        <v>0</v>
      </c>
      <c r="V593" s="8">
        <f t="shared" si="381"/>
        <v>100</v>
      </c>
      <c r="W593" s="26">
        <f t="shared" si="382"/>
        <v>0</v>
      </c>
      <c r="X593" s="30"/>
      <c r="Y593" s="26"/>
    </row>
    <row r="594" spans="1:25" ht="14.25" customHeight="1" x14ac:dyDescent="0.2">
      <c r="A594" s="7" t="s">
        <v>1500</v>
      </c>
      <c r="B594" s="21">
        <v>4500</v>
      </c>
      <c r="C594" s="29"/>
      <c r="D594" s="6" t="s">
        <v>1457</v>
      </c>
      <c r="E594" s="6" t="s">
        <v>869</v>
      </c>
      <c r="F594" s="20" t="s">
        <v>1455</v>
      </c>
      <c r="G594" s="22">
        <v>600</v>
      </c>
      <c r="H594" s="8">
        <v>600</v>
      </c>
      <c r="I594" s="8">
        <f t="shared" si="385"/>
        <v>100</v>
      </c>
      <c r="J594" s="8">
        <v>0</v>
      </c>
      <c r="K594" s="8"/>
      <c r="L594" s="8">
        <f t="shared" si="383"/>
        <v>600</v>
      </c>
      <c r="M594" s="8">
        <f t="shared" si="386"/>
        <v>100</v>
      </c>
      <c r="N594" s="8">
        <f t="shared" si="377"/>
        <v>0</v>
      </c>
      <c r="O594" s="8">
        <f t="shared" si="384"/>
        <v>0</v>
      </c>
      <c r="P594" s="8"/>
      <c r="Q594" s="8"/>
      <c r="R594" s="8"/>
      <c r="S594" s="8">
        <f t="shared" si="379"/>
        <v>600</v>
      </c>
      <c r="T594" s="8">
        <f t="shared" si="378"/>
        <v>100</v>
      </c>
      <c r="U594" s="8">
        <f t="shared" si="380"/>
        <v>0</v>
      </c>
      <c r="V594" s="8">
        <f t="shared" si="381"/>
        <v>600</v>
      </c>
      <c r="W594" s="26">
        <f t="shared" si="382"/>
        <v>0</v>
      </c>
      <c r="X594" s="30">
        <v>4500</v>
      </c>
      <c r="Y594" s="26"/>
    </row>
    <row r="595" spans="1:25" ht="14.25" customHeight="1" x14ac:dyDescent="0.2">
      <c r="A595" s="7" t="s">
        <v>1500</v>
      </c>
      <c r="B595" s="21">
        <v>4500</v>
      </c>
      <c r="C595" s="29"/>
      <c r="D595" s="6" t="s">
        <v>1457</v>
      </c>
      <c r="E595" s="6" t="s">
        <v>870</v>
      </c>
      <c r="F595" s="20" t="s">
        <v>1456</v>
      </c>
      <c r="G595" s="22">
        <v>0</v>
      </c>
      <c r="H595" s="8">
        <v>0</v>
      </c>
      <c r="I595" s="8" t="e">
        <f t="shared" si="385"/>
        <v>#DIV/0!</v>
      </c>
      <c r="J595" s="8">
        <v>0</v>
      </c>
      <c r="K595" s="8"/>
      <c r="L595" s="8">
        <f t="shared" si="383"/>
        <v>0</v>
      </c>
      <c r="M595" s="8" t="e">
        <f t="shared" si="386"/>
        <v>#DIV/0!</v>
      </c>
      <c r="N595" s="8">
        <f t="shared" si="377"/>
        <v>0</v>
      </c>
      <c r="O595" s="8">
        <f t="shared" si="384"/>
        <v>0</v>
      </c>
      <c r="P595" s="8"/>
      <c r="Q595" s="8"/>
      <c r="R595" s="8"/>
      <c r="S595" s="8">
        <f t="shared" si="379"/>
        <v>0</v>
      </c>
      <c r="T595" s="8" t="e">
        <f t="shared" si="378"/>
        <v>#DIV/0!</v>
      </c>
      <c r="U595" s="8">
        <f t="shared" si="380"/>
        <v>0</v>
      </c>
      <c r="V595" s="8">
        <f t="shared" si="381"/>
        <v>0</v>
      </c>
      <c r="W595" s="26">
        <f t="shared" si="382"/>
        <v>0</v>
      </c>
      <c r="X595" s="30">
        <v>4500</v>
      </c>
      <c r="Y595" s="26"/>
    </row>
    <row r="596" spans="1:25" ht="14.25" customHeight="1" x14ac:dyDescent="0.2">
      <c r="A596" s="7" t="s">
        <v>1500</v>
      </c>
      <c r="B596" s="21" t="s">
        <v>1503</v>
      </c>
      <c r="C596" s="29"/>
      <c r="D596" s="6" t="s">
        <v>1457</v>
      </c>
      <c r="E596" s="6" t="s">
        <v>1088</v>
      </c>
      <c r="F596" s="20" t="s">
        <v>1486</v>
      </c>
      <c r="G596" s="22">
        <v>0</v>
      </c>
      <c r="H596" s="8">
        <v>0</v>
      </c>
      <c r="I596" s="8" t="e">
        <f t="shared" si="385"/>
        <v>#DIV/0!</v>
      </c>
      <c r="J596" s="8">
        <v>0</v>
      </c>
      <c r="K596" s="8"/>
      <c r="L596" s="8">
        <f t="shared" si="383"/>
        <v>0</v>
      </c>
      <c r="M596" s="8" t="e">
        <f t="shared" si="386"/>
        <v>#DIV/0!</v>
      </c>
      <c r="N596" s="8">
        <f t="shared" si="377"/>
        <v>0</v>
      </c>
      <c r="O596" s="8">
        <f t="shared" si="384"/>
        <v>0</v>
      </c>
      <c r="P596" s="8"/>
      <c r="Q596" s="8"/>
      <c r="R596" s="8"/>
      <c r="S596" s="8">
        <f t="shared" si="379"/>
        <v>0</v>
      </c>
      <c r="T596" s="8" t="e">
        <f t="shared" si="378"/>
        <v>#DIV/0!</v>
      </c>
      <c r="U596" s="8">
        <f t="shared" si="380"/>
        <v>0</v>
      </c>
      <c r="V596" s="8">
        <f t="shared" si="381"/>
        <v>0</v>
      </c>
      <c r="W596" s="26">
        <f t="shared" si="382"/>
        <v>0</v>
      </c>
      <c r="X596" s="30">
        <v>4500</v>
      </c>
      <c r="Y596" s="26"/>
    </row>
    <row r="597" spans="1:25" ht="14.25" customHeight="1" x14ac:dyDescent="0.2">
      <c r="A597" s="7" t="s">
        <v>1500</v>
      </c>
      <c r="B597" s="21" t="s">
        <v>1503</v>
      </c>
      <c r="C597" s="29"/>
      <c r="D597" s="6" t="s">
        <v>1457</v>
      </c>
      <c r="E597" s="6" t="s">
        <v>1865</v>
      </c>
      <c r="F597" s="20" t="s">
        <v>1487</v>
      </c>
      <c r="G597" s="22">
        <v>0</v>
      </c>
      <c r="H597" s="8">
        <v>0</v>
      </c>
      <c r="I597" s="8" t="e">
        <f t="shared" si="385"/>
        <v>#DIV/0!</v>
      </c>
      <c r="J597" s="8">
        <v>0</v>
      </c>
      <c r="K597" s="8"/>
      <c r="L597" s="8">
        <f t="shared" si="383"/>
        <v>0</v>
      </c>
      <c r="M597" s="8" t="e">
        <f t="shared" si="386"/>
        <v>#DIV/0!</v>
      </c>
      <c r="N597" s="8">
        <f t="shared" si="377"/>
        <v>0</v>
      </c>
      <c r="O597" s="8">
        <f t="shared" si="384"/>
        <v>0</v>
      </c>
      <c r="P597" s="8"/>
      <c r="Q597" s="8"/>
      <c r="R597" s="8"/>
      <c r="S597" s="8">
        <f t="shared" si="379"/>
        <v>0</v>
      </c>
      <c r="T597" s="8" t="e">
        <f t="shared" si="378"/>
        <v>#DIV/0!</v>
      </c>
      <c r="U597" s="8">
        <f t="shared" si="380"/>
        <v>0</v>
      </c>
      <c r="V597" s="8">
        <f t="shared" si="381"/>
        <v>0</v>
      </c>
      <c r="W597" s="26">
        <f t="shared" si="382"/>
        <v>0</v>
      </c>
      <c r="X597" s="30">
        <v>0</v>
      </c>
      <c r="Y597" s="26"/>
    </row>
    <row r="598" spans="1:25" ht="14.25" customHeight="1" x14ac:dyDescent="0.2">
      <c r="A598" s="7" t="s">
        <v>1500</v>
      </c>
      <c r="B598" s="21" t="s">
        <v>1503</v>
      </c>
      <c r="C598" s="29"/>
      <c r="D598" s="6" t="s">
        <v>1457</v>
      </c>
      <c r="E598" s="6" t="s">
        <v>610</v>
      </c>
      <c r="F598" s="20" t="s">
        <v>1686</v>
      </c>
      <c r="G598" s="22">
        <v>15000</v>
      </c>
      <c r="H598" s="8">
        <v>15000</v>
      </c>
      <c r="I598" s="8">
        <f t="shared" si="385"/>
        <v>100</v>
      </c>
      <c r="J598" s="8">
        <v>0</v>
      </c>
      <c r="K598" s="8"/>
      <c r="L598" s="8">
        <f t="shared" si="383"/>
        <v>15000</v>
      </c>
      <c r="M598" s="8">
        <f t="shared" si="386"/>
        <v>100</v>
      </c>
      <c r="N598" s="8">
        <f t="shared" si="377"/>
        <v>0</v>
      </c>
      <c r="O598" s="8">
        <f t="shared" si="384"/>
        <v>0</v>
      </c>
      <c r="P598" s="8"/>
      <c r="Q598" s="8"/>
      <c r="R598" s="76">
        <f>0*4000</f>
        <v>0</v>
      </c>
      <c r="S598" s="8">
        <f t="shared" si="379"/>
        <v>15000</v>
      </c>
      <c r="T598" s="8">
        <f t="shared" si="378"/>
        <v>100</v>
      </c>
      <c r="U598" s="8">
        <f t="shared" si="380"/>
        <v>0</v>
      </c>
      <c r="V598" s="8">
        <f t="shared" si="381"/>
        <v>15000</v>
      </c>
      <c r="W598" s="26">
        <f t="shared" si="382"/>
        <v>0</v>
      </c>
      <c r="X598" s="30">
        <v>0</v>
      </c>
      <c r="Y598" s="26"/>
    </row>
    <row r="599" spans="1:25" ht="14.25" customHeight="1" x14ac:dyDescent="0.2">
      <c r="A599" s="7" t="s">
        <v>1500</v>
      </c>
      <c r="B599" s="21" t="s">
        <v>1503</v>
      </c>
      <c r="C599" s="29"/>
      <c r="D599" s="6" t="s">
        <v>1457</v>
      </c>
      <c r="E599" s="6" t="s">
        <v>1687</v>
      </c>
      <c r="F599" s="20" t="s">
        <v>1488</v>
      </c>
      <c r="G599" s="22">
        <v>1920</v>
      </c>
      <c r="H599" s="8">
        <v>1920</v>
      </c>
      <c r="I599" s="8">
        <f t="shared" si="385"/>
        <v>100</v>
      </c>
      <c r="J599" s="8">
        <v>0</v>
      </c>
      <c r="K599" s="8"/>
      <c r="L599" s="8">
        <f t="shared" si="383"/>
        <v>1920</v>
      </c>
      <c r="M599" s="8">
        <f t="shared" si="386"/>
        <v>100</v>
      </c>
      <c r="N599" s="8">
        <f t="shared" si="377"/>
        <v>0</v>
      </c>
      <c r="O599" s="8">
        <f t="shared" si="384"/>
        <v>0</v>
      </c>
      <c r="P599" s="8"/>
      <c r="Q599" s="8"/>
      <c r="R599" s="76"/>
      <c r="S599" s="8">
        <f t="shared" si="379"/>
        <v>1920</v>
      </c>
      <c r="T599" s="8">
        <f t="shared" si="378"/>
        <v>100</v>
      </c>
      <c r="U599" s="8">
        <f t="shared" si="380"/>
        <v>0</v>
      </c>
      <c r="V599" s="8">
        <f t="shared" si="381"/>
        <v>1920</v>
      </c>
      <c r="W599" s="26">
        <f t="shared" si="382"/>
        <v>0</v>
      </c>
      <c r="X599" s="30">
        <v>0</v>
      </c>
      <c r="Y599" s="26"/>
    </row>
    <row r="600" spans="1:25" ht="14.25" customHeight="1" x14ac:dyDescent="0.2">
      <c r="A600" s="7" t="s">
        <v>1500</v>
      </c>
      <c r="B600" s="21" t="s">
        <v>1503</v>
      </c>
      <c r="C600" s="29"/>
      <c r="D600" s="6" t="s">
        <v>1457</v>
      </c>
      <c r="E600" s="6" t="s">
        <v>1688</v>
      </c>
      <c r="F600" s="20" t="s">
        <v>146</v>
      </c>
      <c r="G600" s="22">
        <v>500</v>
      </c>
      <c r="H600" s="8">
        <v>500</v>
      </c>
      <c r="I600" s="8">
        <f t="shared" si="385"/>
        <v>100</v>
      </c>
      <c r="J600" s="8">
        <v>0</v>
      </c>
      <c r="K600" s="8"/>
      <c r="L600" s="8">
        <f t="shared" si="383"/>
        <v>500</v>
      </c>
      <c r="M600" s="8">
        <f t="shared" si="386"/>
        <v>100</v>
      </c>
      <c r="N600" s="8">
        <f t="shared" si="377"/>
        <v>0</v>
      </c>
      <c r="O600" s="8">
        <f t="shared" si="384"/>
        <v>0</v>
      </c>
      <c r="P600" s="8"/>
      <c r="Q600" s="8"/>
      <c r="R600" s="76"/>
      <c r="S600" s="8">
        <f t="shared" si="379"/>
        <v>500</v>
      </c>
      <c r="T600" s="8">
        <f t="shared" si="378"/>
        <v>100</v>
      </c>
      <c r="U600" s="8">
        <f t="shared" si="380"/>
        <v>0</v>
      </c>
      <c r="V600" s="8">
        <f t="shared" si="381"/>
        <v>500</v>
      </c>
      <c r="W600" s="26">
        <f t="shared" si="382"/>
        <v>0</v>
      </c>
      <c r="X600" s="30">
        <v>0</v>
      </c>
      <c r="Y600" s="26"/>
    </row>
    <row r="601" spans="1:25" ht="14.25" customHeight="1" x14ac:dyDescent="0.2">
      <c r="A601" s="7" t="s">
        <v>1500</v>
      </c>
      <c r="B601" s="21" t="s">
        <v>1503</v>
      </c>
      <c r="C601" s="29"/>
      <c r="D601" s="6" t="s">
        <v>1457</v>
      </c>
      <c r="E601" s="6" t="s">
        <v>1689</v>
      </c>
      <c r="F601" s="20" t="s">
        <v>147</v>
      </c>
      <c r="G601" s="22">
        <v>200</v>
      </c>
      <c r="H601" s="8">
        <v>200</v>
      </c>
      <c r="I601" s="8">
        <f t="shared" si="385"/>
        <v>100</v>
      </c>
      <c r="J601" s="8">
        <v>0</v>
      </c>
      <c r="K601" s="8"/>
      <c r="L601" s="8">
        <f t="shared" si="383"/>
        <v>200</v>
      </c>
      <c r="M601" s="8">
        <f t="shared" si="386"/>
        <v>100</v>
      </c>
      <c r="N601" s="8">
        <f t="shared" si="377"/>
        <v>0</v>
      </c>
      <c r="O601" s="8">
        <f t="shared" si="384"/>
        <v>0</v>
      </c>
      <c r="P601" s="8"/>
      <c r="Q601" s="8"/>
      <c r="R601" s="8"/>
      <c r="S601" s="8">
        <f t="shared" si="379"/>
        <v>200</v>
      </c>
      <c r="T601" s="8">
        <f t="shared" si="378"/>
        <v>100</v>
      </c>
      <c r="U601" s="8">
        <f t="shared" si="380"/>
        <v>0</v>
      </c>
      <c r="V601" s="8">
        <f t="shared" si="381"/>
        <v>200</v>
      </c>
      <c r="W601" s="26">
        <f t="shared" si="382"/>
        <v>0</v>
      </c>
      <c r="X601" s="30">
        <v>0</v>
      </c>
      <c r="Y601" s="26"/>
    </row>
    <row r="602" spans="1:25" ht="14.25" customHeight="1" x14ac:dyDescent="0.2">
      <c r="A602" s="7" t="s">
        <v>1500</v>
      </c>
      <c r="B602" s="21" t="s">
        <v>1503</v>
      </c>
      <c r="C602" s="29"/>
      <c r="D602" s="6" t="s">
        <v>1457</v>
      </c>
      <c r="E602" s="6" t="s">
        <v>1690</v>
      </c>
      <c r="F602" s="20" t="s">
        <v>1722</v>
      </c>
      <c r="G602" s="22">
        <v>45000</v>
      </c>
      <c r="H602" s="8">
        <v>45000</v>
      </c>
      <c r="I602" s="8">
        <f t="shared" si="385"/>
        <v>100</v>
      </c>
      <c r="J602" s="8">
        <v>0</v>
      </c>
      <c r="K602" s="8"/>
      <c r="L602" s="8">
        <f t="shared" si="383"/>
        <v>45000</v>
      </c>
      <c r="M602" s="8">
        <f t="shared" si="386"/>
        <v>100</v>
      </c>
      <c r="N602" s="8">
        <f t="shared" si="377"/>
        <v>0</v>
      </c>
      <c r="O602" s="8">
        <f t="shared" si="384"/>
        <v>0</v>
      </c>
      <c r="P602" s="8"/>
      <c r="Q602" s="8"/>
      <c r="R602" s="8"/>
      <c r="S602" s="8">
        <f t="shared" si="379"/>
        <v>45000</v>
      </c>
      <c r="T602" s="8">
        <f t="shared" si="378"/>
        <v>100</v>
      </c>
      <c r="U602" s="8">
        <f t="shared" si="380"/>
        <v>0</v>
      </c>
      <c r="V602" s="8">
        <f t="shared" si="381"/>
        <v>45000</v>
      </c>
      <c r="W602" s="26">
        <f t="shared" si="382"/>
        <v>0</v>
      </c>
      <c r="X602" s="30">
        <v>0</v>
      </c>
      <c r="Y602" s="26"/>
    </row>
    <row r="603" spans="1:25" ht="14.25" customHeight="1" x14ac:dyDescent="0.2">
      <c r="A603" s="7" t="s">
        <v>1500</v>
      </c>
      <c r="B603" s="21" t="s">
        <v>1503</v>
      </c>
      <c r="C603" s="29"/>
      <c r="D603" s="6" t="s">
        <v>1457</v>
      </c>
      <c r="E603" s="6" t="s">
        <v>1723</v>
      </c>
      <c r="F603" s="20" t="s">
        <v>383</v>
      </c>
      <c r="G603" s="22">
        <v>1000</v>
      </c>
      <c r="H603" s="8">
        <v>1000</v>
      </c>
      <c r="I603" s="8">
        <f t="shared" si="385"/>
        <v>100</v>
      </c>
      <c r="J603" s="8">
        <v>0</v>
      </c>
      <c r="K603" s="8"/>
      <c r="L603" s="8">
        <f t="shared" si="383"/>
        <v>1000</v>
      </c>
      <c r="M603" s="8">
        <f t="shared" si="386"/>
        <v>100</v>
      </c>
      <c r="N603" s="8">
        <f t="shared" si="377"/>
        <v>0</v>
      </c>
      <c r="O603" s="8">
        <f t="shared" si="384"/>
        <v>0</v>
      </c>
      <c r="P603" s="8"/>
      <c r="Q603" s="8"/>
      <c r="R603" s="8"/>
      <c r="S603" s="8">
        <f t="shared" si="379"/>
        <v>1000</v>
      </c>
      <c r="T603" s="8">
        <f t="shared" si="378"/>
        <v>100</v>
      </c>
      <c r="U603" s="8">
        <f t="shared" si="380"/>
        <v>0</v>
      </c>
      <c r="V603" s="8">
        <f t="shared" si="381"/>
        <v>1000</v>
      </c>
      <c r="W603" s="26">
        <f t="shared" si="382"/>
        <v>0</v>
      </c>
      <c r="X603" s="30">
        <v>0</v>
      </c>
      <c r="Y603" s="26"/>
    </row>
    <row r="604" spans="1:25" ht="14.25" customHeight="1" x14ac:dyDescent="0.2">
      <c r="A604" s="7" t="s">
        <v>1500</v>
      </c>
      <c r="B604" s="21" t="s">
        <v>1503</v>
      </c>
      <c r="C604" s="29"/>
      <c r="D604" s="6" t="s">
        <v>1457</v>
      </c>
      <c r="E604" s="6" t="s">
        <v>384</v>
      </c>
      <c r="F604" s="20" t="s">
        <v>385</v>
      </c>
      <c r="G604" s="22">
        <v>1600</v>
      </c>
      <c r="H604" s="8">
        <v>1600</v>
      </c>
      <c r="I604" s="8">
        <f t="shared" si="385"/>
        <v>100</v>
      </c>
      <c r="J604" s="8">
        <v>0</v>
      </c>
      <c r="K604" s="8"/>
      <c r="L604" s="8">
        <f t="shared" si="383"/>
        <v>1600</v>
      </c>
      <c r="M604" s="8">
        <f t="shared" si="386"/>
        <v>100</v>
      </c>
      <c r="N604" s="8">
        <f t="shared" si="377"/>
        <v>0</v>
      </c>
      <c r="O604" s="8">
        <f t="shared" si="384"/>
        <v>0</v>
      </c>
      <c r="P604" s="8"/>
      <c r="Q604" s="8"/>
      <c r="R604" s="8"/>
      <c r="S604" s="8">
        <f t="shared" si="379"/>
        <v>1600</v>
      </c>
      <c r="T604" s="8">
        <f t="shared" si="378"/>
        <v>100</v>
      </c>
      <c r="U604" s="8">
        <f t="shared" si="380"/>
        <v>0</v>
      </c>
      <c r="V604" s="8">
        <f t="shared" si="381"/>
        <v>1600</v>
      </c>
      <c r="W604" s="26">
        <f t="shared" si="382"/>
        <v>0</v>
      </c>
      <c r="X604" s="30">
        <v>0</v>
      </c>
      <c r="Y604" s="26"/>
    </row>
    <row r="605" spans="1:25" ht="14.25" customHeight="1" x14ac:dyDescent="0.2">
      <c r="A605" s="7" t="s">
        <v>1500</v>
      </c>
      <c r="B605" s="21" t="s">
        <v>1503</v>
      </c>
      <c r="C605" s="29"/>
      <c r="D605" s="6" t="s">
        <v>1457</v>
      </c>
      <c r="E605" s="6" t="s">
        <v>386</v>
      </c>
      <c r="F605" s="20" t="s">
        <v>387</v>
      </c>
      <c r="G605" s="22">
        <v>700</v>
      </c>
      <c r="H605" s="8">
        <v>700</v>
      </c>
      <c r="I605" s="8">
        <f t="shared" si="385"/>
        <v>100</v>
      </c>
      <c r="J605" s="8">
        <v>0</v>
      </c>
      <c r="K605" s="8"/>
      <c r="L605" s="8">
        <f t="shared" si="383"/>
        <v>700</v>
      </c>
      <c r="M605" s="8">
        <f t="shared" si="386"/>
        <v>100</v>
      </c>
      <c r="N605" s="8">
        <f t="shared" si="377"/>
        <v>0</v>
      </c>
      <c r="O605" s="8">
        <f t="shared" si="384"/>
        <v>0</v>
      </c>
      <c r="P605" s="8"/>
      <c r="Q605" s="8"/>
      <c r="R605" s="8"/>
      <c r="S605" s="8">
        <f t="shared" si="379"/>
        <v>700</v>
      </c>
      <c r="T605" s="8">
        <f t="shared" si="378"/>
        <v>100</v>
      </c>
      <c r="U605" s="8">
        <f t="shared" si="380"/>
        <v>0</v>
      </c>
      <c r="V605" s="8">
        <f t="shared" si="381"/>
        <v>700</v>
      </c>
      <c r="W605" s="26">
        <f t="shared" si="382"/>
        <v>0</v>
      </c>
      <c r="X605" s="30">
        <v>0</v>
      </c>
      <c r="Y605" s="26"/>
    </row>
    <row r="606" spans="1:25" ht="14.25" customHeight="1" x14ac:dyDescent="0.2">
      <c r="A606" s="7" t="s">
        <v>1500</v>
      </c>
      <c r="B606" s="21" t="s">
        <v>1503</v>
      </c>
      <c r="C606" s="29"/>
      <c r="D606" s="6" t="s">
        <v>1457</v>
      </c>
      <c r="E606" s="6" t="s">
        <v>388</v>
      </c>
      <c r="F606" s="20" t="s">
        <v>998</v>
      </c>
      <c r="G606" s="22">
        <v>200</v>
      </c>
      <c r="H606" s="8">
        <v>200</v>
      </c>
      <c r="I606" s="8">
        <f t="shared" si="385"/>
        <v>100</v>
      </c>
      <c r="J606" s="8">
        <v>0</v>
      </c>
      <c r="K606" s="8"/>
      <c r="L606" s="8">
        <f t="shared" si="383"/>
        <v>200</v>
      </c>
      <c r="M606" s="8">
        <f t="shared" si="386"/>
        <v>100</v>
      </c>
      <c r="N606" s="8">
        <f t="shared" si="377"/>
        <v>0</v>
      </c>
      <c r="O606" s="8">
        <f t="shared" si="384"/>
        <v>0</v>
      </c>
      <c r="P606" s="8"/>
      <c r="Q606" s="8"/>
      <c r="R606" s="8"/>
      <c r="S606" s="8">
        <f t="shared" si="379"/>
        <v>200</v>
      </c>
      <c r="T606" s="8">
        <f t="shared" si="378"/>
        <v>100</v>
      </c>
      <c r="U606" s="8">
        <f t="shared" si="380"/>
        <v>0</v>
      </c>
      <c r="V606" s="8">
        <f t="shared" si="381"/>
        <v>200</v>
      </c>
      <c r="W606" s="26">
        <f t="shared" si="382"/>
        <v>0</v>
      </c>
      <c r="X606" s="30">
        <v>0</v>
      </c>
      <c r="Y606" s="26"/>
    </row>
    <row r="607" spans="1:25" ht="14.25" customHeight="1" x14ac:dyDescent="0.2">
      <c r="A607" s="7" t="s">
        <v>1500</v>
      </c>
      <c r="B607" s="21" t="s">
        <v>1503</v>
      </c>
      <c r="C607" s="29"/>
      <c r="D607" s="6" t="s">
        <v>1457</v>
      </c>
      <c r="E607" s="6" t="s">
        <v>388</v>
      </c>
      <c r="F607" s="20" t="s">
        <v>999</v>
      </c>
      <c r="G607" s="22">
        <v>200</v>
      </c>
      <c r="H607" s="8">
        <v>200</v>
      </c>
      <c r="I607" s="8">
        <f t="shared" si="385"/>
        <v>100</v>
      </c>
      <c r="J607" s="8">
        <v>0</v>
      </c>
      <c r="K607" s="8"/>
      <c r="L607" s="8">
        <f t="shared" si="383"/>
        <v>200</v>
      </c>
      <c r="M607" s="8">
        <f t="shared" si="386"/>
        <v>100</v>
      </c>
      <c r="N607" s="8">
        <f t="shared" si="377"/>
        <v>0</v>
      </c>
      <c r="O607" s="8">
        <f t="shared" si="384"/>
        <v>0</v>
      </c>
      <c r="P607" s="8"/>
      <c r="Q607" s="8"/>
      <c r="R607" s="8"/>
      <c r="S607" s="8">
        <f t="shared" si="379"/>
        <v>200</v>
      </c>
      <c r="T607" s="8">
        <f t="shared" si="378"/>
        <v>100</v>
      </c>
      <c r="U607" s="8">
        <f t="shared" si="380"/>
        <v>0</v>
      </c>
      <c r="V607" s="8">
        <f t="shared" si="381"/>
        <v>200</v>
      </c>
      <c r="W607" s="26">
        <f t="shared" si="382"/>
        <v>0</v>
      </c>
      <c r="X607" s="30"/>
      <c r="Y607" s="26"/>
    </row>
    <row r="608" spans="1:25" ht="14.25" customHeight="1" x14ac:dyDescent="0.2">
      <c r="A608" s="7" t="s">
        <v>1500</v>
      </c>
      <c r="B608" s="21" t="s">
        <v>1503</v>
      </c>
      <c r="C608" s="29"/>
      <c r="D608" s="6" t="s">
        <v>1457</v>
      </c>
      <c r="E608" s="6" t="s">
        <v>388</v>
      </c>
      <c r="F608" s="6" t="s">
        <v>1000</v>
      </c>
      <c r="G608" s="8">
        <v>200</v>
      </c>
      <c r="H608" s="8">
        <v>200</v>
      </c>
      <c r="I608" s="8">
        <f t="shared" si="385"/>
        <v>100</v>
      </c>
      <c r="J608" s="8">
        <v>0</v>
      </c>
      <c r="K608" s="8"/>
      <c r="L608" s="8">
        <f t="shared" si="383"/>
        <v>200</v>
      </c>
      <c r="M608" s="8">
        <f t="shared" si="386"/>
        <v>100</v>
      </c>
      <c r="N608" s="8">
        <f t="shared" si="377"/>
        <v>0</v>
      </c>
      <c r="O608" s="8">
        <f t="shared" si="384"/>
        <v>0</v>
      </c>
      <c r="P608" s="8"/>
      <c r="Q608" s="8"/>
      <c r="R608" s="8"/>
      <c r="S608" s="8">
        <f t="shared" si="379"/>
        <v>200</v>
      </c>
      <c r="T608" s="8">
        <f t="shared" si="378"/>
        <v>100</v>
      </c>
      <c r="U608" s="8">
        <f t="shared" si="380"/>
        <v>0</v>
      </c>
      <c r="V608" s="8">
        <f t="shared" si="381"/>
        <v>200</v>
      </c>
      <c r="W608" s="26">
        <f t="shared" si="382"/>
        <v>0</v>
      </c>
      <c r="X608" s="30"/>
      <c r="Y608" s="26"/>
    </row>
    <row r="609" spans="1:25" ht="14.25" customHeight="1" x14ac:dyDescent="0.2">
      <c r="A609" s="7" t="s">
        <v>1500</v>
      </c>
      <c r="B609" s="21" t="s">
        <v>1503</v>
      </c>
      <c r="C609" s="29"/>
      <c r="D609" s="6" t="s">
        <v>1457</v>
      </c>
      <c r="E609" s="6" t="s">
        <v>389</v>
      </c>
      <c r="F609" s="20" t="s">
        <v>390</v>
      </c>
      <c r="G609" s="22">
        <v>3000</v>
      </c>
      <c r="H609" s="8">
        <v>3000</v>
      </c>
      <c r="I609" s="8">
        <f t="shared" si="385"/>
        <v>100</v>
      </c>
      <c r="J609" s="8">
        <v>0</v>
      </c>
      <c r="K609" s="8"/>
      <c r="L609" s="8">
        <f t="shared" si="383"/>
        <v>3000</v>
      </c>
      <c r="M609" s="8">
        <f t="shared" si="386"/>
        <v>100</v>
      </c>
      <c r="N609" s="8">
        <f t="shared" si="377"/>
        <v>0</v>
      </c>
      <c r="O609" s="8">
        <f t="shared" si="384"/>
        <v>0</v>
      </c>
      <c r="P609" s="8"/>
      <c r="Q609" s="8"/>
      <c r="R609" s="76">
        <f>0*1000</f>
        <v>0</v>
      </c>
      <c r="S609" s="8">
        <f t="shared" si="379"/>
        <v>3000</v>
      </c>
      <c r="T609" s="8">
        <f t="shared" si="378"/>
        <v>100</v>
      </c>
      <c r="U609" s="8">
        <f t="shared" si="380"/>
        <v>0</v>
      </c>
      <c r="V609" s="8">
        <f t="shared" si="381"/>
        <v>3000</v>
      </c>
      <c r="W609" s="26">
        <f t="shared" si="382"/>
        <v>0</v>
      </c>
      <c r="X609" s="30"/>
      <c r="Y609" s="26"/>
    </row>
    <row r="610" spans="1:25" ht="14.25" customHeight="1" x14ac:dyDescent="0.2">
      <c r="A610" s="7" t="s">
        <v>1500</v>
      </c>
      <c r="B610" s="21" t="s">
        <v>1503</v>
      </c>
      <c r="C610" s="29"/>
      <c r="D610" s="6" t="s">
        <v>1457</v>
      </c>
      <c r="E610" s="6" t="s">
        <v>391</v>
      </c>
      <c r="F610" s="20" t="s">
        <v>1610</v>
      </c>
      <c r="G610" s="22">
        <v>1400</v>
      </c>
      <c r="H610" s="8">
        <v>1400</v>
      </c>
      <c r="I610" s="8">
        <f t="shared" si="385"/>
        <v>100</v>
      </c>
      <c r="J610" s="8">
        <v>0</v>
      </c>
      <c r="K610" s="8"/>
      <c r="L610" s="8">
        <f t="shared" si="383"/>
        <v>1400</v>
      </c>
      <c r="M610" s="8">
        <f t="shared" si="386"/>
        <v>100</v>
      </c>
      <c r="N610" s="8">
        <f t="shared" si="377"/>
        <v>0</v>
      </c>
      <c r="O610" s="8">
        <f t="shared" si="384"/>
        <v>0</v>
      </c>
      <c r="P610" s="8"/>
      <c r="Q610" s="8"/>
      <c r="R610" s="8"/>
      <c r="S610" s="8">
        <f t="shared" si="379"/>
        <v>1400</v>
      </c>
      <c r="T610" s="8">
        <f t="shared" si="378"/>
        <v>100</v>
      </c>
      <c r="U610" s="8">
        <f t="shared" si="380"/>
        <v>0</v>
      </c>
      <c r="V610" s="8">
        <f t="shared" si="381"/>
        <v>1400</v>
      </c>
      <c r="W610" s="26">
        <f t="shared" si="382"/>
        <v>0</v>
      </c>
      <c r="X610" s="30"/>
      <c r="Y610" s="26"/>
    </row>
    <row r="611" spans="1:25" ht="14.25" customHeight="1" x14ac:dyDescent="0.2">
      <c r="A611" s="7" t="s">
        <v>1500</v>
      </c>
      <c r="B611" s="21" t="s">
        <v>1503</v>
      </c>
      <c r="C611" s="29"/>
      <c r="D611" s="6" t="s">
        <v>1457</v>
      </c>
      <c r="E611" s="6" t="s">
        <v>1611</v>
      </c>
      <c r="F611" s="20" t="s">
        <v>1001</v>
      </c>
      <c r="G611" s="22">
        <v>300</v>
      </c>
      <c r="H611" s="8">
        <v>300</v>
      </c>
      <c r="I611" s="8">
        <f t="shared" si="385"/>
        <v>100</v>
      </c>
      <c r="J611" s="8">
        <v>0</v>
      </c>
      <c r="K611" s="8"/>
      <c r="L611" s="8">
        <f t="shared" si="383"/>
        <v>300</v>
      </c>
      <c r="M611" s="8">
        <f t="shared" si="386"/>
        <v>100</v>
      </c>
      <c r="N611" s="8">
        <f t="shared" si="377"/>
        <v>0</v>
      </c>
      <c r="O611" s="8">
        <f t="shared" si="384"/>
        <v>0</v>
      </c>
      <c r="P611" s="8"/>
      <c r="Q611" s="8"/>
      <c r="R611" s="8"/>
      <c r="S611" s="8">
        <f t="shared" si="379"/>
        <v>300</v>
      </c>
      <c r="T611" s="8">
        <f t="shared" si="378"/>
        <v>100</v>
      </c>
      <c r="U611" s="8">
        <f t="shared" si="380"/>
        <v>0</v>
      </c>
      <c r="V611" s="8">
        <f t="shared" si="381"/>
        <v>300</v>
      </c>
      <c r="W611" s="26">
        <f t="shared" si="382"/>
        <v>0</v>
      </c>
      <c r="X611" s="30"/>
      <c r="Y611" s="26"/>
    </row>
    <row r="612" spans="1:25" ht="14.25" customHeight="1" x14ac:dyDescent="0.2">
      <c r="A612" s="7" t="s">
        <v>1500</v>
      </c>
      <c r="B612" s="21" t="s">
        <v>1503</v>
      </c>
      <c r="C612" s="29"/>
      <c r="D612" s="6" t="s">
        <v>1457</v>
      </c>
      <c r="E612" s="6" t="s">
        <v>1612</v>
      </c>
      <c r="F612" s="20" t="s">
        <v>1002</v>
      </c>
      <c r="G612" s="22">
        <v>0</v>
      </c>
      <c r="H612" s="8">
        <v>0</v>
      </c>
      <c r="I612" s="8" t="e">
        <f t="shared" si="385"/>
        <v>#DIV/0!</v>
      </c>
      <c r="J612" s="8">
        <v>0</v>
      </c>
      <c r="K612" s="8"/>
      <c r="L612" s="8">
        <f t="shared" si="383"/>
        <v>0</v>
      </c>
      <c r="M612" s="8" t="e">
        <f t="shared" si="386"/>
        <v>#DIV/0!</v>
      </c>
      <c r="N612" s="8">
        <f t="shared" si="377"/>
        <v>0</v>
      </c>
      <c r="O612" s="8">
        <f t="shared" si="384"/>
        <v>0</v>
      </c>
      <c r="P612" s="8"/>
      <c r="Q612" s="8"/>
      <c r="R612" s="8"/>
      <c r="S612" s="8">
        <f t="shared" si="379"/>
        <v>0</v>
      </c>
      <c r="T612" s="8" t="e">
        <f t="shared" si="378"/>
        <v>#DIV/0!</v>
      </c>
      <c r="U612" s="8">
        <f t="shared" si="380"/>
        <v>0</v>
      </c>
      <c r="V612" s="8">
        <f t="shared" si="381"/>
        <v>0</v>
      </c>
      <c r="W612" s="26">
        <f t="shared" si="382"/>
        <v>0</v>
      </c>
      <c r="X612" s="30"/>
      <c r="Y612" s="26"/>
    </row>
    <row r="613" spans="1:25" ht="14.25" customHeight="1" x14ac:dyDescent="0.2">
      <c r="A613" s="7" t="s">
        <v>1500</v>
      </c>
      <c r="B613" s="21" t="s">
        <v>1503</v>
      </c>
      <c r="C613" s="29"/>
      <c r="D613" s="6" t="s">
        <v>1457</v>
      </c>
      <c r="E613" s="6" t="s">
        <v>1613</v>
      </c>
      <c r="F613" s="20" t="s">
        <v>1544</v>
      </c>
      <c r="G613" s="22">
        <v>200</v>
      </c>
      <c r="H613" s="8">
        <v>200</v>
      </c>
      <c r="I613" s="8">
        <f t="shared" si="385"/>
        <v>100</v>
      </c>
      <c r="J613" s="8">
        <v>0</v>
      </c>
      <c r="K613" s="8"/>
      <c r="L613" s="8">
        <f t="shared" si="383"/>
        <v>200</v>
      </c>
      <c r="M613" s="8">
        <f t="shared" si="386"/>
        <v>100</v>
      </c>
      <c r="N613" s="8">
        <f t="shared" si="377"/>
        <v>0</v>
      </c>
      <c r="O613" s="8">
        <f t="shared" si="384"/>
        <v>0</v>
      </c>
      <c r="P613" s="8"/>
      <c r="Q613" s="8"/>
      <c r="R613" s="8"/>
      <c r="S613" s="8">
        <f t="shared" si="379"/>
        <v>200</v>
      </c>
      <c r="T613" s="8">
        <f t="shared" si="378"/>
        <v>100</v>
      </c>
      <c r="U613" s="8">
        <f t="shared" si="380"/>
        <v>0</v>
      </c>
      <c r="V613" s="8">
        <f t="shared" si="381"/>
        <v>200</v>
      </c>
      <c r="W613" s="26">
        <f t="shared" si="382"/>
        <v>0</v>
      </c>
      <c r="X613" s="30"/>
      <c r="Y613" s="26"/>
    </row>
    <row r="614" spans="1:25" ht="14.25" customHeight="1" x14ac:dyDescent="0.2">
      <c r="A614" s="7" t="s">
        <v>1500</v>
      </c>
      <c r="B614" s="21" t="s">
        <v>1503</v>
      </c>
      <c r="C614" s="29"/>
      <c r="D614" s="6" t="s">
        <v>1457</v>
      </c>
      <c r="E614" s="6" t="s">
        <v>1614</v>
      </c>
      <c r="F614" s="20" t="s">
        <v>360</v>
      </c>
      <c r="G614" s="22">
        <v>600</v>
      </c>
      <c r="H614" s="8">
        <v>600</v>
      </c>
      <c r="I614" s="8">
        <f t="shared" si="385"/>
        <v>100</v>
      </c>
      <c r="J614" s="8">
        <v>0</v>
      </c>
      <c r="K614" s="8"/>
      <c r="L614" s="8">
        <f t="shared" si="383"/>
        <v>600</v>
      </c>
      <c r="M614" s="8">
        <f t="shared" si="386"/>
        <v>100</v>
      </c>
      <c r="N614" s="8">
        <f t="shared" si="377"/>
        <v>0</v>
      </c>
      <c r="O614" s="8">
        <f t="shared" si="384"/>
        <v>0</v>
      </c>
      <c r="P614" s="8"/>
      <c r="Q614" s="8"/>
      <c r="R614" s="8"/>
      <c r="S614" s="8">
        <f t="shared" si="379"/>
        <v>600</v>
      </c>
      <c r="T614" s="8">
        <f t="shared" si="378"/>
        <v>100</v>
      </c>
      <c r="U614" s="8">
        <f t="shared" si="380"/>
        <v>0</v>
      </c>
      <c r="V614" s="8">
        <f t="shared" si="381"/>
        <v>600</v>
      </c>
      <c r="W614" s="26">
        <f t="shared" si="382"/>
        <v>0</v>
      </c>
      <c r="X614" s="30"/>
      <c r="Y614" s="26"/>
    </row>
    <row r="615" spans="1:25" ht="14.25" customHeight="1" x14ac:dyDescent="0.2">
      <c r="A615" s="7" t="s">
        <v>1500</v>
      </c>
      <c r="B615" s="21" t="s">
        <v>1503</v>
      </c>
      <c r="C615" s="29"/>
      <c r="D615" s="6" t="s">
        <v>1457</v>
      </c>
      <c r="E615" s="6" t="s">
        <v>361</v>
      </c>
      <c r="F615" s="20" t="s">
        <v>940</v>
      </c>
      <c r="G615" s="22">
        <v>1000</v>
      </c>
      <c r="H615" s="8">
        <v>1000</v>
      </c>
      <c r="I615" s="8">
        <f t="shared" si="385"/>
        <v>100</v>
      </c>
      <c r="J615" s="8">
        <v>0</v>
      </c>
      <c r="K615" s="8"/>
      <c r="L615" s="8">
        <f t="shared" si="383"/>
        <v>1000</v>
      </c>
      <c r="M615" s="8">
        <f t="shared" si="386"/>
        <v>100</v>
      </c>
      <c r="N615" s="8">
        <f t="shared" si="377"/>
        <v>0</v>
      </c>
      <c r="O615" s="8">
        <f t="shared" si="384"/>
        <v>0</v>
      </c>
      <c r="P615" s="8"/>
      <c r="Q615" s="8"/>
      <c r="R615" s="76"/>
      <c r="S615" s="8">
        <f t="shared" si="379"/>
        <v>1000</v>
      </c>
      <c r="T615" s="8">
        <f t="shared" si="378"/>
        <v>100</v>
      </c>
      <c r="U615" s="8">
        <f t="shared" si="380"/>
        <v>0</v>
      </c>
      <c r="V615" s="8">
        <f t="shared" si="381"/>
        <v>1000</v>
      </c>
      <c r="W615" s="26">
        <f t="shared" si="382"/>
        <v>0</v>
      </c>
      <c r="X615" s="30"/>
      <c r="Y615" s="26"/>
    </row>
    <row r="616" spans="1:25" ht="14.25" customHeight="1" x14ac:dyDescent="0.2">
      <c r="A616" s="7" t="s">
        <v>1500</v>
      </c>
      <c r="B616" s="21" t="s">
        <v>1503</v>
      </c>
      <c r="C616" s="29"/>
      <c r="D616" s="6" t="s">
        <v>1457</v>
      </c>
      <c r="E616" s="6" t="s">
        <v>362</v>
      </c>
      <c r="F616" s="20" t="s">
        <v>941</v>
      </c>
      <c r="G616" s="8">
        <v>0</v>
      </c>
      <c r="H616" s="8">
        <v>0</v>
      </c>
      <c r="I616" s="8" t="e">
        <f t="shared" si="385"/>
        <v>#DIV/0!</v>
      </c>
      <c r="J616" s="8">
        <v>0</v>
      </c>
      <c r="K616" s="8"/>
      <c r="L616" s="8">
        <f t="shared" si="383"/>
        <v>0</v>
      </c>
      <c r="M616" s="8" t="e">
        <f t="shared" si="386"/>
        <v>#DIV/0!</v>
      </c>
      <c r="N616" s="8">
        <f t="shared" si="377"/>
        <v>0</v>
      </c>
      <c r="O616" s="8">
        <f t="shared" si="384"/>
        <v>0</v>
      </c>
      <c r="P616" s="8"/>
      <c r="Q616" s="8"/>
      <c r="R616" s="8"/>
      <c r="S616" s="8">
        <f t="shared" si="379"/>
        <v>0</v>
      </c>
      <c r="T616" s="8" t="e">
        <f t="shared" si="378"/>
        <v>#DIV/0!</v>
      </c>
      <c r="U616" s="8">
        <f t="shared" si="380"/>
        <v>0</v>
      </c>
      <c r="V616" s="8">
        <f t="shared" si="381"/>
        <v>0</v>
      </c>
      <c r="W616" s="26">
        <f t="shared" si="382"/>
        <v>0</v>
      </c>
      <c r="X616" s="30"/>
      <c r="Y616" s="26"/>
    </row>
    <row r="617" spans="1:25" ht="14.25" customHeight="1" x14ac:dyDescent="0.2">
      <c r="A617" s="7" t="s">
        <v>1500</v>
      </c>
      <c r="B617" s="21" t="s">
        <v>1503</v>
      </c>
      <c r="C617" s="29"/>
      <c r="D617" s="6" t="s">
        <v>1457</v>
      </c>
      <c r="E617" s="6" t="s">
        <v>1615</v>
      </c>
      <c r="F617" s="20" t="s">
        <v>1545</v>
      </c>
      <c r="G617" s="8">
        <v>500</v>
      </c>
      <c r="H617" s="8">
        <v>500</v>
      </c>
      <c r="I617" s="8">
        <f t="shared" si="385"/>
        <v>100</v>
      </c>
      <c r="J617" s="8">
        <v>0</v>
      </c>
      <c r="K617" s="8"/>
      <c r="L617" s="8">
        <f t="shared" si="383"/>
        <v>500</v>
      </c>
      <c r="M617" s="8">
        <f t="shared" si="386"/>
        <v>100</v>
      </c>
      <c r="N617" s="8">
        <f t="shared" ref="N617:N687" si="387">G617-L617</f>
        <v>0</v>
      </c>
      <c r="O617" s="8">
        <f t="shared" si="384"/>
        <v>0</v>
      </c>
      <c r="P617" s="8"/>
      <c r="Q617" s="8"/>
      <c r="R617" s="8"/>
      <c r="S617" s="8">
        <f t="shared" si="379"/>
        <v>500</v>
      </c>
      <c r="T617" s="8">
        <f t="shared" si="378"/>
        <v>100</v>
      </c>
      <c r="U617" s="8">
        <f t="shared" si="380"/>
        <v>0</v>
      </c>
      <c r="V617" s="8">
        <f t="shared" si="381"/>
        <v>500</v>
      </c>
      <c r="W617" s="26">
        <f t="shared" si="382"/>
        <v>0</v>
      </c>
      <c r="X617" s="30"/>
      <c r="Y617" s="26"/>
    </row>
    <row r="618" spans="1:25" ht="14.25" customHeight="1" x14ac:dyDescent="0.2">
      <c r="A618" s="7" t="s">
        <v>1500</v>
      </c>
      <c r="B618" s="21" t="s">
        <v>1503</v>
      </c>
      <c r="C618" s="29"/>
      <c r="D618" s="6" t="s">
        <v>1457</v>
      </c>
      <c r="E618" s="6" t="s">
        <v>1096</v>
      </c>
      <c r="F618" s="20" t="s">
        <v>1546</v>
      </c>
      <c r="G618" s="22">
        <v>400</v>
      </c>
      <c r="H618" s="8">
        <v>400</v>
      </c>
      <c r="I618" s="8">
        <f t="shared" si="385"/>
        <v>100</v>
      </c>
      <c r="J618" s="8">
        <v>0</v>
      </c>
      <c r="K618" s="8"/>
      <c r="L618" s="8">
        <f t="shared" si="383"/>
        <v>400</v>
      </c>
      <c r="M618" s="8">
        <f t="shared" si="386"/>
        <v>100</v>
      </c>
      <c r="N618" s="8">
        <f t="shared" si="387"/>
        <v>0</v>
      </c>
      <c r="O618" s="8">
        <f t="shared" si="384"/>
        <v>0</v>
      </c>
      <c r="P618" s="8"/>
      <c r="Q618" s="8"/>
      <c r="R618" s="8"/>
      <c r="S618" s="8">
        <f t="shared" si="379"/>
        <v>400</v>
      </c>
      <c r="T618" s="8">
        <f t="shared" si="378"/>
        <v>100</v>
      </c>
      <c r="U618" s="8">
        <f t="shared" si="380"/>
        <v>0</v>
      </c>
      <c r="V618" s="8">
        <f t="shared" si="381"/>
        <v>400</v>
      </c>
      <c r="W618" s="26">
        <f t="shared" si="382"/>
        <v>0</v>
      </c>
      <c r="X618" s="30"/>
      <c r="Y618" s="26"/>
    </row>
    <row r="619" spans="1:25" ht="14.25" customHeight="1" x14ac:dyDescent="0.2">
      <c r="A619" s="7" t="s">
        <v>1500</v>
      </c>
      <c r="B619" s="21" t="s">
        <v>1503</v>
      </c>
      <c r="C619" s="29"/>
      <c r="D619" s="6" t="s">
        <v>1457</v>
      </c>
      <c r="E619" s="6" t="s">
        <v>1097</v>
      </c>
      <c r="F619" s="20" t="s">
        <v>942</v>
      </c>
      <c r="G619" s="22">
        <v>200</v>
      </c>
      <c r="H619" s="8">
        <v>200</v>
      </c>
      <c r="I619" s="8">
        <f t="shared" si="385"/>
        <v>100</v>
      </c>
      <c r="J619" s="8">
        <v>0</v>
      </c>
      <c r="K619" s="8"/>
      <c r="L619" s="8">
        <f t="shared" si="383"/>
        <v>200</v>
      </c>
      <c r="M619" s="8">
        <f t="shared" si="386"/>
        <v>100</v>
      </c>
      <c r="N619" s="8">
        <f t="shared" si="387"/>
        <v>0</v>
      </c>
      <c r="O619" s="8">
        <f t="shared" si="384"/>
        <v>0</v>
      </c>
      <c r="P619" s="8"/>
      <c r="Q619" s="8"/>
      <c r="R619" s="76"/>
      <c r="S619" s="8">
        <f t="shared" si="379"/>
        <v>200</v>
      </c>
      <c r="T619" s="8">
        <f t="shared" ref="T619:T681" si="388">S619/G619*100</f>
        <v>100</v>
      </c>
      <c r="U619" s="8">
        <f t="shared" si="380"/>
        <v>0</v>
      </c>
      <c r="V619" s="8">
        <f t="shared" si="381"/>
        <v>200</v>
      </c>
      <c r="W619" s="26">
        <f t="shared" si="382"/>
        <v>0</v>
      </c>
      <c r="X619" s="30"/>
      <c r="Y619" s="26"/>
    </row>
    <row r="620" spans="1:25" ht="14.25" customHeight="1" x14ac:dyDescent="0.2">
      <c r="A620" s="7" t="s">
        <v>1500</v>
      </c>
      <c r="B620" s="21">
        <v>5525</v>
      </c>
      <c r="C620" s="29"/>
      <c r="D620" s="6" t="s">
        <v>1457</v>
      </c>
      <c r="E620" s="6" t="s">
        <v>1098</v>
      </c>
      <c r="F620" s="20" t="s">
        <v>943</v>
      </c>
      <c r="G620" s="22">
        <v>500</v>
      </c>
      <c r="H620" s="8">
        <v>296</v>
      </c>
      <c r="I620" s="8">
        <f t="shared" si="385"/>
        <v>59.199999999999996</v>
      </c>
      <c r="J620" s="8">
        <v>190.37</v>
      </c>
      <c r="K620" s="8"/>
      <c r="L620" s="8">
        <f t="shared" si="383"/>
        <v>486.37</v>
      </c>
      <c r="M620" s="8">
        <f t="shared" si="386"/>
        <v>97.274000000000001</v>
      </c>
      <c r="N620" s="8">
        <f t="shared" si="387"/>
        <v>13.629999999999995</v>
      </c>
      <c r="O620" s="8">
        <f t="shared" si="384"/>
        <v>190.37</v>
      </c>
      <c r="P620" s="8"/>
      <c r="Q620" s="8"/>
      <c r="R620" s="8"/>
      <c r="S620" s="8">
        <f t="shared" si="379"/>
        <v>486.37</v>
      </c>
      <c r="T620" s="8">
        <f t="shared" si="388"/>
        <v>97.274000000000001</v>
      </c>
      <c r="U620" s="8">
        <f t="shared" si="380"/>
        <v>13.629999999999995</v>
      </c>
      <c r="V620" s="8">
        <f t="shared" si="381"/>
        <v>486.37</v>
      </c>
      <c r="W620" s="26">
        <f t="shared" si="382"/>
        <v>0</v>
      </c>
      <c r="X620" s="30"/>
      <c r="Y620" s="26"/>
    </row>
    <row r="621" spans="1:25" ht="14.25" customHeight="1" x14ac:dyDescent="0.2">
      <c r="A621" s="7" t="s">
        <v>1500</v>
      </c>
      <c r="B621" s="21" t="s">
        <v>1503</v>
      </c>
      <c r="C621" s="29"/>
      <c r="D621" s="6" t="s">
        <v>1457</v>
      </c>
      <c r="E621" s="6" t="s">
        <v>1099</v>
      </c>
      <c r="F621" s="20" t="s">
        <v>1547</v>
      </c>
      <c r="G621" s="22">
        <v>250</v>
      </c>
      <c r="H621" s="8">
        <v>250</v>
      </c>
      <c r="I621" s="8">
        <f t="shared" si="385"/>
        <v>100</v>
      </c>
      <c r="J621" s="8">
        <v>0</v>
      </c>
      <c r="K621" s="8"/>
      <c r="L621" s="8">
        <f t="shared" si="383"/>
        <v>250</v>
      </c>
      <c r="M621" s="8">
        <f t="shared" si="386"/>
        <v>100</v>
      </c>
      <c r="N621" s="8">
        <f t="shared" si="387"/>
        <v>0</v>
      </c>
      <c r="O621" s="8">
        <f t="shared" si="384"/>
        <v>0</v>
      </c>
      <c r="P621" s="8"/>
      <c r="Q621" s="8"/>
      <c r="R621" s="8"/>
      <c r="S621" s="8">
        <f t="shared" si="379"/>
        <v>250</v>
      </c>
      <c r="T621" s="8">
        <f t="shared" si="388"/>
        <v>100</v>
      </c>
      <c r="U621" s="8">
        <f t="shared" si="380"/>
        <v>0</v>
      </c>
      <c r="V621" s="8">
        <f t="shared" si="381"/>
        <v>250</v>
      </c>
      <c r="W621" s="26">
        <f t="shared" si="382"/>
        <v>0</v>
      </c>
      <c r="X621" s="30"/>
      <c r="Y621" s="26"/>
    </row>
    <row r="622" spans="1:25" ht="14.25" customHeight="1" x14ac:dyDescent="0.2">
      <c r="A622" s="7" t="s">
        <v>1500</v>
      </c>
      <c r="B622" s="21" t="s">
        <v>1503</v>
      </c>
      <c r="C622" s="29"/>
      <c r="D622" s="6" t="s">
        <v>1457</v>
      </c>
      <c r="E622" s="6" t="s">
        <v>1100</v>
      </c>
      <c r="F622" s="20" t="s">
        <v>995</v>
      </c>
      <c r="G622" s="22">
        <v>0</v>
      </c>
      <c r="H622" s="8">
        <v>0</v>
      </c>
      <c r="I622" s="8" t="e">
        <f t="shared" si="385"/>
        <v>#DIV/0!</v>
      </c>
      <c r="J622" s="8">
        <v>0</v>
      </c>
      <c r="K622" s="8"/>
      <c r="L622" s="8">
        <f t="shared" si="383"/>
        <v>0</v>
      </c>
      <c r="M622" s="8" t="e">
        <f t="shared" si="386"/>
        <v>#DIV/0!</v>
      </c>
      <c r="N622" s="8">
        <f t="shared" si="387"/>
        <v>0</v>
      </c>
      <c r="O622" s="8">
        <f t="shared" si="384"/>
        <v>0</v>
      </c>
      <c r="P622" s="8"/>
      <c r="Q622" s="8"/>
      <c r="R622" s="8"/>
      <c r="S622" s="8">
        <f t="shared" si="379"/>
        <v>0</v>
      </c>
      <c r="T622" s="8" t="e">
        <f t="shared" si="388"/>
        <v>#DIV/0!</v>
      </c>
      <c r="U622" s="8">
        <f t="shared" si="380"/>
        <v>0</v>
      </c>
      <c r="V622" s="8">
        <f t="shared" si="381"/>
        <v>0</v>
      </c>
      <c r="W622" s="26">
        <f t="shared" si="382"/>
        <v>0</v>
      </c>
      <c r="X622" s="30"/>
      <c r="Y622" s="26"/>
    </row>
    <row r="623" spans="1:25" ht="14.25" customHeight="1" x14ac:dyDescent="0.2">
      <c r="A623" s="7" t="s">
        <v>1500</v>
      </c>
      <c r="B623" s="21" t="s">
        <v>1503</v>
      </c>
      <c r="C623" s="29"/>
      <c r="D623" s="6" t="s">
        <v>1457</v>
      </c>
      <c r="E623" s="6" t="s">
        <v>1101</v>
      </c>
      <c r="F623" s="20" t="s">
        <v>997</v>
      </c>
      <c r="G623" s="22">
        <v>200</v>
      </c>
      <c r="H623" s="8">
        <v>200</v>
      </c>
      <c r="I623" s="8">
        <f t="shared" si="385"/>
        <v>100</v>
      </c>
      <c r="J623" s="8">
        <v>0</v>
      </c>
      <c r="K623" s="8"/>
      <c r="L623" s="8">
        <f t="shared" si="383"/>
        <v>200</v>
      </c>
      <c r="M623" s="8">
        <f t="shared" si="386"/>
        <v>100</v>
      </c>
      <c r="N623" s="8">
        <f t="shared" si="387"/>
        <v>0</v>
      </c>
      <c r="O623" s="8">
        <f t="shared" si="384"/>
        <v>0</v>
      </c>
      <c r="P623" s="8"/>
      <c r="Q623" s="8"/>
      <c r="R623" s="76"/>
      <c r="S623" s="8">
        <f t="shared" si="379"/>
        <v>200</v>
      </c>
      <c r="T623" s="8">
        <f t="shared" si="388"/>
        <v>100</v>
      </c>
      <c r="U623" s="8">
        <f t="shared" si="380"/>
        <v>0</v>
      </c>
      <c r="V623" s="8">
        <f t="shared" si="381"/>
        <v>200</v>
      </c>
      <c r="W623" s="26">
        <f t="shared" si="382"/>
        <v>0</v>
      </c>
      <c r="X623" s="30"/>
      <c r="Y623" s="26"/>
    </row>
    <row r="624" spans="1:25" ht="14.25" customHeight="1" x14ac:dyDescent="0.2">
      <c r="A624" s="7" t="s">
        <v>1500</v>
      </c>
      <c r="B624" s="21" t="s">
        <v>1503</v>
      </c>
      <c r="C624" s="29"/>
      <c r="D624" s="6" t="s">
        <v>1457</v>
      </c>
      <c r="E624" s="6" t="s">
        <v>1102</v>
      </c>
      <c r="F624" s="20" t="s">
        <v>1377</v>
      </c>
      <c r="G624" s="22">
        <v>300</v>
      </c>
      <c r="H624" s="8">
        <v>300</v>
      </c>
      <c r="I624" s="8">
        <f t="shared" si="385"/>
        <v>100</v>
      </c>
      <c r="J624" s="8">
        <v>0</v>
      </c>
      <c r="K624" s="8"/>
      <c r="L624" s="8">
        <f t="shared" si="383"/>
        <v>300</v>
      </c>
      <c r="M624" s="8">
        <f t="shared" si="386"/>
        <v>100</v>
      </c>
      <c r="N624" s="8">
        <f t="shared" si="387"/>
        <v>0</v>
      </c>
      <c r="O624" s="8">
        <f t="shared" si="384"/>
        <v>0</v>
      </c>
      <c r="P624" s="8"/>
      <c r="Q624" s="8"/>
      <c r="R624" s="8"/>
      <c r="S624" s="8">
        <f t="shared" si="379"/>
        <v>300</v>
      </c>
      <c r="T624" s="8">
        <f t="shared" si="388"/>
        <v>100</v>
      </c>
      <c r="U624" s="8">
        <f t="shared" si="380"/>
        <v>0</v>
      </c>
      <c r="V624" s="8">
        <f t="shared" si="381"/>
        <v>300</v>
      </c>
      <c r="W624" s="26">
        <f t="shared" si="382"/>
        <v>0</v>
      </c>
      <c r="X624" s="30"/>
      <c r="Y624" s="26"/>
    </row>
    <row r="625" spans="1:25" ht="14.25" customHeight="1" x14ac:dyDescent="0.2">
      <c r="A625" s="7" t="s">
        <v>1500</v>
      </c>
      <c r="B625" s="21" t="s">
        <v>1503</v>
      </c>
      <c r="C625" s="29"/>
      <c r="D625" s="6" t="s">
        <v>1457</v>
      </c>
      <c r="E625" s="6" t="s">
        <v>1103</v>
      </c>
      <c r="F625" s="20" t="s">
        <v>148</v>
      </c>
      <c r="G625" s="22">
        <v>400</v>
      </c>
      <c r="H625" s="8">
        <v>0</v>
      </c>
      <c r="I625" s="8">
        <f t="shared" si="385"/>
        <v>0</v>
      </c>
      <c r="J625" s="8">
        <v>0</v>
      </c>
      <c r="K625" s="8"/>
      <c r="L625" s="8">
        <f t="shared" si="383"/>
        <v>0</v>
      </c>
      <c r="M625" s="8">
        <f t="shared" si="386"/>
        <v>0</v>
      </c>
      <c r="N625" s="8">
        <f t="shared" si="387"/>
        <v>400</v>
      </c>
      <c r="O625" s="8">
        <f t="shared" si="384"/>
        <v>0</v>
      </c>
      <c r="P625" s="8"/>
      <c r="Q625" s="8"/>
      <c r="R625" s="8"/>
      <c r="S625" s="8">
        <f t="shared" ref="S625:S688" si="389">L625+P625+Q625+R625</f>
        <v>0</v>
      </c>
      <c r="T625" s="8">
        <f t="shared" si="388"/>
        <v>0</v>
      </c>
      <c r="U625" s="8">
        <f t="shared" ref="U625:U688" si="390">G625-S625</f>
        <v>400</v>
      </c>
      <c r="V625" s="8">
        <f t="shared" ref="V625:V688" si="391">H625+J625</f>
        <v>0</v>
      </c>
      <c r="W625" s="26">
        <f t="shared" ref="W625:W688" si="392">K625+P625</f>
        <v>0</v>
      </c>
      <c r="X625" s="30"/>
      <c r="Y625" s="26"/>
    </row>
    <row r="626" spans="1:25" ht="14.25" customHeight="1" x14ac:dyDescent="0.2">
      <c r="A626" s="7" t="s">
        <v>1500</v>
      </c>
      <c r="B626" s="21" t="s">
        <v>1503</v>
      </c>
      <c r="C626" s="29" t="s">
        <v>10</v>
      </c>
      <c r="D626" s="6" t="s">
        <v>1457</v>
      </c>
      <c r="E626" s="6" t="s">
        <v>1104</v>
      </c>
      <c r="F626" s="20" t="s">
        <v>1548</v>
      </c>
      <c r="G626" s="22">
        <v>250</v>
      </c>
      <c r="H626" s="8">
        <v>250</v>
      </c>
      <c r="I626" s="8">
        <f t="shared" si="385"/>
        <v>100</v>
      </c>
      <c r="J626" s="8">
        <v>0</v>
      </c>
      <c r="K626" s="8"/>
      <c r="L626" s="8">
        <f t="shared" si="383"/>
        <v>250</v>
      </c>
      <c r="M626" s="8">
        <f t="shared" si="386"/>
        <v>100</v>
      </c>
      <c r="N626" s="8">
        <f t="shared" si="387"/>
        <v>0</v>
      </c>
      <c r="O626" s="8">
        <f t="shared" si="384"/>
        <v>0</v>
      </c>
      <c r="P626" s="8"/>
      <c r="Q626" s="8"/>
      <c r="R626" s="76"/>
      <c r="S626" s="8">
        <f t="shared" si="389"/>
        <v>250</v>
      </c>
      <c r="T626" s="8">
        <f t="shared" si="388"/>
        <v>100</v>
      </c>
      <c r="U626" s="8">
        <f t="shared" si="390"/>
        <v>0</v>
      </c>
      <c r="V626" s="8">
        <f t="shared" si="391"/>
        <v>250</v>
      </c>
      <c r="W626" s="26">
        <f t="shared" si="392"/>
        <v>0</v>
      </c>
      <c r="X626" s="30"/>
      <c r="Y626" s="26"/>
    </row>
    <row r="627" spans="1:25" ht="14.25" customHeight="1" x14ac:dyDescent="0.2">
      <c r="A627" s="7" t="s">
        <v>1500</v>
      </c>
      <c r="B627" s="21" t="s">
        <v>1503</v>
      </c>
      <c r="C627" s="29"/>
      <c r="D627" s="6" t="s">
        <v>1457</v>
      </c>
      <c r="E627" s="6" t="s">
        <v>1105</v>
      </c>
      <c r="F627" s="20" t="s">
        <v>1549</v>
      </c>
      <c r="G627" s="22">
        <v>100</v>
      </c>
      <c r="H627" s="8">
        <v>100</v>
      </c>
      <c r="I627" s="8">
        <f t="shared" si="385"/>
        <v>100</v>
      </c>
      <c r="J627" s="8">
        <v>0</v>
      </c>
      <c r="K627" s="8"/>
      <c r="L627" s="8">
        <f t="shared" si="383"/>
        <v>100</v>
      </c>
      <c r="M627" s="8">
        <f t="shared" si="386"/>
        <v>100</v>
      </c>
      <c r="N627" s="8">
        <f t="shared" si="387"/>
        <v>0</v>
      </c>
      <c r="O627" s="8">
        <f t="shared" si="384"/>
        <v>0</v>
      </c>
      <c r="P627" s="8"/>
      <c r="Q627" s="8"/>
      <c r="R627" s="8"/>
      <c r="S627" s="8">
        <f t="shared" si="389"/>
        <v>100</v>
      </c>
      <c r="T627" s="8">
        <f t="shared" si="388"/>
        <v>100</v>
      </c>
      <c r="U627" s="8">
        <f t="shared" si="390"/>
        <v>0</v>
      </c>
      <c r="V627" s="8">
        <f t="shared" si="391"/>
        <v>100</v>
      </c>
      <c r="W627" s="26">
        <f t="shared" si="392"/>
        <v>0</v>
      </c>
      <c r="X627" s="30"/>
      <c r="Y627" s="26"/>
    </row>
    <row r="628" spans="1:25" ht="14.25" customHeight="1" x14ac:dyDescent="0.2">
      <c r="A628" s="7" t="s">
        <v>1500</v>
      </c>
      <c r="B628" s="21" t="s">
        <v>1503</v>
      </c>
      <c r="C628" s="29"/>
      <c r="D628" s="6" t="s">
        <v>1457</v>
      </c>
      <c r="E628" s="6" t="s">
        <v>1106</v>
      </c>
      <c r="F628" s="20" t="s">
        <v>232</v>
      </c>
      <c r="G628" s="8">
        <v>500</v>
      </c>
      <c r="H628" s="8">
        <v>500</v>
      </c>
      <c r="I628" s="8">
        <f t="shared" si="385"/>
        <v>100</v>
      </c>
      <c r="J628" s="8">
        <v>0</v>
      </c>
      <c r="K628" s="8"/>
      <c r="L628" s="8">
        <f t="shared" si="383"/>
        <v>500</v>
      </c>
      <c r="M628" s="8">
        <f t="shared" si="386"/>
        <v>100</v>
      </c>
      <c r="N628" s="8">
        <f t="shared" si="387"/>
        <v>0</v>
      </c>
      <c r="O628" s="8">
        <f t="shared" si="384"/>
        <v>0</v>
      </c>
      <c r="P628" s="8"/>
      <c r="Q628" s="8"/>
      <c r="R628" s="8"/>
      <c r="S628" s="8">
        <f t="shared" si="389"/>
        <v>500</v>
      </c>
      <c r="T628" s="8">
        <f t="shared" si="388"/>
        <v>100</v>
      </c>
      <c r="U628" s="8">
        <f t="shared" si="390"/>
        <v>0</v>
      </c>
      <c r="V628" s="8">
        <f t="shared" si="391"/>
        <v>500</v>
      </c>
      <c r="W628" s="26">
        <f t="shared" si="392"/>
        <v>0</v>
      </c>
      <c r="X628" s="30"/>
      <c r="Y628" s="26"/>
    </row>
    <row r="629" spans="1:25" ht="14.25" customHeight="1" x14ac:dyDescent="0.2">
      <c r="A629" s="7" t="s">
        <v>1500</v>
      </c>
      <c r="B629" s="21" t="s">
        <v>1503</v>
      </c>
      <c r="C629" s="29"/>
      <c r="D629" s="6" t="s">
        <v>1457</v>
      </c>
      <c r="E629" s="6" t="s">
        <v>1107</v>
      </c>
      <c r="F629" s="20" t="s">
        <v>233</v>
      </c>
      <c r="G629" s="8">
        <v>300</v>
      </c>
      <c r="H629" s="8">
        <v>300</v>
      </c>
      <c r="I629" s="8">
        <f t="shared" si="385"/>
        <v>100</v>
      </c>
      <c r="J629" s="8">
        <v>0</v>
      </c>
      <c r="K629" s="8"/>
      <c r="L629" s="8">
        <f t="shared" si="383"/>
        <v>300</v>
      </c>
      <c r="M629" s="8">
        <f t="shared" si="386"/>
        <v>100</v>
      </c>
      <c r="N629" s="8">
        <f t="shared" si="387"/>
        <v>0</v>
      </c>
      <c r="O629" s="8">
        <f t="shared" si="384"/>
        <v>0</v>
      </c>
      <c r="P629" s="8"/>
      <c r="Q629" s="8"/>
      <c r="R629" s="76"/>
      <c r="S629" s="8">
        <f t="shared" si="389"/>
        <v>300</v>
      </c>
      <c r="T629" s="8">
        <f t="shared" si="388"/>
        <v>100</v>
      </c>
      <c r="U629" s="8">
        <f t="shared" si="390"/>
        <v>0</v>
      </c>
      <c r="V629" s="8">
        <f t="shared" si="391"/>
        <v>300</v>
      </c>
      <c r="W629" s="26">
        <f t="shared" si="392"/>
        <v>0</v>
      </c>
      <c r="X629" s="30"/>
      <c r="Y629" s="26"/>
    </row>
    <row r="630" spans="1:25" ht="14.25" customHeight="1" x14ac:dyDescent="0.2">
      <c r="A630" s="7" t="s">
        <v>1500</v>
      </c>
      <c r="B630" s="21" t="s">
        <v>1503</v>
      </c>
      <c r="C630" s="29"/>
      <c r="D630" s="6" t="s">
        <v>1457</v>
      </c>
      <c r="E630" s="6" t="s">
        <v>1108</v>
      </c>
      <c r="F630" s="20" t="s">
        <v>1562</v>
      </c>
      <c r="G630" s="8">
        <v>300</v>
      </c>
      <c r="H630" s="8">
        <v>300</v>
      </c>
      <c r="I630" s="8">
        <f t="shared" si="385"/>
        <v>100</v>
      </c>
      <c r="J630" s="8">
        <v>0</v>
      </c>
      <c r="K630" s="8"/>
      <c r="L630" s="8">
        <f t="shared" si="383"/>
        <v>300</v>
      </c>
      <c r="M630" s="8">
        <f t="shared" si="386"/>
        <v>100</v>
      </c>
      <c r="N630" s="8">
        <f t="shared" si="387"/>
        <v>0</v>
      </c>
      <c r="O630" s="8">
        <f t="shared" si="384"/>
        <v>0</v>
      </c>
      <c r="P630" s="8"/>
      <c r="Q630" s="8"/>
      <c r="R630" s="8"/>
      <c r="S630" s="8">
        <f t="shared" si="389"/>
        <v>300</v>
      </c>
      <c r="T630" s="8">
        <f t="shared" si="388"/>
        <v>100</v>
      </c>
      <c r="U630" s="8">
        <f t="shared" si="390"/>
        <v>0</v>
      </c>
      <c r="V630" s="8">
        <f t="shared" si="391"/>
        <v>300</v>
      </c>
      <c r="W630" s="26">
        <f t="shared" si="392"/>
        <v>0</v>
      </c>
      <c r="X630" s="30"/>
      <c r="Y630" s="26"/>
    </row>
    <row r="631" spans="1:25" ht="14.25" customHeight="1" x14ac:dyDescent="0.2">
      <c r="A631" s="7" t="s">
        <v>1109</v>
      </c>
      <c r="B631" s="21" t="s">
        <v>1503</v>
      </c>
      <c r="C631" s="29"/>
      <c r="D631" s="6" t="s">
        <v>1457</v>
      </c>
      <c r="E631" s="6" t="s">
        <v>1110</v>
      </c>
      <c r="F631" s="20" t="s">
        <v>307</v>
      </c>
      <c r="G631" s="22">
        <v>9000</v>
      </c>
      <c r="H631" s="8">
        <v>9000</v>
      </c>
      <c r="I631" s="8">
        <f t="shared" si="385"/>
        <v>100</v>
      </c>
      <c r="J631" s="8">
        <v>0</v>
      </c>
      <c r="K631" s="8"/>
      <c r="L631" s="8">
        <f t="shared" si="383"/>
        <v>9000</v>
      </c>
      <c r="M631" s="8">
        <f t="shared" si="386"/>
        <v>100</v>
      </c>
      <c r="N631" s="8">
        <f t="shared" si="387"/>
        <v>0</v>
      </c>
      <c r="O631" s="8">
        <f t="shared" si="384"/>
        <v>0</v>
      </c>
      <c r="P631" s="8"/>
      <c r="Q631" s="8"/>
      <c r="R631" s="76">
        <f>0*3000</f>
        <v>0</v>
      </c>
      <c r="S631" s="8">
        <f t="shared" si="389"/>
        <v>9000</v>
      </c>
      <c r="T631" s="8">
        <f t="shared" si="388"/>
        <v>100</v>
      </c>
      <c r="U631" s="8">
        <f t="shared" si="390"/>
        <v>0</v>
      </c>
      <c r="V631" s="8">
        <f t="shared" si="391"/>
        <v>9000</v>
      </c>
      <c r="W631" s="26">
        <f t="shared" si="392"/>
        <v>0</v>
      </c>
      <c r="X631" s="30"/>
      <c r="Y631" s="26"/>
    </row>
    <row r="632" spans="1:25" ht="14.25" customHeight="1" x14ac:dyDescent="0.2">
      <c r="A632" s="7" t="s">
        <v>1109</v>
      </c>
      <c r="B632" s="21" t="s">
        <v>1503</v>
      </c>
      <c r="C632" s="29"/>
      <c r="D632" s="6" t="s">
        <v>1457</v>
      </c>
      <c r="E632" s="6" t="s">
        <v>308</v>
      </c>
      <c r="F632" s="20" t="s">
        <v>309</v>
      </c>
      <c r="G632" s="22">
        <v>9000</v>
      </c>
      <c r="H632" s="8">
        <v>9000</v>
      </c>
      <c r="I632" s="8">
        <f>H632/G632*100</f>
        <v>100</v>
      </c>
      <c r="J632" s="8">
        <v>0</v>
      </c>
      <c r="K632" s="8"/>
      <c r="L632" s="8">
        <f>H632+J632+K632</f>
        <v>9000</v>
      </c>
      <c r="M632" s="8">
        <f>L632/G632*100</f>
        <v>100</v>
      </c>
      <c r="N632" s="8">
        <f>G632-L632</f>
        <v>0</v>
      </c>
      <c r="O632" s="8">
        <f>J632+K632</f>
        <v>0</v>
      </c>
      <c r="P632" s="8"/>
      <c r="Q632" s="8"/>
      <c r="R632" s="76">
        <f>0*3000</f>
        <v>0</v>
      </c>
      <c r="S632" s="8">
        <f t="shared" si="389"/>
        <v>9000</v>
      </c>
      <c r="T632" s="8">
        <f t="shared" si="388"/>
        <v>100</v>
      </c>
      <c r="U632" s="8">
        <f t="shared" si="390"/>
        <v>0</v>
      </c>
      <c r="V632" s="8">
        <f t="shared" si="391"/>
        <v>9000</v>
      </c>
      <c r="W632" s="26">
        <f t="shared" si="392"/>
        <v>0</v>
      </c>
      <c r="X632" s="30"/>
      <c r="Y632" s="26"/>
    </row>
    <row r="633" spans="1:25" ht="14.25" customHeight="1" x14ac:dyDescent="0.2">
      <c r="A633" s="7" t="s">
        <v>1109</v>
      </c>
      <c r="B633" s="21" t="s">
        <v>1503</v>
      </c>
      <c r="C633" s="29"/>
      <c r="D633" s="6" t="s">
        <v>1457</v>
      </c>
      <c r="E633" s="6" t="s">
        <v>392</v>
      </c>
      <c r="F633" s="20" t="s">
        <v>393</v>
      </c>
      <c r="G633" s="22">
        <v>1900</v>
      </c>
      <c r="H633" s="8">
        <v>1900</v>
      </c>
      <c r="I633" s="8">
        <f t="shared" ref="I633:I634" si="393">H633/G633*100</f>
        <v>100</v>
      </c>
      <c r="J633" s="8">
        <v>0</v>
      </c>
      <c r="K633" s="8"/>
      <c r="L633" s="8">
        <f t="shared" ref="L633:L634" si="394">H633+J633+K633</f>
        <v>1900</v>
      </c>
      <c r="M633" s="8">
        <f t="shared" ref="M633:M634" si="395">L633/G633*100</f>
        <v>100</v>
      </c>
      <c r="N633" s="8">
        <f t="shared" ref="N633:N634" si="396">G633-L633</f>
        <v>0</v>
      </c>
      <c r="O633" s="8">
        <f t="shared" ref="O633:O634" si="397">J633+K633</f>
        <v>0</v>
      </c>
      <c r="P633" s="8"/>
      <c r="Q633" s="8"/>
      <c r="R633" s="76"/>
      <c r="S633" s="8">
        <f t="shared" si="389"/>
        <v>1900</v>
      </c>
      <c r="T633" s="8">
        <f t="shared" si="388"/>
        <v>100</v>
      </c>
      <c r="U633" s="8">
        <f t="shared" si="390"/>
        <v>0</v>
      </c>
      <c r="V633" s="8">
        <f t="shared" si="391"/>
        <v>1900</v>
      </c>
      <c r="W633" s="26">
        <f t="shared" si="392"/>
        <v>0</v>
      </c>
      <c r="X633" s="30"/>
      <c r="Y633" s="26"/>
    </row>
    <row r="634" spans="1:25" ht="14.25" customHeight="1" x14ac:dyDescent="0.2">
      <c r="A634" s="7" t="s">
        <v>1109</v>
      </c>
      <c r="B634" s="21" t="s">
        <v>1503</v>
      </c>
      <c r="C634" s="29"/>
      <c r="D634" s="6" t="s">
        <v>1457</v>
      </c>
      <c r="E634" s="6" t="s">
        <v>392</v>
      </c>
      <c r="F634" s="20" t="s">
        <v>2093</v>
      </c>
      <c r="G634" s="22">
        <v>3780</v>
      </c>
      <c r="H634" s="8">
        <v>3780</v>
      </c>
      <c r="I634" s="8">
        <f t="shared" si="393"/>
        <v>100</v>
      </c>
      <c r="J634" s="8">
        <v>0</v>
      </c>
      <c r="K634" s="8"/>
      <c r="L634" s="8">
        <f t="shared" si="394"/>
        <v>3780</v>
      </c>
      <c r="M634" s="8">
        <f t="shared" si="395"/>
        <v>100</v>
      </c>
      <c r="N634" s="8">
        <f t="shared" si="396"/>
        <v>0</v>
      </c>
      <c r="O634" s="8">
        <f t="shared" si="397"/>
        <v>0</v>
      </c>
      <c r="P634" s="8"/>
      <c r="Q634" s="8"/>
      <c r="R634" s="76"/>
      <c r="S634" s="8">
        <f t="shared" ref="S634" si="398">L634+P634+Q634+R634</f>
        <v>3780</v>
      </c>
      <c r="T634" s="8">
        <f t="shared" ref="T634" si="399">S634/G634*100</f>
        <v>100</v>
      </c>
      <c r="U634" s="8">
        <f t="shared" ref="U634" si="400">G634-S634</f>
        <v>0</v>
      </c>
      <c r="V634" s="8">
        <f t="shared" ref="V634" si="401">H634+J634</f>
        <v>3780</v>
      </c>
      <c r="W634" s="26">
        <f t="shared" ref="W634" si="402">K634+P634</f>
        <v>0</v>
      </c>
      <c r="X634" s="30"/>
      <c r="Y634" s="26"/>
    </row>
    <row r="635" spans="1:25" ht="14.25" customHeight="1" x14ac:dyDescent="0.2">
      <c r="A635" s="7" t="s">
        <v>1784</v>
      </c>
      <c r="B635" s="21">
        <v>1551</v>
      </c>
      <c r="C635" s="29"/>
      <c r="D635" s="6" t="s">
        <v>42</v>
      </c>
      <c r="E635" s="6" t="s">
        <v>394</v>
      </c>
      <c r="F635" s="20" t="s">
        <v>2001</v>
      </c>
      <c r="G635" s="22">
        <v>688020</v>
      </c>
      <c r="H635" s="8">
        <v>470043.24</v>
      </c>
      <c r="I635" s="8">
        <f t="shared" ref="I635" si="403">H635/G635*100</f>
        <v>68.318252376384407</v>
      </c>
      <c r="J635" s="8">
        <v>199146.16999999998</v>
      </c>
      <c r="K635" s="8"/>
      <c r="L635" s="8">
        <f t="shared" ref="L635" si="404">H635+J635+K635</f>
        <v>669189.40999999992</v>
      </c>
      <c r="M635" s="8">
        <f t="shared" ref="M635" si="405">L635/G635*100</f>
        <v>97.263075201302271</v>
      </c>
      <c r="N635" s="8">
        <f t="shared" ref="N635" si="406">G635-L635</f>
        <v>18830.590000000084</v>
      </c>
      <c r="O635" s="8">
        <f t="shared" ref="O635" si="407">J635+K635</f>
        <v>199146.16999999998</v>
      </c>
      <c r="P635" s="8"/>
      <c r="Q635" s="8"/>
      <c r="R635" s="8"/>
      <c r="S635" s="8">
        <f t="shared" ref="S635" si="408">L635+P635+Q635+R635</f>
        <v>669189.40999999992</v>
      </c>
      <c r="T635" s="8">
        <f t="shared" ref="T635" si="409">S635/G635*100</f>
        <v>97.263075201302271</v>
      </c>
      <c r="U635" s="8">
        <f t="shared" ref="U635" si="410">G635-S635</f>
        <v>18830.590000000084</v>
      </c>
      <c r="V635" s="8">
        <f t="shared" ref="V635" si="411">H635+J635</f>
        <v>669189.40999999992</v>
      </c>
      <c r="W635" s="26">
        <f t="shared" ref="W635" si="412">K635+P635</f>
        <v>0</v>
      </c>
      <c r="X635" s="30"/>
      <c r="Y635" s="26"/>
    </row>
    <row r="636" spans="1:25" ht="14.25" customHeight="1" x14ac:dyDescent="0.2">
      <c r="A636" s="7" t="s">
        <v>1784</v>
      </c>
      <c r="B636" s="21">
        <v>1556</v>
      </c>
      <c r="C636" s="29"/>
      <c r="D636" s="6" t="s">
        <v>42</v>
      </c>
      <c r="E636" s="6" t="s">
        <v>394</v>
      </c>
      <c r="F636" s="20" t="s">
        <v>2049</v>
      </c>
      <c r="G636" s="22">
        <v>11980</v>
      </c>
      <c r="H636" s="8">
        <v>0</v>
      </c>
      <c r="I636" s="8">
        <f t="shared" si="385"/>
        <v>0</v>
      </c>
      <c r="J636" s="8">
        <v>0</v>
      </c>
      <c r="K636" s="8"/>
      <c r="L636" s="8">
        <f t="shared" si="383"/>
        <v>0</v>
      </c>
      <c r="M636" s="8">
        <f t="shared" si="386"/>
        <v>0</v>
      </c>
      <c r="N636" s="8">
        <f t="shared" si="387"/>
        <v>11980</v>
      </c>
      <c r="O636" s="8">
        <f t="shared" si="384"/>
        <v>0</v>
      </c>
      <c r="P636" s="8"/>
      <c r="Q636" s="8"/>
      <c r="R636" s="8"/>
      <c r="S636" s="8">
        <f t="shared" si="389"/>
        <v>0</v>
      </c>
      <c r="T636" s="8">
        <f t="shared" si="388"/>
        <v>0</v>
      </c>
      <c r="U636" s="8">
        <f t="shared" si="390"/>
        <v>11980</v>
      </c>
      <c r="V636" s="8">
        <f t="shared" si="391"/>
        <v>0</v>
      </c>
      <c r="W636" s="26">
        <f t="shared" si="392"/>
        <v>0</v>
      </c>
      <c r="X636" s="30"/>
      <c r="Y636" s="26"/>
    </row>
    <row r="637" spans="1:25" ht="14.25" customHeight="1" x14ac:dyDescent="0.2">
      <c r="A637" s="7" t="s">
        <v>536</v>
      </c>
      <c r="B637" s="21">
        <v>1556</v>
      </c>
      <c r="C637" s="29"/>
      <c r="D637" s="6" t="s">
        <v>88</v>
      </c>
      <c r="E637" s="6" t="s">
        <v>395</v>
      </c>
      <c r="F637" s="20" t="s">
        <v>1606</v>
      </c>
      <c r="G637" s="22">
        <v>19394</v>
      </c>
      <c r="H637" s="8">
        <v>19393.509999999998</v>
      </c>
      <c r="I637" s="8">
        <f>H637/G637*100</f>
        <v>99.997473445395485</v>
      </c>
      <c r="J637" s="8">
        <v>0</v>
      </c>
      <c r="K637" s="8"/>
      <c r="L637" s="8">
        <f>H637+J637+K637</f>
        <v>19393.509999999998</v>
      </c>
      <c r="M637" s="8">
        <f>L637/G637*100</f>
        <v>99.997473445395485</v>
      </c>
      <c r="N637" s="8">
        <f>G637-L637</f>
        <v>0.49000000000160071</v>
      </c>
      <c r="O637" s="8">
        <f>J637+K637</f>
        <v>0</v>
      </c>
      <c r="P637" s="8"/>
      <c r="Q637" s="8"/>
      <c r="R637" s="8"/>
      <c r="S637" s="8">
        <f t="shared" si="389"/>
        <v>19393.509999999998</v>
      </c>
      <c r="T637" s="8">
        <f t="shared" si="388"/>
        <v>99.997473445395485</v>
      </c>
      <c r="U637" s="8">
        <f t="shared" si="390"/>
        <v>0.49000000000160071</v>
      </c>
      <c r="V637" s="8">
        <f t="shared" si="391"/>
        <v>19393.509999999998</v>
      </c>
      <c r="W637" s="26">
        <f t="shared" si="392"/>
        <v>0</v>
      </c>
      <c r="X637" s="30"/>
      <c r="Y637" s="26"/>
    </row>
    <row r="638" spans="1:25" ht="14.25" customHeight="1" x14ac:dyDescent="0.2">
      <c r="A638" s="7" t="s">
        <v>536</v>
      </c>
      <c r="B638" s="21">
        <v>1551</v>
      </c>
      <c r="C638" s="29"/>
      <c r="D638" s="6" t="s">
        <v>88</v>
      </c>
      <c r="E638" s="6" t="s">
        <v>396</v>
      </c>
      <c r="F638" s="20" t="s">
        <v>577</v>
      </c>
      <c r="G638" s="22">
        <v>116363</v>
      </c>
      <c r="H638" s="8">
        <v>116362.63</v>
      </c>
      <c r="I638" s="8">
        <f>H638/G638*100</f>
        <v>99.999682029511106</v>
      </c>
      <c r="J638" s="8">
        <v>0</v>
      </c>
      <c r="K638" s="8"/>
      <c r="L638" s="8">
        <f>H638+J638+K638</f>
        <v>116362.63</v>
      </c>
      <c r="M638" s="8">
        <f>L638/G638*100</f>
        <v>99.999682029511106</v>
      </c>
      <c r="N638" s="8">
        <f>G638-L638</f>
        <v>0.36999999999534339</v>
      </c>
      <c r="O638" s="8">
        <f>J638+K638</f>
        <v>0</v>
      </c>
      <c r="P638" s="8"/>
      <c r="Q638" s="8"/>
      <c r="R638" s="8"/>
      <c r="S638" s="8">
        <f t="shared" si="389"/>
        <v>116362.63</v>
      </c>
      <c r="T638" s="8">
        <f t="shared" si="388"/>
        <v>99.999682029511106</v>
      </c>
      <c r="U638" s="8">
        <f t="shared" si="390"/>
        <v>0.36999999999534339</v>
      </c>
      <c r="V638" s="8">
        <f t="shared" si="391"/>
        <v>116362.63</v>
      </c>
      <c r="W638" s="26">
        <f t="shared" si="392"/>
        <v>0</v>
      </c>
      <c r="X638" s="30"/>
      <c r="Y638" s="26"/>
    </row>
    <row r="639" spans="1:25" ht="14.25" customHeight="1" x14ac:dyDescent="0.2">
      <c r="A639" s="7" t="s">
        <v>536</v>
      </c>
      <c r="B639" s="21">
        <v>1556</v>
      </c>
      <c r="C639" s="29"/>
      <c r="D639" s="6" t="s">
        <v>88</v>
      </c>
      <c r="E639" s="6" t="s">
        <v>396</v>
      </c>
      <c r="F639" s="20" t="s">
        <v>825</v>
      </c>
      <c r="G639" s="22">
        <v>38063</v>
      </c>
      <c r="H639" s="8">
        <v>38035.870000000003</v>
      </c>
      <c r="I639" s="8">
        <f t="shared" si="385"/>
        <v>99.928723432204521</v>
      </c>
      <c r="J639" s="8">
        <v>0</v>
      </c>
      <c r="K639" s="8"/>
      <c r="L639" s="8">
        <f t="shared" si="383"/>
        <v>38035.870000000003</v>
      </c>
      <c r="M639" s="8">
        <f t="shared" si="386"/>
        <v>99.928723432204521</v>
      </c>
      <c r="N639" s="8">
        <f t="shared" si="387"/>
        <v>27.129999999997381</v>
      </c>
      <c r="O639" s="8">
        <f t="shared" si="384"/>
        <v>0</v>
      </c>
      <c r="P639" s="8"/>
      <c r="Q639" s="8"/>
      <c r="R639" s="8"/>
      <c r="S639" s="8">
        <f t="shared" si="389"/>
        <v>38035.870000000003</v>
      </c>
      <c r="T639" s="8">
        <f t="shared" si="388"/>
        <v>99.928723432204521</v>
      </c>
      <c r="U639" s="8">
        <f t="shared" si="390"/>
        <v>27.129999999997381</v>
      </c>
      <c r="V639" s="8">
        <f t="shared" si="391"/>
        <v>38035.870000000003</v>
      </c>
      <c r="W639" s="26">
        <f t="shared" si="392"/>
        <v>0</v>
      </c>
      <c r="X639" s="30"/>
      <c r="Y639" s="26"/>
    </row>
    <row r="640" spans="1:25" ht="14.25" customHeight="1" x14ac:dyDescent="0.2">
      <c r="A640" s="167" t="s">
        <v>536</v>
      </c>
      <c r="B640" s="168">
        <v>1551</v>
      </c>
      <c r="C640" s="169"/>
      <c r="D640" s="6" t="s">
        <v>88</v>
      </c>
      <c r="E640" s="6" t="s">
        <v>397</v>
      </c>
      <c r="F640" s="170" t="s">
        <v>1925</v>
      </c>
      <c r="G640" s="172">
        <v>6319</v>
      </c>
      <c r="H640" s="8">
        <v>6391</v>
      </c>
      <c r="I640" s="8">
        <f t="shared" si="385"/>
        <v>101.1394207944295</v>
      </c>
      <c r="J640" s="8">
        <v>0</v>
      </c>
      <c r="K640" s="8"/>
      <c r="L640" s="8">
        <f t="shared" si="383"/>
        <v>6391</v>
      </c>
      <c r="M640" s="8">
        <f t="shared" si="386"/>
        <v>101.1394207944295</v>
      </c>
      <c r="N640" s="8">
        <f t="shared" si="387"/>
        <v>-72</v>
      </c>
      <c r="O640" s="8">
        <f t="shared" si="384"/>
        <v>0</v>
      </c>
      <c r="P640" s="8"/>
      <c r="Q640" s="8"/>
      <c r="R640" s="8"/>
      <c r="S640" s="8">
        <f t="shared" si="389"/>
        <v>6391</v>
      </c>
      <c r="T640" s="8">
        <f t="shared" si="388"/>
        <v>101.1394207944295</v>
      </c>
      <c r="U640" s="8">
        <f t="shared" si="390"/>
        <v>-72</v>
      </c>
      <c r="V640" s="8">
        <f t="shared" si="391"/>
        <v>6391</v>
      </c>
      <c r="W640" s="26">
        <f t="shared" si="392"/>
        <v>0</v>
      </c>
      <c r="X640" s="30"/>
      <c r="Y640" s="26"/>
    </row>
    <row r="641" spans="1:25" ht="14.25" customHeight="1" x14ac:dyDescent="0.2">
      <c r="A641" s="167" t="s">
        <v>1784</v>
      </c>
      <c r="B641" s="168">
        <v>1551</v>
      </c>
      <c r="C641" s="169"/>
      <c r="D641" s="6" t="s">
        <v>88</v>
      </c>
      <c r="E641" s="6" t="s">
        <v>535</v>
      </c>
      <c r="F641" s="170" t="s">
        <v>1929</v>
      </c>
      <c r="G641" s="172">
        <v>9984</v>
      </c>
      <c r="H641" s="8">
        <v>9984</v>
      </c>
      <c r="I641" s="8">
        <f t="shared" si="385"/>
        <v>100</v>
      </c>
      <c r="J641" s="8">
        <v>0</v>
      </c>
      <c r="K641" s="8"/>
      <c r="L641" s="8">
        <f t="shared" si="383"/>
        <v>9984</v>
      </c>
      <c r="M641" s="8">
        <f t="shared" si="386"/>
        <v>100</v>
      </c>
      <c r="N641" s="8">
        <f t="shared" si="387"/>
        <v>0</v>
      </c>
      <c r="O641" s="8">
        <f t="shared" si="384"/>
        <v>0</v>
      </c>
      <c r="P641" s="8"/>
      <c r="Q641" s="8"/>
      <c r="R641" s="8"/>
      <c r="S641" s="8">
        <f t="shared" si="389"/>
        <v>9984</v>
      </c>
      <c r="T641" s="8">
        <f t="shared" si="388"/>
        <v>100</v>
      </c>
      <c r="U641" s="8">
        <f t="shared" si="390"/>
        <v>0</v>
      </c>
      <c r="V641" s="8">
        <f t="shared" si="391"/>
        <v>9984</v>
      </c>
      <c r="W641" s="26">
        <f t="shared" si="392"/>
        <v>0</v>
      </c>
      <c r="X641" s="30"/>
      <c r="Y641" s="26"/>
    </row>
    <row r="642" spans="1:25" ht="14.25" customHeight="1" x14ac:dyDescent="0.2">
      <c r="A642" s="7" t="s">
        <v>536</v>
      </c>
      <c r="B642" s="21">
        <v>1551</v>
      </c>
      <c r="C642" s="29"/>
      <c r="D642" s="6" t="s">
        <v>42</v>
      </c>
      <c r="E642" s="6" t="s">
        <v>537</v>
      </c>
      <c r="F642" s="20"/>
      <c r="G642" s="22">
        <v>0</v>
      </c>
      <c r="H642" s="8">
        <v>0</v>
      </c>
      <c r="I642" s="8" t="e">
        <f t="shared" si="385"/>
        <v>#DIV/0!</v>
      </c>
      <c r="J642" s="8">
        <v>0</v>
      </c>
      <c r="K642" s="8"/>
      <c r="L642" s="8">
        <f t="shared" si="383"/>
        <v>0</v>
      </c>
      <c r="M642" s="8" t="e">
        <f t="shared" si="386"/>
        <v>#DIV/0!</v>
      </c>
      <c r="N642" s="8">
        <f t="shared" si="387"/>
        <v>0</v>
      </c>
      <c r="O642" s="8">
        <f t="shared" si="384"/>
        <v>0</v>
      </c>
      <c r="P642" s="8"/>
      <c r="Q642" s="8"/>
      <c r="R642" s="8"/>
      <c r="S642" s="8">
        <f t="shared" si="389"/>
        <v>0</v>
      </c>
      <c r="T642" s="8" t="e">
        <f t="shared" si="388"/>
        <v>#DIV/0!</v>
      </c>
      <c r="U642" s="8">
        <f t="shared" si="390"/>
        <v>0</v>
      </c>
      <c r="V642" s="8">
        <f t="shared" si="391"/>
        <v>0</v>
      </c>
      <c r="W642" s="26">
        <f t="shared" si="392"/>
        <v>0</v>
      </c>
      <c r="X642" s="30"/>
      <c r="Y642" s="26"/>
    </row>
    <row r="643" spans="1:25" ht="14.25" customHeight="1" x14ac:dyDescent="0.2">
      <c r="A643" s="7" t="s">
        <v>538</v>
      </c>
      <c r="B643" s="21">
        <v>1551</v>
      </c>
      <c r="C643" s="29"/>
      <c r="D643" s="6" t="s">
        <v>42</v>
      </c>
      <c r="E643" s="6" t="s">
        <v>163</v>
      </c>
      <c r="F643" s="20"/>
      <c r="G643" s="22">
        <v>0</v>
      </c>
      <c r="H643" s="8">
        <v>0</v>
      </c>
      <c r="I643" s="8" t="e">
        <f t="shared" si="385"/>
        <v>#DIV/0!</v>
      </c>
      <c r="J643" s="8">
        <v>0</v>
      </c>
      <c r="K643" s="8"/>
      <c r="L643" s="8">
        <f t="shared" si="383"/>
        <v>0</v>
      </c>
      <c r="M643" s="8" t="e">
        <f t="shared" si="386"/>
        <v>#DIV/0!</v>
      </c>
      <c r="N643" s="8">
        <f t="shared" si="387"/>
        <v>0</v>
      </c>
      <c r="O643" s="8">
        <f t="shared" si="384"/>
        <v>0</v>
      </c>
      <c r="P643" s="8"/>
      <c r="Q643" s="8"/>
      <c r="R643" s="8"/>
      <c r="S643" s="8">
        <f t="shared" si="389"/>
        <v>0</v>
      </c>
      <c r="T643" s="8" t="e">
        <f t="shared" si="388"/>
        <v>#DIV/0!</v>
      </c>
      <c r="U643" s="8">
        <f t="shared" si="390"/>
        <v>0</v>
      </c>
      <c r="V643" s="8">
        <f t="shared" si="391"/>
        <v>0</v>
      </c>
      <c r="W643" s="26">
        <f t="shared" si="392"/>
        <v>0</v>
      </c>
      <c r="X643" s="30"/>
      <c r="Y643" s="26"/>
    </row>
    <row r="644" spans="1:25" ht="14.25" customHeight="1" x14ac:dyDescent="0.2">
      <c r="A644" s="7" t="s">
        <v>73</v>
      </c>
      <c r="B644" s="21">
        <v>5514</v>
      </c>
      <c r="C644" s="29"/>
      <c r="D644" s="6" t="s">
        <v>42</v>
      </c>
      <c r="E644" s="6" t="s">
        <v>164</v>
      </c>
      <c r="F644" s="20" t="s">
        <v>262</v>
      </c>
      <c r="G644" s="22">
        <v>66688</v>
      </c>
      <c r="H644" s="8">
        <v>40235.939999999995</v>
      </c>
      <c r="I644" s="8">
        <f t="shared" si="385"/>
        <v>60.33460292706333</v>
      </c>
      <c r="J644" s="8">
        <v>23326.55</v>
      </c>
      <c r="K644" s="8"/>
      <c r="L644" s="8">
        <f t="shared" ref="L644:L713" si="413">H644+J644+K644</f>
        <v>63562.489999999991</v>
      </c>
      <c r="M644" s="8">
        <f t="shared" si="386"/>
        <v>95.313234764875219</v>
      </c>
      <c r="N644" s="8">
        <f t="shared" si="387"/>
        <v>3125.5100000000093</v>
      </c>
      <c r="O644" s="8">
        <f t="shared" ref="O644:O713" si="414">J644+K644</f>
        <v>23326.55</v>
      </c>
      <c r="P644" s="8"/>
      <c r="Q644" s="8"/>
      <c r="R644" s="200">
        <f>0*494.5</f>
        <v>0</v>
      </c>
      <c r="S644" s="8">
        <f t="shared" si="389"/>
        <v>63562.489999999991</v>
      </c>
      <c r="T644" s="8">
        <f t="shared" si="388"/>
        <v>95.313234764875219</v>
      </c>
      <c r="U644" s="8">
        <f t="shared" si="390"/>
        <v>3125.5100000000093</v>
      </c>
      <c r="V644" s="8">
        <f t="shared" si="391"/>
        <v>63562.489999999991</v>
      </c>
      <c r="W644" s="26">
        <f t="shared" si="392"/>
        <v>0</v>
      </c>
      <c r="X644" s="30"/>
      <c r="Y644" s="26"/>
    </row>
    <row r="645" spans="1:25" ht="14.25" customHeight="1" x14ac:dyDescent="0.2">
      <c r="A645" s="7" t="s">
        <v>73</v>
      </c>
      <c r="B645" s="21">
        <v>5514</v>
      </c>
      <c r="C645" s="29"/>
      <c r="D645" s="6" t="s">
        <v>42</v>
      </c>
      <c r="E645" s="6" t="s">
        <v>263</v>
      </c>
      <c r="F645" s="20" t="s">
        <v>1025</v>
      </c>
      <c r="G645" s="174">
        <v>5042</v>
      </c>
      <c r="H645" s="8">
        <v>5041.12</v>
      </c>
      <c r="I645" s="8">
        <f t="shared" si="385"/>
        <v>99.982546608488704</v>
      </c>
      <c r="J645" s="8">
        <v>0</v>
      </c>
      <c r="K645" s="8"/>
      <c r="L645" s="8">
        <f t="shared" si="413"/>
        <v>5041.12</v>
      </c>
      <c r="M645" s="8">
        <f t="shared" si="386"/>
        <v>99.982546608488704</v>
      </c>
      <c r="N645" s="8">
        <f t="shared" si="387"/>
        <v>0.88000000000010914</v>
      </c>
      <c r="O645" s="8">
        <f t="shared" si="414"/>
        <v>0</v>
      </c>
      <c r="P645" s="8"/>
      <c r="Q645" s="8"/>
      <c r="R645" s="8"/>
      <c r="S645" s="8">
        <f t="shared" si="389"/>
        <v>5041.12</v>
      </c>
      <c r="T645" s="8">
        <f t="shared" si="388"/>
        <v>99.982546608488704</v>
      </c>
      <c r="U645" s="8">
        <f t="shared" si="390"/>
        <v>0.88000000000010914</v>
      </c>
      <c r="V645" s="8">
        <f t="shared" si="391"/>
        <v>5041.12</v>
      </c>
      <c r="W645" s="26">
        <f t="shared" si="392"/>
        <v>0</v>
      </c>
      <c r="X645" s="30">
        <v>0</v>
      </c>
      <c r="Y645" s="26"/>
    </row>
    <row r="646" spans="1:25" ht="14.25" customHeight="1" x14ac:dyDescent="0.2">
      <c r="A646" s="7" t="s">
        <v>73</v>
      </c>
      <c r="B646" s="21">
        <v>5514</v>
      </c>
      <c r="C646" s="34"/>
      <c r="D646" s="6" t="s">
        <v>42</v>
      </c>
      <c r="E646" s="6" t="s">
        <v>263</v>
      </c>
      <c r="F646" s="20" t="s">
        <v>1026</v>
      </c>
      <c r="G646" s="174">
        <v>1686</v>
      </c>
      <c r="H646" s="8">
        <v>1507.32</v>
      </c>
      <c r="I646" s="8">
        <f t="shared" si="385"/>
        <v>89.40213523131672</v>
      </c>
      <c r="J646" s="8">
        <v>115.04</v>
      </c>
      <c r="K646" s="8"/>
      <c r="L646" s="8">
        <f t="shared" si="413"/>
        <v>1622.36</v>
      </c>
      <c r="M646" s="8">
        <f t="shared" si="386"/>
        <v>96.225385527876625</v>
      </c>
      <c r="N646" s="8">
        <f t="shared" si="387"/>
        <v>63.6400000000001</v>
      </c>
      <c r="O646" s="8">
        <f t="shared" si="414"/>
        <v>115.04</v>
      </c>
      <c r="P646" s="8"/>
      <c r="Q646" s="8"/>
      <c r="R646" s="200">
        <f>0*115.04</f>
        <v>0</v>
      </c>
      <c r="S646" s="8">
        <f t="shared" si="389"/>
        <v>1622.36</v>
      </c>
      <c r="T646" s="8">
        <f t="shared" si="388"/>
        <v>96.225385527876625</v>
      </c>
      <c r="U646" s="8">
        <f t="shared" si="390"/>
        <v>63.6400000000001</v>
      </c>
      <c r="V646" s="8">
        <f t="shared" si="391"/>
        <v>1622.36</v>
      </c>
      <c r="W646" s="26">
        <f t="shared" si="392"/>
        <v>0</v>
      </c>
      <c r="X646" s="21"/>
      <c r="Y646" s="26"/>
    </row>
    <row r="647" spans="1:25" ht="14.25" customHeight="1" x14ac:dyDescent="0.2">
      <c r="A647" s="7" t="s">
        <v>73</v>
      </c>
      <c r="B647" s="21">
        <v>4130</v>
      </c>
      <c r="C647" s="29"/>
      <c r="D647" s="6" t="s">
        <v>42</v>
      </c>
      <c r="E647" s="6" t="s">
        <v>1027</v>
      </c>
      <c r="F647" s="20" t="s">
        <v>1091</v>
      </c>
      <c r="G647" s="22">
        <v>13975</v>
      </c>
      <c r="H647" s="8">
        <v>12870</v>
      </c>
      <c r="I647" s="8">
        <f t="shared" si="385"/>
        <v>92.093023255813961</v>
      </c>
      <c r="J647" s="8">
        <v>0</v>
      </c>
      <c r="K647" s="8"/>
      <c r="L647" s="8">
        <f t="shared" si="413"/>
        <v>12870</v>
      </c>
      <c r="M647" s="8">
        <f t="shared" si="386"/>
        <v>92.093023255813961</v>
      </c>
      <c r="N647" s="8">
        <f t="shared" si="387"/>
        <v>1105</v>
      </c>
      <c r="O647" s="8">
        <f t="shared" si="414"/>
        <v>0</v>
      </c>
      <c r="P647" s="8"/>
      <c r="Q647" s="8"/>
      <c r="R647" s="8"/>
      <c r="S647" s="8">
        <f t="shared" si="389"/>
        <v>12870</v>
      </c>
      <c r="T647" s="8">
        <f t="shared" si="388"/>
        <v>92.093023255813961</v>
      </c>
      <c r="U647" s="8">
        <f t="shared" si="390"/>
        <v>1105</v>
      </c>
      <c r="V647" s="8">
        <f t="shared" si="391"/>
        <v>12870</v>
      </c>
      <c r="W647" s="26">
        <f t="shared" si="392"/>
        <v>0</v>
      </c>
      <c r="X647" s="30"/>
      <c r="Y647" s="26"/>
    </row>
    <row r="648" spans="1:25" ht="14.25" customHeight="1" x14ac:dyDescent="0.2">
      <c r="A648" s="7" t="s">
        <v>73</v>
      </c>
      <c r="B648" s="21">
        <v>4130</v>
      </c>
      <c r="C648" s="29"/>
      <c r="D648" s="6" t="s">
        <v>42</v>
      </c>
      <c r="E648" s="6" t="s">
        <v>1092</v>
      </c>
      <c r="F648" s="20" t="s">
        <v>1042</v>
      </c>
      <c r="G648" s="22">
        <v>3715</v>
      </c>
      <c r="H648" s="8">
        <v>3421.44</v>
      </c>
      <c r="I648" s="8">
        <f t="shared" si="385"/>
        <v>92.097981157469718</v>
      </c>
      <c r="J648" s="8">
        <v>0</v>
      </c>
      <c r="K648" s="8"/>
      <c r="L648" s="8">
        <f t="shared" si="413"/>
        <v>3421.44</v>
      </c>
      <c r="M648" s="8">
        <f t="shared" si="386"/>
        <v>92.097981157469718</v>
      </c>
      <c r="N648" s="8">
        <f t="shared" si="387"/>
        <v>293.55999999999995</v>
      </c>
      <c r="O648" s="8">
        <f t="shared" si="414"/>
        <v>0</v>
      </c>
      <c r="P648" s="8"/>
      <c r="Q648" s="8"/>
      <c r="R648" s="8"/>
      <c r="S648" s="8">
        <f t="shared" si="389"/>
        <v>3421.44</v>
      </c>
      <c r="T648" s="8">
        <f t="shared" si="388"/>
        <v>92.097981157469718</v>
      </c>
      <c r="U648" s="8">
        <f t="shared" si="390"/>
        <v>293.55999999999995</v>
      </c>
      <c r="V648" s="8">
        <f t="shared" si="391"/>
        <v>3421.44</v>
      </c>
      <c r="W648" s="26">
        <f t="shared" si="392"/>
        <v>0</v>
      </c>
      <c r="X648" s="30"/>
      <c r="Y648" s="26"/>
    </row>
    <row r="649" spans="1:25" ht="14.25" customHeight="1" x14ac:dyDescent="0.2">
      <c r="A649" s="7" t="s">
        <v>73</v>
      </c>
      <c r="B649" s="21">
        <v>4134</v>
      </c>
      <c r="C649" s="29"/>
      <c r="D649" s="6" t="s">
        <v>42</v>
      </c>
      <c r="E649" s="6" t="s">
        <v>1043</v>
      </c>
      <c r="F649" s="20" t="s">
        <v>1029</v>
      </c>
      <c r="G649" s="22"/>
      <c r="H649" s="8">
        <v>0</v>
      </c>
      <c r="I649" s="8" t="e">
        <f t="shared" si="385"/>
        <v>#DIV/0!</v>
      </c>
      <c r="J649" s="8">
        <v>0</v>
      </c>
      <c r="K649" s="8"/>
      <c r="L649" s="8">
        <f t="shared" si="413"/>
        <v>0</v>
      </c>
      <c r="M649" s="8" t="e">
        <f t="shared" si="386"/>
        <v>#DIV/0!</v>
      </c>
      <c r="N649" s="8">
        <f t="shared" si="387"/>
        <v>0</v>
      </c>
      <c r="O649" s="8">
        <f t="shared" si="414"/>
        <v>0</v>
      </c>
      <c r="P649" s="8"/>
      <c r="Q649" s="8"/>
      <c r="R649" s="8"/>
      <c r="S649" s="8">
        <f t="shared" si="389"/>
        <v>0</v>
      </c>
      <c r="T649" s="8" t="e">
        <f t="shared" si="388"/>
        <v>#DIV/0!</v>
      </c>
      <c r="U649" s="8">
        <f t="shared" si="390"/>
        <v>0</v>
      </c>
      <c r="V649" s="8">
        <f t="shared" si="391"/>
        <v>0</v>
      </c>
      <c r="W649" s="26">
        <f t="shared" si="392"/>
        <v>0</v>
      </c>
      <c r="X649" s="30"/>
      <c r="Y649" s="26"/>
    </row>
    <row r="650" spans="1:25" ht="14.25" customHeight="1" x14ac:dyDescent="0.2">
      <c r="A650" s="7" t="s">
        <v>73</v>
      </c>
      <c r="B650" s="21">
        <v>5524</v>
      </c>
      <c r="C650" s="29" t="s">
        <v>1030</v>
      </c>
      <c r="D650" s="6" t="s">
        <v>42</v>
      </c>
      <c r="E650" s="6" t="s">
        <v>1043</v>
      </c>
      <c r="F650" s="20" t="s">
        <v>1089</v>
      </c>
      <c r="G650" s="22">
        <v>1280</v>
      </c>
      <c r="H650" s="8">
        <v>1234.96</v>
      </c>
      <c r="I650" s="8">
        <f t="shared" si="385"/>
        <v>96.481250000000003</v>
      </c>
      <c r="J650" s="8">
        <v>0</v>
      </c>
      <c r="K650" s="8"/>
      <c r="L650" s="8">
        <f t="shared" si="413"/>
        <v>1234.96</v>
      </c>
      <c r="M650" s="8">
        <f t="shared" si="386"/>
        <v>96.481250000000003</v>
      </c>
      <c r="N650" s="8">
        <f t="shared" si="387"/>
        <v>45.039999999999964</v>
      </c>
      <c r="O650" s="8">
        <f t="shared" si="414"/>
        <v>0</v>
      </c>
      <c r="P650" s="8"/>
      <c r="Q650" s="8"/>
      <c r="R650" s="8"/>
      <c r="S650" s="8">
        <f t="shared" si="389"/>
        <v>1234.96</v>
      </c>
      <c r="T650" s="8">
        <f t="shared" si="388"/>
        <v>96.481250000000003</v>
      </c>
      <c r="U650" s="8">
        <f t="shared" si="390"/>
        <v>45.039999999999964</v>
      </c>
      <c r="V650" s="8">
        <f t="shared" si="391"/>
        <v>1234.96</v>
      </c>
      <c r="W650" s="26">
        <f t="shared" si="392"/>
        <v>0</v>
      </c>
      <c r="X650" s="30"/>
      <c r="Y650" s="26"/>
    </row>
    <row r="651" spans="1:25" ht="14.25" customHeight="1" x14ac:dyDescent="0.2">
      <c r="A651" s="7"/>
      <c r="B651" s="21"/>
      <c r="C651" s="29"/>
      <c r="D651" s="6"/>
      <c r="E651" s="6" t="s">
        <v>1031</v>
      </c>
      <c r="F651" s="20"/>
      <c r="G651" s="22">
        <v>0</v>
      </c>
      <c r="H651" s="8">
        <v>0</v>
      </c>
      <c r="I651" s="8" t="e">
        <f t="shared" si="385"/>
        <v>#DIV/0!</v>
      </c>
      <c r="J651" s="8">
        <v>0</v>
      </c>
      <c r="K651" s="8"/>
      <c r="L651" s="8">
        <f t="shared" si="413"/>
        <v>0</v>
      </c>
      <c r="M651" s="8" t="e">
        <f t="shared" si="386"/>
        <v>#DIV/0!</v>
      </c>
      <c r="N651" s="8">
        <f t="shared" si="387"/>
        <v>0</v>
      </c>
      <c r="O651" s="8">
        <f t="shared" si="414"/>
        <v>0</v>
      </c>
      <c r="P651" s="8"/>
      <c r="Q651" s="8"/>
      <c r="R651" s="8"/>
      <c r="S651" s="8">
        <f t="shared" si="389"/>
        <v>0</v>
      </c>
      <c r="T651" s="8" t="e">
        <f t="shared" si="388"/>
        <v>#DIV/0!</v>
      </c>
      <c r="U651" s="8">
        <f t="shared" si="390"/>
        <v>0</v>
      </c>
      <c r="V651" s="8">
        <f t="shared" si="391"/>
        <v>0</v>
      </c>
      <c r="W651" s="26">
        <f t="shared" si="392"/>
        <v>0</v>
      </c>
      <c r="X651" s="30"/>
      <c r="Y651" s="26"/>
    </row>
    <row r="652" spans="1:25" ht="14.25" customHeight="1" x14ac:dyDescent="0.2">
      <c r="A652" s="7" t="s">
        <v>536</v>
      </c>
      <c r="B652" s="21" t="s">
        <v>1032</v>
      </c>
      <c r="C652" s="29" t="s">
        <v>1033</v>
      </c>
      <c r="D652" s="6" t="s">
        <v>42</v>
      </c>
      <c r="E652" s="6" t="s">
        <v>1034</v>
      </c>
      <c r="F652" s="20" t="s">
        <v>1074</v>
      </c>
      <c r="G652" s="22">
        <v>24000</v>
      </c>
      <c r="H652" s="8">
        <v>22206.15</v>
      </c>
      <c r="I652" s="8">
        <f>H652/G652*100</f>
        <v>92.525625000000005</v>
      </c>
      <c r="J652" s="8">
        <v>1737.31</v>
      </c>
      <c r="K652" s="8"/>
      <c r="L652" s="8">
        <f>H652+J652+K652</f>
        <v>23943.460000000003</v>
      </c>
      <c r="M652" s="8">
        <f>L652/G652*100</f>
        <v>99.764416666666676</v>
      </c>
      <c r="N652" s="8">
        <f>G652-L652</f>
        <v>56.539999999997235</v>
      </c>
      <c r="O652" s="8">
        <f>J652+K652</f>
        <v>1737.31</v>
      </c>
      <c r="P652" s="8"/>
      <c r="Q652" s="8"/>
      <c r="R652" s="8"/>
      <c r="S652" s="8">
        <f t="shared" si="389"/>
        <v>23943.460000000003</v>
      </c>
      <c r="T652" s="8">
        <f t="shared" si="388"/>
        <v>99.764416666666676</v>
      </c>
      <c r="U652" s="8">
        <f t="shared" si="390"/>
        <v>56.539999999997235</v>
      </c>
      <c r="V652" s="8">
        <f t="shared" si="391"/>
        <v>23943.460000000003</v>
      </c>
      <c r="W652" s="26">
        <f t="shared" si="392"/>
        <v>0</v>
      </c>
      <c r="X652" s="30"/>
      <c r="Y652" s="26"/>
    </row>
    <row r="653" spans="1:25" ht="14.25" customHeight="1" x14ac:dyDescent="0.2">
      <c r="A653" s="7" t="s">
        <v>1075</v>
      </c>
      <c r="B653" s="21" t="s">
        <v>1032</v>
      </c>
      <c r="C653" s="29" t="s">
        <v>1033</v>
      </c>
      <c r="D653" s="6" t="s">
        <v>42</v>
      </c>
      <c r="E653" s="6" t="s">
        <v>1076</v>
      </c>
      <c r="F653" s="20" t="s">
        <v>1915</v>
      </c>
      <c r="G653" s="22">
        <v>39100</v>
      </c>
      <c r="H653" s="8">
        <v>28507.9</v>
      </c>
      <c r="I653" s="8">
        <f t="shared" si="385"/>
        <v>72.910230179028133</v>
      </c>
      <c r="J653" s="8">
        <v>2964</v>
      </c>
      <c r="K653" s="8"/>
      <c r="L653" s="8">
        <f t="shared" si="413"/>
        <v>31471.9</v>
      </c>
      <c r="M653" s="8">
        <f t="shared" si="386"/>
        <v>80.490792838874683</v>
      </c>
      <c r="N653" s="8">
        <f t="shared" si="387"/>
        <v>7628.0999999999985</v>
      </c>
      <c r="O653" s="8">
        <f t="shared" si="414"/>
        <v>2964</v>
      </c>
      <c r="P653" s="8"/>
      <c r="Q653" s="8"/>
      <c r="R653" s="8"/>
      <c r="S653" s="8">
        <f t="shared" si="389"/>
        <v>31471.9</v>
      </c>
      <c r="T653" s="8">
        <f t="shared" si="388"/>
        <v>80.490792838874683</v>
      </c>
      <c r="U653" s="8">
        <f t="shared" si="390"/>
        <v>7628.0999999999985</v>
      </c>
      <c r="V653" s="8">
        <f t="shared" si="391"/>
        <v>31471.9</v>
      </c>
      <c r="W653" s="26">
        <f t="shared" si="392"/>
        <v>0</v>
      </c>
      <c r="X653" s="30"/>
      <c r="Y653" s="26"/>
    </row>
    <row r="654" spans="1:25" ht="14.25" customHeight="1" x14ac:dyDescent="0.2">
      <c r="A654" s="7" t="s">
        <v>536</v>
      </c>
      <c r="B654" s="21" t="s">
        <v>1032</v>
      </c>
      <c r="C654" s="29" t="s">
        <v>1033</v>
      </c>
      <c r="D654" s="6" t="s">
        <v>42</v>
      </c>
      <c r="E654" s="6" t="s">
        <v>1077</v>
      </c>
      <c r="F654" s="20" t="s">
        <v>1781</v>
      </c>
      <c r="G654" s="22">
        <v>105520</v>
      </c>
      <c r="H654" s="8">
        <v>98376.97</v>
      </c>
      <c r="I654" s="8">
        <f t="shared" ref="I654" si="415">H654/G654*100</f>
        <v>93.230638741470813</v>
      </c>
      <c r="J654" s="8">
        <v>6233.55</v>
      </c>
      <c r="K654" s="8"/>
      <c r="L654" s="8">
        <f t="shared" ref="L654" si="416">H654+J654+K654</f>
        <v>104610.52</v>
      </c>
      <c r="M654" s="8">
        <f t="shared" ref="M654" si="417">L654/G654*100</f>
        <v>99.138097043214557</v>
      </c>
      <c r="N654" s="8">
        <f t="shared" ref="N654" si="418">G654-L654</f>
        <v>909.47999999999593</v>
      </c>
      <c r="O654" s="8">
        <f t="shared" ref="O654" si="419">J654+K654</f>
        <v>6233.55</v>
      </c>
      <c r="P654" s="8"/>
      <c r="Q654" s="8"/>
      <c r="R654" s="8"/>
      <c r="S654" s="8">
        <f t="shared" si="389"/>
        <v>104610.52</v>
      </c>
      <c r="T654" s="8">
        <f t="shared" si="388"/>
        <v>99.138097043214557</v>
      </c>
      <c r="U654" s="8">
        <f t="shared" si="390"/>
        <v>909.47999999999593</v>
      </c>
      <c r="V654" s="8">
        <f t="shared" si="391"/>
        <v>104610.52</v>
      </c>
      <c r="W654" s="26">
        <f t="shared" si="392"/>
        <v>0</v>
      </c>
      <c r="X654" s="30"/>
      <c r="Y654" s="26"/>
    </row>
    <row r="655" spans="1:25" ht="14.25" customHeight="1" x14ac:dyDescent="0.2">
      <c r="A655" s="7" t="s">
        <v>538</v>
      </c>
      <c r="B655" s="21" t="s">
        <v>1032</v>
      </c>
      <c r="C655" s="29" t="s">
        <v>1033</v>
      </c>
      <c r="D655" s="6" t="s">
        <v>42</v>
      </c>
      <c r="E655" s="6" t="s">
        <v>1782</v>
      </c>
      <c r="F655" s="20" t="s">
        <v>1783</v>
      </c>
      <c r="G655" s="22">
        <v>192648</v>
      </c>
      <c r="H655" s="8">
        <v>104283.55000000002</v>
      </c>
      <c r="I655" s="8">
        <f t="shared" si="385"/>
        <v>54.131654623977418</v>
      </c>
      <c r="J655" s="8">
        <v>72505.89</v>
      </c>
      <c r="K655" s="8"/>
      <c r="L655" s="8">
        <f t="shared" si="413"/>
        <v>176789.44</v>
      </c>
      <c r="M655" s="8">
        <f t="shared" si="386"/>
        <v>91.768115942028984</v>
      </c>
      <c r="N655" s="8">
        <f t="shared" si="387"/>
        <v>15858.559999999998</v>
      </c>
      <c r="O655" s="8">
        <f t="shared" si="414"/>
        <v>72505.89</v>
      </c>
      <c r="P655" s="8"/>
      <c r="Q655" s="8">
        <f t="shared" ref="Q655:R655" si="420">0*276</f>
        <v>0</v>
      </c>
      <c r="R655" s="8">
        <f t="shared" si="420"/>
        <v>0</v>
      </c>
      <c r="S655" s="8">
        <f t="shared" si="389"/>
        <v>176789.44</v>
      </c>
      <c r="T655" s="8">
        <f t="shared" si="388"/>
        <v>91.768115942028984</v>
      </c>
      <c r="U655" s="8">
        <f t="shared" si="390"/>
        <v>15858.559999999998</v>
      </c>
      <c r="V655" s="8">
        <f t="shared" si="391"/>
        <v>176789.44</v>
      </c>
      <c r="W655" s="26">
        <f t="shared" si="392"/>
        <v>0</v>
      </c>
      <c r="X655" s="30"/>
      <c r="Y655" s="26"/>
    </row>
    <row r="656" spans="1:25" ht="14.25" customHeight="1" x14ac:dyDescent="0.2">
      <c r="A656" s="7" t="s">
        <v>1784</v>
      </c>
      <c r="B656" s="21" t="s">
        <v>1785</v>
      </c>
      <c r="C656" s="29" t="s">
        <v>1786</v>
      </c>
      <c r="D656" s="6" t="s">
        <v>42</v>
      </c>
      <c r="E656" s="6" t="s">
        <v>154</v>
      </c>
      <c r="F656" s="20" t="s">
        <v>155</v>
      </c>
      <c r="G656" s="22">
        <v>333463</v>
      </c>
      <c r="H656" s="8">
        <v>286102.75</v>
      </c>
      <c r="I656" s="8">
        <f t="shared" si="385"/>
        <v>85.797449792030903</v>
      </c>
      <c r="J656" s="8">
        <v>47360.45</v>
      </c>
      <c r="K656" s="8"/>
      <c r="L656" s="8">
        <f t="shared" si="413"/>
        <v>333463.2</v>
      </c>
      <c r="M656" s="8">
        <f t="shared" si="386"/>
        <v>100.00005997666908</v>
      </c>
      <c r="N656" s="8">
        <f t="shared" si="387"/>
        <v>-0.20000000001164153</v>
      </c>
      <c r="O656" s="8">
        <f t="shared" si="414"/>
        <v>47360.45</v>
      </c>
      <c r="P656" s="8"/>
      <c r="Q656" s="8"/>
      <c r="R656" s="8"/>
      <c r="S656" s="8">
        <f t="shared" si="389"/>
        <v>333463.2</v>
      </c>
      <c r="T656" s="8">
        <f t="shared" si="388"/>
        <v>100.00005997666908</v>
      </c>
      <c r="U656" s="8">
        <f t="shared" si="390"/>
        <v>-0.20000000001164153</v>
      </c>
      <c r="V656" s="8">
        <f t="shared" si="391"/>
        <v>333463.2</v>
      </c>
      <c r="W656" s="26">
        <f t="shared" si="392"/>
        <v>0</v>
      </c>
      <c r="X656" s="30">
        <v>413440</v>
      </c>
      <c r="Y656" s="26"/>
    </row>
    <row r="657" spans="1:25" ht="14.25" customHeight="1" x14ac:dyDescent="0.2">
      <c r="A657" s="7" t="s">
        <v>1784</v>
      </c>
      <c r="B657" s="21">
        <v>4500</v>
      </c>
      <c r="C657" s="29"/>
      <c r="D657" s="6" t="s">
        <v>42</v>
      </c>
      <c r="E657" s="6" t="s">
        <v>156</v>
      </c>
      <c r="F657" s="20" t="s">
        <v>699</v>
      </c>
      <c r="G657" s="22">
        <v>75983</v>
      </c>
      <c r="H657" s="8">
        <v>50473</v>
      </c>
      <c r="I657" s="8">
        <f t="shared" si="385"/>
        <v>66.4267007093692</v>
      </c>
      <c r="J657" s="8">
        <v>7936</v>
      </c>
      <c r="K657" s="8"/>
      <c r="L657" s="8">
        <f t="shared" si="413"/>
        <v>58409</v>
      </c>
      <c r="M657" s="8">
        <f t="shared" si="386"/>
        <v>76.871142229182837</v>
      </c>
      <c r="N657" s="8">
        <f t="shared" si="387"/>
        <v>17574</v>
      </c>
      <c r="O657" s="8">
        <f t="shared" si="414"/>
        <v>7936</v>
      </c>
      <c r="P657" s="8"/>
      <c r="Q657" s="8"/>
      <c r="R657" s="76"/>
      <c r="S657" s="8">
        <f t="shared" si="389"/>
        <v>58409</v>
      </c>
      <c r="T657" s="8">
        <f t="shared" si="388"/>
        <v>76.871142229182837</v>
      </c>
      <c r="U657" s="8">
        <f t="shared" si="390"/>
        <v>17574</v>
      </c>
      <c r="V657" s="8">
        <f t="shared" si="391"/>
        <v>58409</v>
      </c>
      <c r="W657" s="26">
        <f t="shared" si="392"/>
        <v>0</v>
      </c>
      <c r="X657" s="30"/>
      <c r="Y657" s="26"/>
    </row>
    <row r="658" spans="1:25" ht="15" x14ac:dyDescent="0.2">
      <c r="A658" s="7" t="s">
        <v>538</v>
      </c>
      <c r="B658" s="21" t="s">
        <v>1785</v>
      </c>
      <c r="C658" s="29" t="s">
        <v>1786</v>
      </c>
      <c r="D658" s="6" t="s">
        <v>1520</v>
      </c>
      <c r="E658" s="6" t="s">
        <v>157</v>
      </c>
      <c r="F658" s="20" t="s">
        <v>158</v>
      </c>
      <c r="G658" s="22">
        <v>3907</v>
      </c>
      <c r="H658" s="8">
        <v>735.11000000000024</v>
      </c>
      <c r="I658" s="8">
        <f t="shared" si="385"/>
        <v>18.815203480931668</v>
      </c>
      <c r="J658" s="8">
        <v>19.53</v>
      </c>
      <c r="K658" s="8"/>
      <c r="L658" s="8">
        <f t="shared" si="413"/>
        <v>754.64000000000021</v>
      </c>
      <c r="M658" s="8">
        <f t="shared" si="386"/>
        <v>19.31507550550295</v>
      </c>
      <c r="N658" s="8">
        <f t="shared" si="387"/>
        <v>3152.3599999999997</v>
      </c>
      <c r="O658" s="8">
        <f t="shared" si="414"/>
        <v>19.53</v>
      </c>
      <c r="P658" s="8"/>
      <c r="Q658" s="8"/>
      <c r="R658" s="8"/>
      <c r="S658" s="8">
        <f t="shared" si="389"/>
        <v>754.64000000000021</v>
      </c>
      <c r="T658" s="8">
        <f t="shared" si="388"/>
        <v>19.31507550550295</v>
      </c>
      <c r="U658" s="8">
        <f t="shared" si="390"/>
        <v>3152.3599999999997</v>
      </c>
      <c r="V658" s="8">
        <f t="shared" si="391"/>
        <v>754.64000000000021</v>
      </c>
      <c r="W658" s="26">
        <f t="shared" si="392"/>
        <v>0</v>
      </c>
      <c r="X658" s="30"/>
      <c r="Y658" s="26"/>
    </row>
    <row r="659" spans="1:25" ht="14.25" customHeight="1" x14ac:dyDescent="0.2">
      <c r="A659" s="7" t="s">
        <v>538</v>
      </c>
      <c r="B659" s="21" t="s">
        <v>1785</v>
      </c>
      <c r="C659" s="29"/>
      <c r="D659" s="6" t="s">
        <v>42</v>
      </c>
      <c r="E659" s="6" t="s">
        <v>159</v>
      </c>
      <c r="F659" s="20" t="s">
        <v>1418</v>
      </c>
      <c r="G659" s="22">
        <v>1000</v>
      </c>
      <c r="H659" s="8">
        <v>0</v>
      </c>
      <c r="I659" s="8">
        <f t="shared" ref="I659:I730" si="421">H659/G659*100</f>
        <v>0</v>
      </c>
      <c r="J659" s="8">
        <v>0</v>
      </c>
      <c r="K659" s="8"/>
      <c r="L659" s="8">
        <f t="shared" si="413"/>
        <v>0</v>
      </c>
      <c r="M659" s="8">
        <f t="shared" ref="M659:M730" si="422">L659/G659*100</f>
        <v>0</v>
      </c>
      <c r="N659" s="8">
        <f t="shared" si="387"/>
        <v>1000</v>
      </c>
      <c r="O659" s="8">
        <f t="shared" si="414"/>
        <v>0</v>
      </c>
      <c r="P659" s="8"/>
      <c r="Q659" s="8"/>
      <c r="R659" s="8"/>
      <c r="S659" s="8">
        <f t="shared" si="389"/>
        <v>0</v>
      </c>
      <c r="T659" s="8">
        <f t="shared" si="388"/>
        <v>0</v>
      </c>
      <c r="U659" s="8">
        <f t="shared" si="390"/>
        <v>1000</v>
      </c>
      <c r="V659" s="8">
        <f t="shared" si="391"/>
        <v>0</v>
      </c>
      <c r="W659" s="26">
        <f t="shared" si="392"/>
        <v>0</v>
      </c>
      <c r="X659" s="30"/>
      <c r="Y659" s="26"/>
    </row>
    <row r="660" spans="1:25" ht="14.25" customHeight="1" x14ac:dyDescent="0.2">
      <c r="A660" s="7"/>
      <c r="B660" s="21"/>
      <c r="C660" s="29"/>
      <c r="D660" s="6"/>
      <c r="E660" s="6" t="s">
        <v>1419</v>
      </c>
      <c r="F660" s="20"/>
      <c r="G660" s="22">
        <v>0</v>
      </c>
      <c r="H660" s="8">
        <v>0</v>
      </c>
      <c r="I660" s="8" t="e">
        <f t="shared" si="421"/>
        <v>#DIV/0!</v>
      </c>
      <c r="J660" s="8">
        <v>0</v>
      </c>
      <c r="K660" s="8"/>
      <c r="L660" s="8">
        <f t="shared" si="413"/>
        <v>0</v>
      </c>
      <c r="M660" s="8" t="e">
        <f t="shared" si="422"/>
        <v>#DIV/0!</v>
      </c>
      <c r="N660" s="8">
        <f t="shared" si="387"/>
        <v>0</v>
      </c>
      <c r="O660" s="8">
        <f t="shared" si="414"/>
        <v>0</v>
      </c>
      <c r="P660" s="8"/>
      <c r="Q660" s="8"/>
      <c r="R660" s="8"/>
      <c r="S660" s="8">
        <f t="shared" si="389"/>
        <v>0</v>
      </c>
      <c r="T660" s="8" t="e">
        <f t="shared" si="388"/>
        <v>#DIV/0!</v>
      </c>
      <c r="U660" s="8">
        <f t="shared" si="390"/>
        <v>0</v>
      </c>
      <c r="V660" s="8">
        <f t="shared" si="391"/>
        <v>0</v>
      </c>
      <c r="W660" s="26">
        <f t="shared" si="392"/>
        <v>0</v>
      </c>
      <c r="X660" s="30"/>
      <c r="Y660" s="26"/>
    </row>
    <row r="661" spans="1:25" ht="14.25" customHeight="1" x14ac:dyDescent="0.2">
      <c r="A661" s="7" t="s">
        <v>1420</v>
      </c>
      <c r="B661" s="21" t="s">
        <v>1785</v>
      </c>
      <c r="C661" s="29"/>
      <c r="D661" s="6" t="s">
        <v>1496</v>
      </c>
      <c r="E661" s="6" t="s">
        <v>1421</v>
      </c>
      <c r="F661" s="20" t="s">
        <v>1422</v>
      </c>
      <c r="G661" s="22">
        <v>1280</v>
      </c>
      <c r="H661" s="8">
        <v>960</v>
      </c>
      <c r="I661" s="8">
        <f t="shared" si="421"/>
        <v>75</v>
      </c>
      <c r="J661" s="8">
        <v>64</v>
      </c>
      <c r="K661" s="8"/>
      <c r="L661" s="8">
        <f t="shared" si="413"/>
        <v>1024</v>
      </c>
      <c r="M661" s="8">
        <f t="shared" si="422"/>
        <v>80</v>
      </c>
      <c r="N661" s="8">
        <f t="shared" si="387"/>
        <v>256</v>
      </c>
      <c r="O661" s="8">
        <f t="shared" si="414"/>
        <v>64</v>
      </c>
      <c r="P661" s="8"/>
      <c r="Q661" s="8"/>
      <c r="R661" s="76">
        <f>0*64</f>
        <v>0</v>
      </c>
      <c r="S661" s="8">
        <f t="shared" si="389"/>
        <v>1024</v>
      </c>
      <c r="T661" s="8">
        <f t="shared" si="388"/>
        <v>80</v>
      </c>
      <c r="U661" s="8">
        <f t="shared" si="390"/>
        <v>256</v>
      </c>
      <c r="V661" s="8">
        <f t="shared" si="391"/>
        <v>1024</v>
      </c>
      <c r="W661" s="26">
        <f t="shared" si="392"/>
        <v>0</v>
      </c>
      <c r="X661" s="30"/>
      <c r="Y661" s="26"/>
    </row>
    <row r="662" spans="1:25" ht="14.25" customHeight="1" x14ac:dyDescent="0.2">
      <c r="A662" s="7" t="s">
        <v>1423</v>
      </c>
      <c r="B662" s="21" t="s">
        <v>1785</v>
      </c>
      <c r="C662" s="29"/>
      <c r="D662" s="6" t="s">
        <v>1496</v>
      </c>
      <c r="E662" s="6" t="s">
        <v>1424</v>
      </c>
      <c r="F662" s="20" t="s">
        <v>1425</v>
      </c>
      <c r="G662" s="22">
        <v>6400</v>
      </c>
      <c r="H662" s="8">
        <v>4800</v>
      </c>
      <c r="I662" s="8">
        <f t="shared" si="421"/>
        <v>75</v>
      </c>
      <c r="J662" s="8">
        <v>448</v>
      </c>
      <c r="K662" s="8"/>
      <c r="L662" s="8">
        <f t="shared" si="413"/>
        <v>5248</v>
      </c>
      <c r="M662" s="8">
        <f t="shared" si="422"/>
        <v>82</v>
      </c>
      <c r="N662" s="8">
        <f t="shared" si="387"/>
        <v>1152</v>
      </c>
      <c r="O662" s="8">
        <f t="shared" si="414"/>
        <v>448</v>
      </c>
      <c r="P662" s="8"/>
      <c r="Q662" s="8"/>
      <c r="R662" s="76">
        <f>0*448</f>
        <v>0</v>
      </c>
      <c r="S662" s="8">
        <f t="shared" si="389"/>
        <v>5248</v>
      </c>
      <c r="T662" s="8">
        <f t="shared" si="388"/>
        <v>82</v>
      </c>
      <c r="U662" s="8">
        <f t="shared" si="390"/>
        <v>1152</v>
      </c>
      <c r="V662" s="8">
        <f t="shared" si="391"/>
        <v>5248</v>
      </c>
      <c r="W662" s="26">
        <f t="shared" si="392"/>
        <v>0</v>
      </c>
      <c r="X662" s="30"/>
      <c r="Y662" s="26"/>
    </row>
    <row r="663" spans="1:25" ht="14.25" customHeight="1" x14ac:dyDescent="0.2">
      <c r="A663" s="7" t="s">
        <v>1426</v>
      </c>
      <c r="B663" s="21" t="s">
        <v>1785</v>
      </c>
      <c r="C663" s="29" t="s">
        <v>1406</v>
      </c>
      <c r="D663" s="6" t="s">
        <v>42</v>
      </c>
      <c r="E663" s="6" t="s">
        <v>1742</v>
      </c>
      <c r="F663" s="20" t="s">
        <v>1743</v>
      </c>
      <c r="G663" s="22">
        <v>8399</v>
      </c>
      <c r="H663" s="8">
        <v>5406.96</v>
      </c>
      <c r="I663" s="8">
        <f>H663/G663*100</f>
        <v>64.376235266103109</v>
      </c>
      <c r="J663" s="8">
        <v>128</v>
      </c>
      <c r="K663" s="8"/>
      <c r="L663" s="8">
        <f>H663+J663+K663</f>
        <v>5534.96</v>
      </c>
      <c r="M663" s="8">
        <f>L663/G663*100</f>
        <v>65.900226217406839</v>
      </c>
      <c r="N663" s="8">
        <f>G663-L663</f>
        <v>2864.04</v>
      </c>
      <c r="O663" s="8">
        <f>J663+K663</f>
        <v>128</v>
      </c>
      <c r="P663" s="8"/>
      <c r="Q663" s="8"/>
      <c r="R663" s="8"/>
      <c r="S663" s="8">
        <f t="shared" si="389"/>
        <v>5534.96</v>
      </c>
      <c r="T663" s="8">
        <f t="shared" si="388"/>
        <v>65.900226217406839</v>
      </c>
      <c r="U663" s="8">
        <f t="shared" si="390"/>
        <v>2864.04</v>
      </c>
      <c r="V663" s="8">
        <f t="shared" si="391"/>
        <v>5534.96</v>
      </c>
      <c r="W663" s="26">
        <f t="shared" si="392"/>
        <v>0</v>
      </c>
      <c r="X663" s="30">
        <v>413420</v>
      </c>
      <c r="Y663" s="26"/>
    </row>
    <row r="664" spans="1:25" ht="14.25" customHeight="1" x14ac:dyDescent="0.2">
      <c r="A664" s="7" t="s">
        <v>1426</v>
      </c>
      <c r="B664" s="21">
        <v>4500</v>
      </c>
      <c r="C664" s="29"/>
      <c r="D664" s="6" t="s">
        <v>42</v>
      </c>
      <c r="E664" s="6" t="s">
        <v>1742</v>
      </c>
      <c r="F664" s="185" t="s">
        <v>1743</v>
      </c>
      <c r="G664" s="188">
        <v>2486</v>
      </c>
      <c r="H664" s="8">
        <v>2265.8000000000002</v>
      </c>
      <c r="I664" s="8">
        <f t="shared" si="421"/>
        <v>91.142397425583283</v>
      </c>
      <c r="J664" s="8">
        <v>910</v>
      </c>
      <c r="K664" s="8"/>
      <c r="L664" s="8">
        <f t="shared" si="413"/>
        <v>3175.8</v>
      </c>
      <c r="M664" s="8">
        <f t="shared" si="422"/>
        <v>127.74738535800483</v>
      </c>
      <c r="N664" s="8">
        <f t="shared" si="387"/>
        <v>-689.80000000000018</v>
      </c>
      <c r="O664" s="8">
        <f t="shared" si="414"/>
        <v>910</v>
      </c>
      <c r="P664" s="8"/>
      <c r="Q664" s="8"/>
      <c r="R664" s="76">
        <f>0*220</f>
        <v>0</v>
      </c>
      <c r="S664" s="8">
        <f t="shared" si="389"/>
        <v>3175.8</v>
      </c>
      <c r="T664" s="8">
        <f t="shared" si="388"/>
        <v>127.74738535800483</v>
      </c>
      <c r="U664" s="8">
        <f t="shared" si="390"/>
        <v>-689.80000000000018</v>
      </c>
      <c r="V664" s="8">
        <f t="shared" si="391"/>
        <v>3175.8</v>
      </c>
      <c r="W664" s="26">
        <f t="shared" si="392"/>
        <v>0</v>
      </c>
      <c r="X664" s="30"/>
      <c r="Y664" s="26"/>
    </row>
    <row r="665" spans="1:25" ht="14.25" customHeight="1" x14ac:dyDescent="0.2">
      <c r="A665" s="7" t="s">
        <v>73</v>
      </c>
      <c r="B665" s="21" t="s">
        <v>1032</v>
      </c>
      <c r="C665" s="29" t="s">
        <v>1744</v>
      </c>
      <c r="D665" s="6" t="s">
        <v>1496</v>
      </c>
      <c r="E665" s="6" t="s">
        <v>1745</v>
      </c>
      <c r="F665" s="20"/>
      <c r="G665" s="22">
        <v>0</v>
      </c>
      <c r="H665" s="8">
        <v>0</v>
      </c>
      <c r="I665" s="8" t="e">
        <f t="shared" si="421"/>
        <v>#DIV/0!</v>
      </c>
      <c r="J665" s="8">
        <v>0</v>
      </c>
      <c r="K665" s="8"/>
      <c r="L665" s="8">
        <f t="shared" si="413"/>
        <v>0</v>
      </c>
      <c r="M665" s="8" t="e">
        <f t="shared" si="422"/>
        <v>#DIV/0!</v>
      </c>
      <c r="N665" s="8">
        <f t="shared" si="387"/>
        <v>0</v>
      </c>
      <c r="O665" s="8">
        <f t="shared" si="414"/>
        <v>0</v>
      </c>
      <c r="P665" s="8"/>
      <c r="Q665" s="8"/>
      <c r="R665" s="8"/>
      <c r="S665" s="8">
        <f t="shared" si="389"/>
        <v>0</v>
      </c>
      <c r="T665" s="8" t="e">
        <f t="shared" si="388"/>
        <v>#DIV/0!</v>
      </c>
      <c r="U665" s="8">
        <f t="shared" si="390"/>
        <v>0</v>
      </c>
      <c r="V665" s="8">
        <f t="shared" si="391"/>
        <v>0</v>
      </c>
      <c r="W665" s="26">
        <f t="shared" si="392"/>
        <v>0</v>
      </c>
      <c r="X665" s="30"/>
      <c r="Y665" s="26"/>
    </row>
    <row r="666" spans="1:25" ht="14.25" customHeight="1" x14ac:dyDescent="0.2">
      <c r="A666" s="7" t="s">
        <v>73</v>
      </c>
      <c r="B666" s="21" t="s">
        <v>1032</v>
      </c>
      <c r="C666" s="29" t="s">
        <v>1744</v>
      </c>
      <c r="D666" s="6" t="s">
        <v>1496</v>
      </c>
      <c r="E666" s="6" t="s">
        <v>1175</v>
      </c>
      <c r="F666" s="20"/>
      <c r="G666" s="22">
        <v>0</v>
      </c>
      <c r="H666" s="8">
        <v>0</v>
      </c>
      <c r="I666" s="8" t="e">
        <f t="shared" si="421"/>
        <v>#DIV/0!</v>
      </c>
      <c r="J666" s="8">
        <v>0</v>
      </c>
      <c r="K666" s="8"/>
      <c r="L666" s="8">
        <f t="shared" si="413"/>
        <v>0</v>
      </c>
      <c r="M666" s="8" t="e">
        <f t="shared" si="422"/>
        <v>#DIV/0!</v>
      </c>
      <c r="N666" s="8">
        <f t="shared" si="387"/>
        <v>0</v>
      </c>
      <c r="O666" s="8">
        <f t="shared" si="414"/>
        <v>0</v>
      </c>
      <c r="P666" s="8"/>
      <c r="Q666" s="8"/>
      <c r="R666" s="8"/>
      <c r="S666" s="8">
        <f t="shared" si="389"/>
        <v>0</v>
      </c>
      <c r="T666" s="8" t="e">
        <f t="shared" si="388"/>
        <v>#DIV/0!</v>
      </c>
      <c r="U666" s="8">
        <f t="shared" si="390"/>
        <v>0</v>
      </c>
      <c r="V666" s="8">
        <f t="shared" si="391"/>
        <v>0</v>
      </c>
      <c r="W666" s="26">
        <f t="shared" si="392"/>
        <v>0</v>
      </c>
      <c r="X666" s="30"/>
      <c r="Y666" s="26"/>
    </row>
    <row r="667" spans="1:25" ht="14.25" customHeight="1" x14ac:dyDescent="0.2">
      <c r="A667" s="7" t="s">
        <v>73</v>
      </c>
      <c r="B667" s="21" t="s">
        <v>1032</v>
      </c>
      <c r="C667" s="29" t="s">
        <v>1744</v>
      </c>
      <c r="D667" s="6" t="s">
        <v>1496</v>
      </c>
      <c r="E667" s="6" t="s">
        <v>1176</v>
      </c>
      <c r="F667" s="20"/>
      <c r="G667" s="22">
        <v>0</v>
      </c>
      <c r="H667" s="8">
        <v>0</v>
      </c>
      <c r="I667" s="8" t="e">
        <f t="shared" si="421"/>
        <v>#DIV/0!</v>
      </c>
      <c r="J667" s="8">
        <v>0</v>
      </c>
      <c r="K667" s="8"/>
      <c r="L667" s="8">
        <f t="shared" si="413"/>
        <v>0</v>
      </c>
      <c r="M667" s="8" t="e">
        <f t="shared" si="422"/>
        <v>#DIV/0!</v>
      </c>
      <c r="N667" s="8">
        <f t="shared" si="387"/>
        <v>0</v>
      </c>
      <c r="O667" s="8">
        <f t="shared" si="414"/>
        <v>0</v>
      </c>
      <c r="P667" s="8"/>
      <c r="Q667" s="8"/>
      <c r="R667" s="8"/>
      <c r="S667" s="8">
        <f t="shared" si="389"/>
        <v>0</v>
      </c>
      <c r="T667" s="8" t="e">
        <f t="shared" si="388"/>
        <v>#DIV/0!</v>
      </c>
      <c r="U667" s="8">
        <f t="shared" si="390"/>
        <v>0</v>
      </c>
      <c r="V667" s="8">
        <f t="shared" si="391"/>
        <v>0</v>
      </c>
      <c r="W667" s="26">
        <f t="shared" si="392"/>
        <v>0</v>
      </c>
      <c r="X667" s="30"/>
      <c r="Y667" s="26"/>
    </row>
    <row r="668" spans="1:25" ht="14.25" customHeight="1" x14ac:dyDescent="0.2">
      <c r="A668" s="7" t="s">
        <v>73</v>
      </c>
      <c r="B668" s="21" t="s">
        <v>1032</v>
      </c>
      <c r="C668" s="29" t="s">
        <v>1744</v>
      </c>
      <c r="D668" s="6" t="s">
        <v>1496</v>
      </c>
      <c r="E668" s="6" t="s">
        <v>1177</v>
      </c>
      <c r="F668" s="20"/>
      <c r="G668" s="22">
        <v>0</v>
      </c>
      <c r="H668" s="8">
        <v>0</v>
      </c>
      <c r="I668" s="8" t="e">
        <f t="shared" si="421"/>
        <v>#DIV/0!</v>
      </c>
      <c r="J668" s="8">
        <v>0</v>
      </c>
      <c r="K668" s="8"/>
      <c r="L668" s="8">
        <f t="shared" si="413"/>
        <v>0</v>
      </c>
      <c r="M668" s="8" t="e">
        <f t="shared" si="422"/>
        <v>#DIV/0!</v>
      </c>
      <c r="N668" s="8">
        <f t="shared" si="387"/>
        <v>0</v>
      </c>
      <c r="O668" s="8">
        <f t="shared" si="414"/>
        <v>0</v>
      </c>
      <c r="P668" s="8"/>
      <c r="Q668" s="8"/>
      <c r="R668" s="8"/>
      <c r="S668" s="8">
        <f t="shared" si="389"/>
        <v>0</v>
      </c>
      <c r="T668" s="8" t="e">
        <f t="shared" si="388"/>
        <v>#DIV/0!</v>
      </c>
      <c r="U668" s="8">
        <f t="shared" si="390"/>
        <v>0</v>
      </c>
      <c r="V668" s="8">
        <f t="shared" si="391"/>
        <v>0</v>
      </c>
      <c r="W668" s="26">
        <f t="shared" si="392"/>
        <v>0</v>
      </c>
      <c r="X668" s="30"/>
      <c r="Y668" s="26"/>
    </row>
    <row r="669" spans="1:25" ht="14.25" customHeight="1" x14ac:dyDescent="0.2">
      <c r="A669" s="7" t="s">
        <v>73</v>
      </c>
      <c r="B669" s="21" t="s">
        <v>1032</v>
      </c>
      <c r="C669" s="29" t="s">
        <v>1744</v>
      </c>
      <c r="D669" s="6" t="s">
        <v>1496</v>
      </c>
      <c r="E669" s="6" t="s">
        <v>1178</v>
      </c>
      <c r="F669" s="20"/>
      <c r="G669" s="22">
        <v>0</v>
      </c>
      <c r="H669" s="8">
        <v>0</v>
      </c>
      <c r="I669" s="8" t="e">
        <f t="shared" si="421"/>
        <v>#DIV/0!</v>
      </c>
      <c r="J669" s="8">
        <v>0</v>
      </c>
      <c r="K669" s="8"/>
      <c r="L669" s="8">
        <f t="shared" si="413"/>
        <v>0</v>
      </c>
      <c r="M669" s="8" t="e">
        <f t="shared" si="422"/>
        <v>#DIV/0!</v>
      </c>
      <c r="N669" s="8">
        <f t="shared" si="387"/>
        <v>0</v>
      </c>
      <c r="O669" s="8">
        <f t="shared" si="414"/>
        <v>0</v>
      </c>
      <c r="P669" s="8"/>
      <c r="Q669" s="8"/>
      <c r="R669" s="8"/>
      <c r="S669" s="8">
        <f t="shared" si="389"/>
        <v>0</v>
      </c>
      <c r="T669" s="8" t="e">
        <f t="shared" si="388"/>
        <v>#DIV/0!</v>
      </c>
      <c r="U669" s="8">
        <f t="shared" si="390"/>
        <v>0</v>
      </c>
      <c r="V669" s="8">
        <f t="shared" si="391"/>
        <v>0</v>
      </c>
      <c r="W669" s="26">
        <f t="shared" si="392"/>
        <v>0</v>
      </c>
      <c r="X669" s="30"/>
      <c r="Y669" s="26"/>
    </row>
    <row r="670" spans="1:25" ht="14.25" customHeight="1" x14ac:dyDescent="0.2">
      <c r="A670" s="7" t="s">
        <v>73</v>
      </c>
      <c r="B670" s="21" t="s">
        <v>1032</v>
      </c>
      <c r="C670" s="29" t="s">
        <v>1744</v>
      </c>
      <c r="D670" s="6" t="s">
        <v>1496</v>
      </c>
      <c r="E670" s="6" t="s">
        <v>1179</v>
      </c>
      <c r="F670" s="20"/>
      <c r="G670" s="22">
        <v>0</v>
      </c>
      <c r="H670" s="8">
        <v>0</v>
      </c>
      <c r="I670" s="8" t="e">
        <f t="shared" si="421"/>
        <v>#DIV/0!</v>
      </c>
      <c r="J670" s="8">
        <v>0</v>
      </c>
      <c r="K670" s="8"/>
      <c r="L670" s="8">
        <f t="shared" si="413"/>
        <v>0</v>
      </c>
      <c r="M670" s="8" t="e">
        <f t="shared" si="422"/>
        <v>#DIV/0!</v>
      </c>
      <c r="N670" s="8">
        <f t="shared" si="387"/>
        <v>0</v>
      </c>
      <c r="O670" s="8">
        <f t="shared" si="414"/>
        <v>0</v>
      </c>
      <c r="P670" s="8"/>
      <c r="Q670" s="8"/>
      <c r="R670" s="8"/>
      <c r="S670" s="8">
        <f t="shared" si="389"/>
        <v>0</v>
      </c>
      <c r="T670" s="8" t="e">
        <f t="shared" si="388"/>
        <v>#DIV/0!</v>
      </c>
      <c r="U670" s="8">
        <f t="shared" si="390"/>
        <v>0</v>
      </c>
      <c r="V670" s="8">
        <f t="shared" si="391"/>
        <v>0</v>
      </c>
      <c r="W670" s="26">
        <f t="shared" si="392"/>
        <v>0</v>
      </c>
      <c r="X670" s="30"/>
      <c r="Y670" s="26"/>
    </row>
    <row r="671" spans="1:25" ht="14.25" customHeight="1" x14ac:dyDescent="0.2">
      <c r="A671" s="7" t="s">
        <v>73</v>
      </c>
      <c r="B671" s="21" t="s">
        <v>1032</v>
      </c>
      <c r="C671" s="29" t="s">
        <v>1744</v>
      </c>
      <c r="D671" s="6" t="s">
        <v>1496</v>
      </c>
      <c r="E671" s="6" t="s">
        <v>1180</v>
      </c>
      <c r="F671" s="20"/>
      <c r="G671" s="22">
        <v>0</v>
      </c>
      <c r="H671" s="8">
        <v>0</v>
      </c>
      <c r="I671" s="8" t="e">
        <f t="shared" si="421"/>
        <v>#DIV/0!</v>
      </c>
      <c r="J671" s="8">
        <v>0</v>
      </c>
      <c r="K671" s="8"/>
      <c r="L671" s="8">
        <f t="shared" si="413"/>
        <v>0</v>
      </c>
      <c r="M671" s="8" t="e">
        <f t="shared" si="422"/>
        <v>#DIV/0!</v>
      </c>
      <c r="N671" s="8">
        <f t="shared" si="387"/>
        <v>0</v>
      </c>
      <c r="O671" s="8">
        <f t="shared" si="414"/>
        <v>0</v>
      </c>
      <c r="P671" s="8"/>
      <c r="Q671" s="8"/>
      <c r="R671" s="8"/>
      <c r="S671" s="8">
        <f t="shared" si="389"/>
        <v>0</v>
      </c>
      <c r="T671" s="8" t="e">
        <f t="shared" si="388"/>
        <v>#DIV/0!</v>
      </c>
      <c r="U671" s="8">
        <f t="shared" si="390"/>
        <v>0</v>
      </c>
      <c r="V671" s="8">
        <f t="shared" si="391"/>
        <v>0</v>
      </c>
      <c r="W671" s="26">
        <f t="shared" si="392"/>
        <v>0</v>
      </c>
      <c r="X671" s="30"/>
      <c r="Y671" s="26"/>
    </row>
    <row r="672" spans="1:25" ht="14.25" customHeight="1" x14ac:dyDescent="0.2">
      <c r="A672" s="7" t="s">
        <v>73</v>
      </c>
      <c r="B672" s="21" t="s">
        <v>1032</v>
      </c>
      <c r="C672" s="29" t="s">
        <v>1744</v>
      </c>
      <c r="D672" s="6" t="s">
        <v>1496</v>
      </c>
      <c r="E672" s="6" t="s">
        <v>1181</v>
      </c>
      <c r="F672" s="20"/>
      <c r="G672" s="22">
        <v>0</v>
      </c>
      <c r="H672" s="8">
        <v>0</v>
      </c>
      <c r="I672" s="8" t="e">
        <f t="shared" si="421"/>
        <v>#DIV/0!</v>
      </c>
      <c r="J672" s="8">
        <v>0</v>
      </c>
      <c r="K672" s="8"/>
      <c r="L672" s="8">
        <f t="shared" si="413"/>
        <v>0</v>
      </c>
      <c r="M672" s="8" t="e">
        <f t="shared" si="422"/>
        <v>#DIV/0!</v>
      </c>
      <c r="N672" s="8">
        <f t="shared" si="387"/>
        <v>0</v>
      </c>
      <c r="O672" s="8">
        <f t="shared" si="414"/>
        <v>0</v>
      </c>
      <c r="P672" s="8"/>
      <c r="Q672" s="8"/>
      <c r="R672" s="8"/>
      <c r="S672" s="8">
        <f t="shared" si="389"/>
        <v>0</v>
      </c>
      <c r="T672" s="8" t="e">
        <f t="shared" si="388"/>
        <v>#DIV/0!</v>
      </c>
      <c r="U672" s="8">
        <f t="shared" si="390"/>
        <v>0</v>
      </c>
      <c r="V672" s="8">
        <f t="shared" si="391"/>
        <v>0</v>
      </c>
      <c r="W672" s="26">
        <f t="shared" si="392"/>
        <v>0</v>
      </c>
      <c r="X672" s="30"/>
      <c r="Y672" s="26"/>
    </row>
    <row r="673" spans="1:25" ht="14.25" customHeight="1" x14ac:dyDescent="0.2">
      <c r="A673" s="7" t="s">
        <v>73</v>
      </c>
      <c r="B673" s="21" t="s">
        <v>1032</v>
      </c>
      <c r="C673" s="29" t="s">
        <v>1744</v>
      </c>
      <c r="D673" s="6" t="s">
        <v>1496</v>
      </c>
      <c r="E673" s="6" t="s">
        <v>1349</v>
      </c>
      <c r="F673" s="20"/>
      <c r="G673" s="22">
        <v>0</v>
      </c>
      <c r="H673" s="8">
        <v>0</v>
      </c>
      <c r="I673" s="8" t="e">
        <f t="shared" si="421"/>
        <v>#DIV/0!</v>
      </c>
      <c r="J673" s="8">
        <v>0</v>
      </c>
      <c r="K673" s="8"/>
      <c r="L673" s="8">
        <f t="shared" si="413"/>
        <v>0</v>
      </c>
      <c r="M673" s="8" t="e">
        <f t="shared" si="422"/>
        <v>#DIV/0!</v>
      </c>
      <c r="N673" s="8">
        <f t="shared" si="387"/>
        <v>0</v>
      </c>
      <c r="O673" s="8">
        <f t="shared" si="414"/>
        <v>0</v>
      </c>
      <c r="P673" s="8"/>
      <c r="Q673" s="8"/>
      <c r="R673" s="8"/>
      <c r="S673" s="8">
        <f t="shared" si="389"/>
        <v>0</v>
      </c>
      <c r="T673" s="8" t="e">
        <f t="shared" si="388"/>
        <v>#DIV/0!</v>
      </c>
      <c r="U673" s="8">
        <f t="shared" si="390"/>
        <v>0</v>
      </c>
      <c r="V673" s="8">
        <f t="shared" si="391"/>
        <v>0</v>
      </c>
      <c r="W673" s="26">
        <f t="shared" si="392"/>
        <v>0</v>
      </c>
      <c r="X673" s="30"/>
      <c r="Y673" s="26"/>
    </row>
    <row r="674" spans="1:25" ht="14.25" customHeight="1" x14ac:dyDescent="0.2">
      <c r="A674" s="7" t="s">
        <v>73</v>
      </c>
      <c r="B674" s="21" t="s">
        <v>1032</v>
      </c>
      <c r="C674" s="29" t="s">
        <v>1744</v>
      </c>
      <c r="D674" s="6" t="s">
        <v>1496</v>
      </c>
      <c r="E674" s="6" t="s">
        <v>1350</v>
      </c>
      <c r="F674" s="20"/>
      <c r="G674" s="22">
        <v>0</v>
      </c>
      <c r="H674" s="8">
        <v>0</v>
      </c>
      <c r="I674" s="8" t="e">
        <f t="shared" si="421"/>
        <v>#DIV/0!</v>
      </c>
      <c r="J674" s="8">
        <v>0</v>
      </c>
      <c r="K674" s="8"/>
      <c r="L674" s="8">
        <f t="shared" si="413"/>
        <v>0</v>
      </c>
      <c r="M674" s="8" t="e">
        <f t="shared" si="422"/>
        <v>#DIV/0!</v>
      </c>
      <c r="N674" s="8">
        <f t="shared" si="387"/>
        <v>0</v>
      </c>
      <c r="O674" s="8">
        <f t="shared" si="414"/>
        <v>0</v>
      </c>
      <c r="P674" s="8"/>
      <c r="Q674" s="8"/>
      <c r="R674" s="8"/>
      <c r="S674" s="8">
        <f t="shared" si="389"/>
        <v>0</v>
      </c>
      <c r="T674" s="8" t="e">
        <f t="shared" si="388"/>
        <v>#DIV/0!</v>
      </c>
      <c r="U674" s="8">
        <f t="shared" si="390"/>
        <v>0</v>
      </c>
      <c r="V674" s="8">
        <f t="shared" si="391"/>
        <v>0</v>
      </c>
      <c r="W674" s="26">
        <f t="shared" si="392"/>
        <v>0</v>
      </c>
      <c r="X674" s="30"/>
      <c r="Y674" s="26"/>
    </row>
    <row r="675" spans="1:25" ht="14.25" customHeight="1" x14ac:dyDescent="0.2">
      <c r="A675" s="167" t="s">
        <v>1784</v>
      </c>
      <c r="B675" s="168">
        <v>1551</v>
      </c>
      <c r="C675" s="169"/>
      <c r="D675" s="6" t="s">
        <v>88</v>
      </c>
      <c r="E675" s="6" t="s">
        <v>1351</v>
      </c>
      <c r="F675" s="170" t="s">
        <v>1931</v>
      </c>
      <c r="G675" s="172">
        <v>1700</v>
      </c>
      <c r="H675" s="8">
        <v>0</v>
      </c>
      <c r="I675" s="8">
        <f>H675/G675*100</f>
        <v>0</v>
      </c>
      <c r="J675" s="8">
        <v>0</v>
      </c>
      <c r="K675" s="8"/>
      <c r="L675" s="8">
        <f>H675+J675+K675</f>
        <v>0</v>
      </c>
      <c r="M675" s="8">
        <f>L675/G675*100</f>
        <v>0</v>
      </c>
      <c r="N675" s="8">
        <f>G675-L675</f>
        <v>1700</v>
      </c>
      <c r="O675" s="8">
        <f>J675+K675</f>
        <v>0</v>
      </c>
      <c r="P675" s="8"/>
      <c r="Q675" s="8"/>
      <c r="R675" s="8"/>
      <c r="S675" s="8">
        <f t="shared" si="389"/>
        <v>0</v>
      </c>
      <c r="T675" s="8">
        <f t="shared" si="388"/>
        <v>0</v>
      </c>
      <c r="U675" s="8">
        <f t="shared" si="390"/>
        <v>1700</v>
      </c>
      <c r="V675" s="8">
        <f t="shared" si="391"/>
        <v>0</v>
      </c>
      <c r="W675" s="26">
        <f t="shared" si="392"/>
        <v>0</v>
      </c>
      <c r="X675" s="30"/>
      <c r="Y675" s="26"/>
    </row>
    <row r="676" spans="1:25" ht="14.25" customHeight="1" x14ac:dyDescent="0.2">
      <c r="A676" s="7" t="s">
        <v>73</v>
      </c>
      <c r="B676" s="21">
        <v>1551</v>
      </c>
      <c r="C676" s="34"/>
      <c r="D676" s="6" t="s">
        <v>88</v>
      </c>
      <c r="E676" s="6" t="s">
        <v>1351</v>
      </c>
      <c r="F676" s="20" t="s">
        <v>1563</v>
      </c>
      <c r="G676" s="22">
        <v>20000</v>
      </c>
      <c r="H676" s="8">
        <v>18577.96</v>
      </c>
      <c r="I676" s="8">
        <f t="shared" si="421"/>
        <v>92.889799999999994</v>
      </c>
      <c r="J676" s="8">
        <v>0</v>
      </c>
      <c r="K676" s="8"/>
      <c r="L676" s="8">
        <f t="shared" si="413"/>
        <v>18577.96</v>
      </c>
      <c r="M676" s="8">
        <f t="shared" si="422"/>
        <v>92.889799999999994</v>
      </c>
      <c r="N676" s="8">
        <f t="shared" si="387"/>
        <v>1422.0400000000009</v>
      </c>
      <c r="O676" s="8">
        <f t="shared" si="414"/>
        <v>0</v>
      </c>
      <c r="P676" s="8"/>
      <c r="Q676" s="8"/>
      <c r="R676" s="8"/>
      <c r="S676" s="8">
        <f t="shared" si="389"/>
        <v>18577.96</v>
      </c>
      <c r="T676" s="8">
        <f t="shared" si="388"/>
        <v>92.889799999999994</v>
      </c>
      <c r="U676" s="8">
        <f t="shared" si="390"/>
        <v>1422.0400000000009</v>
      </c>
      <c r="V676" s="8">
        <f t="shared" si="391"/>
        <v>18577.96</v>
      </c>
      <c r="W676" s="26">
        <f t="shared" si="392"/>
        <v>0</v>
      </c>
      <c r="X676" s="21"/>
      <c r="Y676" s="26"/>
    </row>
    <row r="677" spans="1:25" ht="14.25" customHeight="1" x14ac:dyDescent="0.2">
      <c r="A677" s="7" t="s">
        <v>73</v>
      </c>
      <c r="B677" s="21" t="s">
        <v>1032</v>
      </c>
      <c r="C677" s="34" t="s">
        <v>1744</v>
      </c>
      <c r="D677" s="6" t="s">
        <v>1496</v>
      </c>
      <c r="E677" s="6" t="s">
        <v>1352</v>
      </c>
      <c r="F677" s="20"/>
      <c r="G677" s="22">
        <v>0</v>
      </c>
      <c r="H677" s="8">
        <v>0</v>
      </c>
      <c r="I677" s="8" t="e">
        <f t="shared" si="421"/>
        <v>#DIV/0!</v>
      </c>
      <c r="J677" s="8">
        <v>0</v>
      </c>
      <c r="K677" s="8"/>
      <c r="L677" s="8">
        <f t="shared" si="413"/>
        <v>0</v>
      </c>
      <c r="M677" s="8" t="e">
        <f t="shared" si="422"/>
        <v>#DIV/0!</v>
      </c>
      <c r="N677" s="8">
        <f t="shared" si="387"/>
        <v>0</v>
      </c>
      <c r="O677" s="8">
        <f t="shared" si="414"/>
        <v>0</v>
      </c>
      <c r="P677" s="8"/>
      <c r="Q677" s="8"/>
      <c r="R677" s="8"/>
      <c r="S677" s="8">
        <f t="shared" si="389"/>
        <v>0</v>
      </c>
      <c r="T677" s="8" t="e">
        <f t="shared" si="388"/>
        <v>#DIV/0!</v>
      </c>
      <c r="U677" s="8">
        <f t="shared" si="390"/>
        <v>0</v>
      </c>
      <c r="V677" s="8">
        <f t="shared" si="391"/>
        <v>0</v>
      </c>
      <c r="W677" s="26">
        <f t="shared" si="392"/>
        <v>0</v>
      </c>
      <c r="X677" s="21"/>
      <c r="Y677" s="26"/>
    </row>
    <row r="678" spans="1:25" ht="14.25" customHeight="1" x14ac:dyDescent="0.2">
      <c r="A678" s="7" t="s">
        <v>1724</v>
      </c>
      <c r="B678" s="21">
        <v>1551</v>
      </c>
      <c r="C678" s="29" t="s">
        <v>1744</v>
      </c>
      <c r="D678" s="6" t="s">
        <v>88</v>
      </c>
      <c r="E678" s="6" t="s">
        <v>1353</v>
      </c>
      <c r="F678" s="20" t="s">
        <v>1564</v>
      </c>
      <c r="G678" s="22">
        <v>10300</v>
      </c>
      <c r="H678" s="8">
        <v>0</v>
      </c>
      <c r="I678" s="8">
        <f t="shared" si="421"/>
        <v>0</v>
      </c>
      <c r="J678" s="8">
        <v>0</v>
      </c>
      <c r="K678" s="8"/>
      <c r="L678" s="8">
        <f t="shared" si="413"/>
        <v>0</v>
      </c>
      <c r="M678" s="8">
        <f t="shared" si="422"/>
        <v>0</v>
      </c>
      <c r="N678" s="8">
        <f t="shared" si="387"/>
        <v>10300</v>
      </c>
      <c r="O678" s="8">
        <f t="shared" si="414"/>
        <v>0</v>
      </c>
      <c r="P678" s="8"/>
      <c r="Q678" s="8"/>
      <c r="R678" s="8"/>
      <c r="S678" s="8">
        <f t="shared" si="389"/>
        <v>0</v>
      </c>
      <c r="T678" s="8">
        <f t="shared" si="388"/>
        <v>0</v>
      </c>
      <c r="U678" s="8">
        <f t="shared" si="390"/>
        <v>10300</v>
      </c>
      <c r="V678" s="8">
        <f t="shared" si="391"/>
        <v>0</v>
      </c>
      <c r="W678" s="26">
        <f t="shared" si="392"/>
        <v>0</v>
      </c>
      <c r="X678" s="30"/>
      <c r="Y678" s="26"/>
    </row>
    <row r="679" spans="1:25" ht="14.25" customHeight="1" x14ac:dyDescent="0.2">
      <c r="A679" s="7" t="s">
        <v>73</v>
      </c>
      <c r="B679" s="21" t="s">
        <v>1032</v>
      </c>
      <c r="C679" s="29" t="s">
        <v>1744</v>
      </c>
      <c r="D679" s="6" t="s">
        <v>1496</v>
      </c>
      <c r="E679" s="6" t="s">
        <v>1354</v>
      </c>
      <c r="F679" s="20"/>
      <c r="G679" s="22">
        <v>0</v>
      </c>
      <c r="H679" s="8">
        <v>0</v>
      </c>
      <c r="I679" s="8" t="e">
        <f t="shared" si="421"/>
        <v>#DIV/0!</v>
      </c>
      <c r="J679" s="8">
        <v>0</v>
      </c>
      <c r="K679" s="8"/>
      <c r="L679" s="8">
        <f t="shared" si="413"/>
        <v>0</v>
      </c>
      <c r="M679" s="8" t="e">
        <f t="shared" si="422"/>
        <v>#DIV/0!</v>
      </c>
      <c r="N679" s="8">
        <f t="shared" si="387"/>
        <v>0</v>
      </c>
      <c r="O679" s="8">
        <f t="shared" si="414"/>
        <v>0</v>
      </c>
      <c r="P679" s="8"/>
      <c r="Q679" s="8"/>
      <c r="R679" s="8"/>
      <c r="S679" s="8">
        <f t="shared" si="389"/>
        <v>0</v>
      </c>
      <c r="T679" s="8" t="e">
        <f t="shared" si="388"/>
        <v>#DIV/0!</v>
      </c>
      <c r="U679" s="8">
        <f t="shared" si="390"/>
        <v>0</v>
      </c>
      <c r="V679" s="8">
        <f t="shared" si="391"/>
        <v>0</v>
      </c>
      <c r="W679" s="26">
        <f t="shared" si="392"/>
        <v>0</v>
      </c>
      <c r="X679" s="30"/>
      <c r="Y679" s="26"/>
    </row>
    <row r="680" spans="1:25" ht="14.25" customHeight="1" x14ac:dyDescent="0.2">
      <c r="A680" s="7" t="s">
        <v>1285</v>
      </c>
      <c r="B680" s="21">
        <v>1551</v>
      </c>
      <c r="C680" s="29" t="s">
        <v>1744</v>
      </c>
      <c r="D680" s="6" t="s">
        <v>88</v>
      </c>
      <c r="E680" s="6" t="s">
        <v>1355</v>
      </c>
      <c r="F680" s="20" t="s">
        <v>1565</v>
      </c>
      <c r="G680" s="22">
        <v>5060</v>
      </c>
      <c r="H680" s="8">
        <v>5059.76</v>
      </c>
      <c r="I680" s="8">
        <f t="shared" si="421"/>
        <v>99.995256916996055</v>
      </c>
      <c r="J680" s="8">
        <v>0</v>
      </c>
      <c r="K680" s="8"/>
      <c r="L680" s="8">
        <f t="shared" si="413"/>
        <v>5059.76</v>
      </c>
      <c r="M680" s="8">
        <f t="shared" si="422"/>
        <v>99.995256916996055</v>
      </c>
      <c r="N680" s="8">
        <f t="shared" si="387"/>
        <v>0.23999999999978172</v>
      </c>
      <c r="O680" s="8">
        <f t="shared" si="414"/>
        <v>0</v>
      </c>
      <c r="P680" s="8"/>
      <c r="Q680" s="8"/>
      <c r="R680" s="8"/>
      <c r="S680" s="8">
        <f t="shared" si="389"/>
        <v>5059.76</v>
      </c>
      <c r="T680" s="8">
        <f t="shared" si="388"/>
        <v>99.995256916996055</v>
      </c>
      <c r="U680" s="8">
        <f t="shared" si="390"/>
        <v>0.23999999999978172</v>
      </c>
      <c r="V680" s="8">
        <f t="shared" si="391"/>
        <v>5059.76</v>
      </c>
      <c r="W680" s="26">
        <f t="shared" si="392"/>
        <v>0</v>
      </c>
      <c r="X680" s="30"/>
      <c r="Y680" s="26"/>
    </row>
    <row r="681" spans="1:25" ht="14.25" customHeight="1" x14ac:dyDescent="0.2">
      <c r="A681" s="7" t="s">
        <v>73</v>
      </c>
      <c r="B681" s="21" t="s">
        <v>1032</v>
      </c>
      <c r="C681" s="29" t="s">
        <v>1744</v>
      </c>
      <c r="D681" s="6" t="s">
        <v>1496</v>
      </c>
      <c r="E681" s="6" t="s">
        <v>1356</v>
      </c>
      <c r="F681" s="20"/>
      <c r="G681" s="22">
        <v>0</v>
      </c>
      <c r="H681" s="8">
        <v>0</v>
      </c>
      <c r="I681" s="8" t="e">
        <f>H681/G681*100</f>
        <v>#DIV/0!</v>
      </c>
      <c r="J681" s="8">
        <v>0</v>
      </c>
      <c r="K681" s="8"/>
      <c r="L681" s="8">
        <f>H681+J681+K681</f>
        <v>0</v>
      </c>
      <c r="M681" s="8" t="e">
        <f>L681/G681*100</f>
        <v>#DIV/0!</v>
      </c>
      <c r="N681" s="8">
        <f>G681-L681</f>
        <v>0</v>
      </c>
      <c r="O681" s="8">
        <f>J681+K681</f>
        <v>0</v>
      </c>
      <c r="P681" s="8"/>
      <c r="Q681" s="8"/>
      <c r="R681" s="8"/>
      <c r="S681" s="8">
        <f t="shared" si="389"/>
        <v>0</v>
      </c>
      <c r="T681" s="8" t="e">
        <f t="shared" si="388"/>
        <v>#DIV/0!</v>
      </c>
      <c r="U681" s="8">
        <f t="shared" si="390"/>
        <v>0</v>
      </c>
      <c r="V681" s="8">
        <f t="shared" si="391"/>
        <v>0</v>
      </c>
      <c r="W681" s="26">
        <f t="shared" si="392"/>
        <v>0</v>
      </c>
      <c r="X681" s="30"/>
      <c r="Y681" s="26"/>
    </row>
    <row r="682" spans="1:25" ht="14.25" customHeight="1" x14ac:dyDescent="0.2">
      <c r="A682" s="7" t="s">
        <v>73</v>
      </c>
      <c r="B682" s="21" t="s">
        <v>1032</v>
      </c>
      <c r="C682" s="29" t="s">
        <v>1744</v>
      </c>
      <c r="D682" s="6" t="s">
        <v>1496</v>
      </c>
      <c r="E682" s="6" t="s">
        <v>1357</v>
      </c>
      <c r="F682" s="20"/>
      <c r="G682" s="22">
        <v>0</v>
      </c>
      <c r="H682" s="8">
        <v>0</v>
      </c>
      <c r="I682" s="8" t="e">
        <f t="shared" si="421"/>
        <v>#DIV/0!</v>
      </c>
      <c r="J682" s="8">
        <v>0</v>
      </c>
      <c r="K682" s="8"/>
      <c r="L682" s="8">
        <f t="shared" si="413"/>
        <v>0</v>
      </c>
      <c r="M682" s="8" t="e">
        <f t="shared" si="422"/>
        <v>#DIV/0!</v>
      </c>
      <c r="N682" s="8">
        <f t="shared" si="387"/>
        <v>0</v>
      </c>
      <c r="O682" s="8">
        <f t="shared" si="414"/>
        <v>0</v>
      </c>
      <c r="P682" s="8"/>
      <c r="Q682" s="8"/>
      <c r="R682" s="8"/>
      <c r="S682" s="8">
        <f t="shared" si="389"/>
        <v>0</v>
      </c>
      <c r="T682" s="8" t="e">
        <f t="shared" ref="T682:T747" si="423">S682/G682*100</f>
        <v>#DIV/0!</v>
      </c>
      <c r="U682" s="8">
        <f t="shared" si="390"/>
        <v>0</v>
      </c>
      <c r="V682" s="8">
        <f t="shared" si="391"/>
        <v>0</v>
      </c>
      <c r="W682" s="26">
        <f t="shared" si="392"/>
        <v>0</v>
      </c>
      <c r="X682" s="30"/>
      <c r="Y682" s="26"/>
    </row>
    <row r="683" spans="1:25" ht="14.25" customHeight="1" x14ac:dyDescent="0.2">
      <c r="A683" s="7" t="s">
        <v>73</v>
      </c>
      <c r="B683" s="21" t="s">
        <v>1032</v>
      </c>
      <c r="C683" s="29" t="s">
        <v>1744</v>
      </c>
      <c r="D683" s="6" t="s">
        <v>1496</v>
      </c>
      <c r="E683" s="6" t="s">
        <v>1358</v>
      </c>
      <c r="F683" s="7"/>
      <c r="G683" s="22">
        <v>0</v>
      </c>
      <c r="H683" s="8">
        <v>0</v>
      </c>
      <c r="I683" s="8" t="e">
        <f t="shared" si="421"/>
        <v>#DIV/0!</v>
      </c>
      <c r="J683" s="8">
        <v>0</v>
      </c>
      <c r="K683" s="8"/>
      <c r="L683" s="8">
        <f t="shared" si="413"/>
        <v>0</v>
      </c>
      <c r="M683" s="8" t="e">
        <f t="shared" si="422"/>
        <v>#DIV/0!</v>
      </c>
      <c r="N683" s="8">
        <f t="shared" si="387"/>
        <v>0</v>
      </c>
      <c r="O683" s="8">
        <f t="shared" si="414"/>
        <v>0</v>
      </c>
      <c r="P683" s="8"/>
      <c r="Q683" s="8"/>
      <c r="R683" s="8"/>
      <c r="S683" s="8">
        <f t="shared" si="389"/>
        <v>0</v>
      </c>
      <c r="T683" s="8" t="e">
        <f t="shared" si="423"/>
        <v>#DIV/0!</v>
      </c>
      <c r="U683" s="8">
        <f t="shared" si="390"/>
        <v>0</v>
      </c>
      <c r="V683" s="8">
        <f t="shared" si="391"/>
        <v>0</v>
      </c>
      <c r="W683" s="26">
        <f t="shared" si="392"/>
        <v>0</v>
      </c>
      <c r="X683" s="30"/>
      <c r="Y683" s="26"/>
    </row>
    <row r="684" spans="1:25" ht="14.25" customHeight="1" x14ac:dyDescent="0.2">
      <c r="A684" s="7" t="s">
        <v>73</v>
      </c>
      <c r="B684" s="21" t="s">
        <v>1032</v>
      </c>
      <c r="C684" s="29" t="s">
        <v>1744</v>
      </c>
      <c r="D684" s="6" t="s">
        <v>1496</v>
      </c>
      <c r="E684" s="6" t="s">
        <v>1359</v>
      </c>
      <c r="F684" s="7" t="s">
        <v>1360</v>
      </c>
      <c r="G684" s="22">
        <v>1353</v>
      </c>
      <c r="H684" s="8">
        <v>1352.68</v>
      </c>
      <c r="I684" s="8">
        <f t="shared" si="421"/>
        <v>99.976348854397628</v>
      </c>
      <c r="J684" s="8">
        <v>0</v>
      </c>
      <c r="K684" s="8"/>
      <c r="L684" s="8">
        <f t="shared" si="413"/>
        <v>1352.68</v>
      </c>
      <c r="M684" s="8">
        <f t="shared" si="422"/>
        <v>99.976348854397628</v>
      </c>
      <c r="N684" s="8">
        <f t="shared" si="387"/>
        <v>0.31999999999993634</v>
      </c>
      <c r="O684" s="8">
        <f t="shared" si="414"/>
        <v>0</v>
      </c>
      <c r="P684" s="8"/>
      <c r="Q684" s="8"/>
      <c r="R684" s="8"/>
      <c r="S684" s="8">
        <f t="shared" si="389"/>
        <v>1352.68</v>
      </c>
      <c r="T684" s="8">
        <f t="shared" si="423"/>
        <v>99.976348854397628</v>
      </c>
      <c r="U684" s="8">
        <f t="shared" si="390"/>
        <v>0.31999999999993634</v>
      </c>
      <c r="V684" s="8">
        <f t="shared" si="391"/>
        <v>1352.68</v>
      </c>
      <c r="W684" s="26">
        <f t="shared" si="392"/>
        <v>0</v>
      </c>
      <c r="X684" s="30"/>
      <c r="Y684" s="26"/>
    </row>
    <row r="685" spans="1:25" ht="14.25" hidden="1" customHeight="1" x14ac:dyDescent="0.2">
      <c r="A685" s="7" t="s">
        <v>73</v>
      </c>
      <c r="B685" s="21" t="s">
        <v>1032</v>
      </c>
      <c r="C685" s="29" t="s">
        <v>1744</v>
      </c>
      <c r="D685" s="6" t="s">
        <v>1496</v>
      </c>
      <c r="E685" s="6" t="s">
        <v>1361</v>
      </c>
      <c r="F685" s="7"/>
      <c r="G685" s="22">
        <v>0</v>
      </c>
      <c r="H685" s="8">
        <v>0</v>
      </c>
      <c r="I685" s="8" t="e">
        <f t="shared" si="421"/>
        <v>#DIV/0!</v>
      </c>
      <c r="J685" s="8">
        <v>0</v>
      </c>
      <c r="K685" s="8"/>
      <c r="L685" s="8">
        <f t="shared" si="413"/>
        <v>0</v>
      </c>
      <c r="M685" s="8" t="e">
        <f t="shared" si="422"/>
        <v>#DIV/0!</v>
      </c>
      <c r="N685" s="8">
        <f t="shared" si="387"/>
        <v>0</v>
      </c>
      <c r="O685" s="8">
        <f t="shared" si="414"/>
        <v>0</v>
      </c>
      <c r="P685" s="8"/>
      <c r="Q685" s="8"/>
      <c r="R685" s="8"/>
      <c r="S685" s="8">
        <f t="shared" si="389"/>
        <v>0</v>
      </c>
      <c r="T685" s="8" t="e">
        <f t="shared" si="423"/>
        <v>#DIV/0!</v>
      </c>
      <c r="U685" s="8">
        <f t="shared" si="390"/>
        <v>0</v>
      </c>
      <c r="V685" s="8">
        <f t="shared" si="391"/>
        <v>0</v>
      </c>
      <c r="W685" s="26">
        <f t="shared" si="392"/>
        <v>0</v>
      </c>
      <c r="X685" s="30"/>
      <c r="Y685" s="26"/>
    </row>
    <row r="686" spans="1:25" ht="14.25" hidden="1" customHeight="1" x14ac:dyDescent="0.2">
      <c r="A686" s="7" t="s">
        <v>73</v>
      </c>
      <c r="B686" s="21" t="s">
        <v>1032</v>
      </c>
      <c r="C686" s="29" t="s">
        <v>1744</v>
      </c>
      <c r="D686" s="6" t="s">
        <v>1496</v>
      </c>
      <c r="E686" s="6" t="s">
        <v>1362</v>
      </c>
      <c r="F686" s="7"/>
      <c r="G686" s="22">
        <v>0</v>
      </c>
      <c r="H686" s="8">
        <v>0</v>
      </c>
      <c r="I686" s="8" t="e">
        <f t="shared" si="421"/>
        <v>#DIV/0!</v>
      </c>
      <c r="J686" s="8">
        <v>0</v>
      </c>
      <c r="K686" s="8"/>
      <c r="L686" s="8">
        <f t="shared" si="413"/>
        <v>0</v>
      </c>
      <c r="M686" s="8" t="e">
        <f t="shared" si="422"/>
        <v>#DIV/0!</v>
      </c>
      <c r="N686" s="8">
        <f t="shared" si="387"/>
        <v>0</v>
      </c>
      <c r="O686" s="8">
        <f t="shared" si="414"/>
        <v>0</v>
      </c>
      <c r="P686" s="8"/>
      <c r="Q686" s="8"/>
      <c r="R686" s="8"/>
      <c r="S686" s="8">
        <f t="shared" si="389"/>
        <v>0</v>
      </c>
      <c r="T686" s="8" t="e">
        <f t="shared" si="423"/>
        <v>#DIV/0!</v>
      </c>
      <c r="U686" s="8">
        <f t="shared" si="390"/>
        <v>0</v>
      </c>
      <c r="V686" s="8">
        <f t="shared" si="391"/>
        <v>0</v>
      </c>
      <c r="W686" s="26">
        <f t="shared" si="392"/>
        <v>0</v>
      </c>
      <c r="X686" s="30"/>
      <c r="Y686" s="26"/>
    </row>
    <row r="687" spans="1:25" ht="14.25" hidden="1" customHeight="1" x14ac:dyDescent="0.2">
      <c r="A687" s="7" t="s">
        <v>73</v>
      </c>
      <c r="B687" s="21" t="s">
        <v>1032</v>
      </c>
      <c r="C687" s="29" t="s">
        <v>1744</v>
      </c>
      <c r="D687" s="6" t="s">
        <v>1496</v>
      </c>
      <c r="E687" s="6" t="s">
        <v>1363</v>
      </c>
      <c r="F687" s="20"/>
      <c r="G687" s="22">
        <v>0</v>
      </c>
      <c r="H687" s="8">
        <v>0</v>
      </c>
      <c r="I687" s="8" t="e">
        <f t="shared" si="421"/>
        <v>#DIV/0!</v>
      </c>
      <c r="J687" s="8">
        <v>0</v>
      </c>
      <c r="K687" s="8"/>
      <c r="L687" s="8">
        <f t="shared" si="413"/>
        <v>0</v>
      </c>
      <c r="M687" s="8" t="e">
        <f t="shared" si="422"/>
        <v>#DIV/0!</v>
      </c>
      <c r="N687" s="8">
        <f t="shared" si="387"/>
        <v>0</v>
      </c>
      <c r="O687" s="8">
        <f t="shared" si="414"/>
        <v>0</v>
      </c>
      <c r="P687" s="8"/>
      <c r="Q687" s="8"/>
      <c r="R687" s="8"/>
      <c r="S687" s="8">
        <f t="shared" si="389"/>
        <v>0</v>
      </c>
      <c r="T687" s="8" t="e">
        <f t="shared" si="423"/>
        <v>#DIV/0!</v>
      </c>
      <c r="U687" s="8">
        <f t="shared" si="390"/>
        <v>0</v>
      </c>
      <c r="V687" s="8">
        <f t="shared" si="391"/>
        <v>0</v>
      </c>
      <c r="W687" s="26">
        <f t="shared" si="392"/>
        <v>0</v>
      </c>
      <c r="X687" s="30"/>
      <c r="Y687" s="26"/>
    </row>
    <row r="688" spans="1:25" ht="14.25" hidden="1" customHeight="1" x14ac:dyDescent="0.2">
      <c r="A688" s="7" t="s">
        <v>73</v>
      </c>
      <c r="B688" s="21" t="s">
        <v>1032</v>
      </c>
      <c r="C688" s="29" t="s">
        <v>1744</v>
      </c>
      <c r="D688" s="6" t="s">
        <v>1496</v>
      </c>
      <c r="E688" s="6" t="s">
        <v>1364</v>
      </c>
      <c r="F688" s="20"/>
      <c r="G688" s="8">
        <v>0</v>
      </c>
      <c r="H688" s="8">
        <v>0</v>
      </c>
      <c r="I688" s="8" t="e">
        <f t="shared" si="421"/>
        <v>#DIV/0!</v>
      </c>
      <c r="J688" s="8">
        <v>0</v>
      </c>
      <c r="K688" s="8"/>
      <c r="L688" s="8">
        <f t="shared" si="413"/>
        <v>0</v>
      </c>
      <c r="M688" s="8" t="e">
        <f t="shared" si="422"/>
        <v>#DIV/0!</v>
      </c>
      <c r="N688" s="8">
        <f t="shared" ref="N688:N760" si="424">G688-L688</f>
        <v>0</v>
      </c>
      <c r="O688" s="8">
        <f t="shared" si="414"/>
        <v>0</v>
      </c>
      <c r="P688" s="8"/>
      <c r="Q688" s="8"/>
      <c r="R688" s="8"/>
      <c r="S688" s="8">
        <f t="shared" si="389"/>
        <v>0</v>
      </c>
      <c r="T688" s="8" t="e">
        <f t="shared" si="423"/>
        <v>#DIV/0!</v>
      </c>
      <c r="U688" s="8">
        <f t="shared" si="390"/>
        <v>0</v>
      </c>
      <c r="V688" s="8">
        <f t="shared" si="391"/>
        <v>0</v>
      </c>
      <c r="W688" s="26">
        <f t="shared" si="392"/>
        <v>0</v>
      </c>
      <c r="X688" s="30"/>
      <c r="Y688" s="26"/>
    </row>
    <row r="689" spans="1:25" ht="14.25" hidden="1" customHeight="1" x14ac:dyDescent="0.2">
      <c r="A689" s="7" t="s">
        <v>73</v>
      </c>
      <c r="B689" s="21" t="s">
        <v>1032</v>
      </c>
      <c r="C689" s="29" t="s">
        <v>1744</v>
      </c>
      <c r="D689" s="6" t="s">
        <v>1496</v>
      </c>
      <c r="E689" s="6" t="s">
        <v>1365</v>
      </c>
      <c r="F689" s="20"/>
      <c r="G689" s="8">
        <v>0</v>
      </c>
      <c r="H689" s="8">
        <v>0</v>
      </c>
      <c r="I689" s="8" t="e">
        <f t="shared" si="421"/>
        <v>#DIV/0!</v>
      </c>
      <c r="J689" s="8">
        <v>0</v>
      </c>
      <c r="K689" s="8"/>
      <c r="L689" s="8">
        <f t="shared" si="413"/>
        <v>0</v>
      </c>
      <c r="M689" s="8" t="e">
        <f t="shared" si="422"/>
        <v>#DIV/0!</v>
      </c>
      <c r="N689" s="8">
        <f t="shared" si="424"/>
        <v>0</v>
      </c>
      <c r="O689" s="8">
        <f t="shared" si="414"/>
        <v>0</v>
      </c>
      <c r="P689" s="8"/>
      <c r="Q689" s="8"/>
      <c r="R689" s="8"/>
      <c r="S689" s="8">
        <f t="shared" ref="S689:S755" si="425">L689+P689+Q689+R689</f>
        <v>0</v>
      </c>
      <c r="T689" s="8" t="e">
        <f t="shared" si="423"/>
        <v>#DIV/0!</v>
      </c>
      <c r="U689" s="8">
        <f t="shared" ref="U689:U755" si="426">G689-S689</f>
        <v>0</v>
      </c>
      <c r="V689" s="8">
        <f t="shared" ref="V689:V755" si="427">H689+J689</f>
        <v>0</v>
      </c>
      <c r="W689" s="26">
        <f t="shared" ref="W689:W755" si="428">K689+P689</f>
        <v>0</v>
      </c>
      <c r="X689" s="30"/>
      <c r="Y689" s="26"/>
    </row>
    <row r="690" spans="1:25" ht="14.25" hidden="1" customHeight="1" x14ac:dyDescent="0.2">
      <c r="A690" s="7" t="s">
        <v>73</v>
      </c>
      <c r="B690" s="21" t="s">
        <v>1032</v>
      </c>
      <c r="C690" s="29" t="s">
        <v>1744</v>
      </c>
      <c r="D690" s="6" t="s">
        <v>1496</v>
      </c>
      <c r="E690" s="6" t="s">
        <v>1366</v>
      </c>
      <c r="F690" s="20"/>
      <c r="G690" s="8">
        <v>0</v>
      </c>
      <c r="H690" s="8">
        <v>0</v>
      </c>
      <c r="I690" s="8" t="e">
        <f t="shared" si="421"/>
        <v>#DIV/0!</v>
      </c>
      <c r="J690" s="8">
        <v>0</v>
      </c>
      <c r="K690" s="8"/>
      <c r="L690" s="8">
        <f t="shared" si="413"/>
        <v>0</v>
      </c>
      <c r="M690" s="8" t="e">
        <f t="shared" si="422"/>
        <v>#DIV/0!</v>
      </c>
      <c r="N690" s="8">
        <f t="shared" si="424"/>
        <v>0</v>
      </c>
      <c r="O690" s="8">
        <f t="shared" si="414"/>
        <v>0</v>
      </c>
      <c r="P690" s="8"/>
      <c r="Q690" s="8"/>
      <c r="R690" s="8"/>
      <c r="S690" s="8">
        <f t="shared" si="425"/>
        <v>0</v>
      </c>
      <c r="T690" s="8" t="e">
        <f t="shared" si="423"/>
        <v>#DIV/0!</v>
      </c>
      <c r="U690" s="8">
        <f t="shared" si="426"/>
        <v>0</v>
      </c>
      <c r="V690" s="8">
        <f t="shared" si="427"/>
        <v>0</v>
      </c>
      <c r="W690" s="26">
        <f t="shared" si="428"/>
        <v>0</v>
      </c>
      <c r="X690" s="30"/>
      <c r="Y690" s="26"/>
    </row>
    <row r="691" spans="1:25" ht="14.25" hidden="1" customHeight="1" x14ac:dyDescent="0.2">
      <c r="A691" s="7" t="s">
        <v>73</v>
      </c>
      <c r="B691" s="21" t="s">
        <v>1032</v>
      </c>
      <c r="C691" s="29" t="s">
        <v>1744</v>
      </c>
      <c r="D691" s="6" t="s">
        <v>1496</v>
      </c>
      <c r="E691" s="6" t="s">
        <v>1367</v>
      </c>
      <c r="F691" s="7"/>
      <c r="G691" s="8">
        <v>0</v>
      </c>
      <c r="H691" s="8">
        <v>0</v>
      </c>
      <c r="I691" s="8" t="e">
        <f t="shared" si="421"/>
        <v>#DIV/0!</v>
      </c>
      <c r="J691" s="8">
        <v>0</v>
      </c>
      <c r="K691" s="8"/>
      <c r="L691" s="8">
        <f t="shared" si="413"/>
        <v>0</v>
      </c>
      <c r="M691" s="8" t="e">
        <f t="shared" si="422"/>
        <v>#DIV/0!</v>
      </c>
      <c r="N691" s="8">
        <f t="shared" si="424"/>
        <v>0</v>
      </c>
      <c r="O691" s="8">
        <f t="shared" si="414"/>
        <v>0</v>
      </c>
      <c r="P691" s="8"/>
      <c r="Q691" s="8"/>
      <c r="R691" s="8"/>
      <c r="S691" s="8">
        <f t="shared" si="425"/>
        <v>0</v>
      </c>
      <c r="T691" s="8" t="e">
        <f t="shared" si="423"/>
        <v>#DIV/0!</v>
      </c>
      <c r="U691" s="8">
        <f t="shared" si="426"/>
        <v>0</v>
      </c>
      <c r="V691" s="8">
        <f t="shared" si="427"/>
        <v>0</v>
      </c>
      <c r="W691" s="26">
        <f t="shared" si="428"/>
        <v>0</v>
      </c>
      <c r="X691" s="30">
        <v>413050</v>
      </c>
      <c r="Y691" s="26"/>
    </row>
    <row r="692" spans="1:25" ht="14.25" hidden="1" customHeight="1" x14ac:dyDescent="0.2">
      <c r="A692" s="7" t="s">
        <v>73</v>
      </c>
      <c r="B692" s="21" t="s">
        <v>1032</v>
      </c>
      <c r="C692" s="29" t="s">
        <v>1744</v>
      </c>
      <c r="D692" s="6" t="s">
        <v>1496</v>
      </c>
      <c r="E692" s="6" t="s">
        <v>1368</v>
      </c>
      <c r="F692" s="7"/>
      <c r="G692" s="8">
        <v>0</v>
      </c>
      <c r="H692" s="8">
        <v>0</v>
      </c>
      <c r="I692" s="8" t="e">
        <f t="shared" si="421"/>
        <v>#DIV/0!</v>
      </c>
      <c r="J692" s="8">
        <v>0</v>
      </c>
      <c r="K692" s="8"/>
      <c r="L692" s="8">
        <f t="shared" si="413"/>
        <v>0</v>
      </c>
      <c r="M692" s="8" t="e">
        <f t="shared" si="422"/>
        <v>#DIV/0!</v>
      </c>
      <c r="N692" s="8">
        <f t="shared" si="424"/>
        <v>0</v>
      </c>
      <c r="O692" s="8">
        <f t="shared" si="414"/>
        <v>0</v>
      </c>
      <c r="P692" s="8"/>
      <c r="Q692" s="8"/>
      <c r="R692" s="8"/>
      <c r="S692" s="8">
        <f t="shared" si="425"/>
        <v>0</v>
      </c>
      <c r="T692" s="8" t="e">
        <f t="shared" si="423"/>
        <v>#DIV/0!</v>
      </c>
      <c r="U692" s="8">
        <f t="shared" si="426"/>
        <v>0</v>
      </c>
      <c r="V692" s="8">
        <f t="shared" si="427"/>
        <v>0</v>
      </c>
      <c r="W692" s="26">
        <f t="shared" si="428"/>
        <v>0</v>
      </c>
      <c r="X692" s="30"/>
      <c r="Y692" s="26"/>
    </row>
    <row r="693" spans="1:25" ht="14.25" hidden="1" customHeight="1" x14ac:dyDescent="0.2">
      <c r="A693" s="7" t="s">
        <v>73</v>
      </c>
      <c r="B693" s="21" t="s">
        <v>1032</v>
      </c>
      <c r="C693" s="29" t="s">
        <v>1744</v>
      </c>
      <c r="D693" s="6" t="s">
        <v>1496</v>
      </c>
      <c r="E693" s="6" t="s">
        <v>1369</v>
      </c>
      <c r="F693" s="7"/>
      <c r="G693" s="8">
        <v>0</v>
      </c>
      <c r="H693" s="8">
        <v>0</v>
      </c>
      <c r="I693" s="8" t="e">
        <f t="shared" si="421"/>
        <v>#DIV/0!</v>
      </c>
      <c r="J693" s="8">
        <v>0</v>
      </c>
      <c r="K693" s="8"/>
      <c r="L693" s="8">
        <f t="shared" si="413"/>
        <v>0</v>
      </c>
      <c r="M693" s="8" t="e">
        <f t="shared" si="422"/>
        <v>#DIV/0!</v>
      </c>
      <c r="N693" s="8">
        <f t="shared" si="424"/>
        <v>0</v>
      </c>
      <c r="O693" s="8">
        <f t="shared" si="414"/>
        <v>0</v>
      </c>
      <c r="P693" s="8"/>
      <c r="Q693" s="8"/>
      <c r="R693" s="8"/>
      <c r="S693" s="8">
        <f t="shared" si="425"/>
        <v>0</v>
      </c>
      <c r="T693" s="8" t="e">
        <f t="shared" si="423"/>
        <v>#DIV/0!</v>
      </c>
      <c r="U693" s="8">
        <f t="shared" si="426"/>
        <v>0</v>
      </c>
      <c r="V693" s="8">
        <f t="shared" si="427"/>
        <v>0</v>
      </c>
      <c r="W693" s="26">
        <f t="shared" si="428"/>
        <v>0</v>
      </c>
      <c r="X693" s="30">
        <v>413410</v>
      </c>
      <c r="Y693" s="26"/>
    </row>
    <row r="694" spans="1:25" ht="14.25" hidden="1" customHeight="1" x14ac:dyDescent="0.2">
      <c r="A694" s="7" t="s">
        <v>73</v>
      </c>
      <c r="B694" s="21" t="s">
        <v>1032</v>
      </c>
      <c r="C694" s="29" t="s">
        <v>1744</v>
      </c>
      <c r="D694" s="6" t="s">
        <v>1496</v>
      </c>
      <c r="E694" s="6" t="s">
        <v>1370</v>
      </c>
      <c r="F694" s="7"/>
      <c r="G694" s="8">
        <v>0</v>
      </c>
      <c r="H694" s="8">
        <v>0</v>
      </c>
      <c r="I694" s="8" t="e">
        <f t="shared" si="421"/>
        <v>#DIV/0!</v>
      </c>
      <c r="J694" s="8">
        <v>0</v>
      </c>
      <c r="K694" s="8"/>
      <c r="L694" s="8">
        <f t="shared" si="413"/>
        <v>0</v>
      </c>
      <c r="M694" s="8" t="e">
        <f t="shared" si="422"/>
        <v>#DIV/0!</v>
      </c>
      <c r="N694" s="8">
        <f t="shared" si="424"/>
        <v>0</v>
      </c>
      <c r="O694" s="8">
        <f t="shared" si="414"/>
        <v>0</v>
      </c>
      <c r="P694" s="8"/>
      <c r="Q694" s="8"/>
      <c r="R694" s="8"/>
      <c r="S694" s="8">
        <f t="shared" si="425"/>
        <v>0</v>
      </c>
      <c r="T694" s="8" t="e">
        <f t="shared" si="423"/>
        <v>#DIV/0!</v>
      </c>
      <c r="U694" s="8">
        <f t="shared" si="426"/>
        <v>0</v>
      </c>
      <c r="V694" s="8">
        <f t="shared" si="427"/>
        <v>0</v>
      </c>
      <c r="W694" s="26">
        <f t="shared" si="428"/>
        <v>0</v>
      </c>
      <c r="X694" s="30"/>
      <c r="Y694" s="26"/>
    </row>
    <row r="695" spans="1:25" ht="14.25" hidden="1" customHeight="1" x14ac:dyDescent="0.2">
      <c r="A695" s="7" t="s">
        <v>73</v>
      </c>
      <c r="B695" s="21" t="s">
        <v>1032</v>
      </c>
      <c r="C695" s="29" t="s">
        <v>1744</v>
      </c>
      <c r="D695" s="6" t="s">
        <v>1496</v>
      </c>
      <c r="E695" s="6" t="s">
        <v>1371</v>
      </c>
      <c r="F695" s="7"/>
      <c r="G695" s="22">
        <v>0</v>
      </c>
      <c r="H695" s="8">
        <v>0</v>
      </c>
      <c r="I695" s="8" t="e">
        <f t="shared" si="421"/>
        <v>#DIV/0!</v>
      </c>
      <c r="J695" s="8">
        <v>0</v>
      </c>
      <c r="K695" s="8"/>
      <c r="L695" s="8">
        <f t="shared" si="413"/>
        <v>0</v>
      </c>
      <c r="M695" s="8" t="e">
        <f t="shared" si="422"/>
        <v>#DIV/0!</v>
      </c>
      <c r="N695" s="8">
        <f t="shared" si="424"/>
        <v>0</v>
      </c>
      <c r="O695" s="8">
        <f t="shared" si="414"/>
        <v>0</v>
      </c>
      <c r="P695" s="8"/>
      <c r="Q695" s="8"/>
      <c r="R695" s="8"/>
      <c r="S695" s="8">
        <f t="shared" si="425"/>
        <v>0</v>
      </c>
      <c r="T695" s="8" t="e">
        <f t="shared" si="423"/>
        <v>#DIV/0!</v>
      </c>
      <c r="U695" s="8">
        <f t="shared" si="426"/>
        <v>0</v>
      </c>
      <c r="V695" s="8">
        <f t="shared" si="427"/>
        <v>0</v>
      </c>
      <c r="W695" s="26">
        <f t="shared" si="428"/>
        <v>0</v>
      </c>
      <c r="X695" s="30"/>
      <c r="Y695" s="26"/>
    </row>
    <row r="696" spans="1:25" ht="14.25" hidden="1" customHeight="1" x14ac:dyDescent="0.2">
      <c r="A696" s="7" t="s">
        <v>73</v>
      </c>
      <c r="B696" s="21" t="s">
        <v>1032</v>
      </c>
      <c r="C696" s="29" t="s">
        <v>1744</v>
      </c>
      <c r="D696" s="6" t="s">
        <v>1496</v>
      </c>
      <c r="E696" s="6" t="s">
        <v>1372</v>
      </c>
      <c r="F696" s="7"/>
      <c r="G696" s="22">
        <v>0</v>
      </c>
      <c r="H696" s="8">
        <v>0</v>
      </c>
      <c r="I696" s="8" t="e">
        <f t="shared" si="421"/>
        <v>#DIV/0!</v>
      </c>
      <c r="J696" s="8">
        <v>0</v>
      </c>
      <c r="K696" s="8"/>
      <c r="L696" s="8">
        <f t="shared" si="413"/>
        <v>0</v>
      </c>
      <c r="M696" s="8" t="e">
        <f t="shared" si="422"/>
        <v>#DIV/0!</v>
      </c>
      <c r="N696" s="8">
        <f t="shared" si="424"/>
        <v>0</v>
      </c>
      <c r="O696" s="8">
        <f t="shared" si="414"/>
        <v>0</v>
      </c>
      <c r="P696" s="8"/>
      <c r="Q696" s="8"/>
      <c r="R696" s="8"/>
      <c r="S696" s="8">
        <f t="shared" si="425"/>
        <v>0</v>
      </c>
      <c r="T696" s="8" t="e">
        <f t="shared" si="423"/>
        <v>#DIV/0!</v>
      </c>
      <c r="U696" s="8">
        <f t="shared" si="426"/>
        <v>0</v>
      </c>
      <c r="V696" s="8">
        <f t="shared" si="427"/>
        <v>0</v>
      </c>
      <c r="W696" s="26">
        <f t="shared" si="428"/>
        <v>0</v>
      </c>
      <c r="X696" s="30"/>
      <c r="Y696" s="26"/>
    </row>
    <row r="697" spans="1:25" ht="14.25" hidden="1" customHeight="1" x14ac:dyDescent="0.2">
      <c r="A697" s="7" t="s">
        <v>73</v>
      </c>
      <c r="B697" s="21" t="s">
        <v>1032</v>
      </c>
      <c r="C697" s="29" t="s">
        <v>1744</v>
      </c>
      <c r="D697" s="6" t="s">
        <v>1496</v>
      </c>
      <c r="E697" s="6" t="s">
        <v>37</v>
      </c>
      <c r="F697" s="20"/>
      <c r="G697" s="22">
        <v>0</v>
      </c>
      <c r="H697" s="8">
        <v>0</v>
      </c>
      <c r="I697" s="8" t="e">
        <f t="shared" si="421"/>
        <v>#DIV/0!</v>
      </c>
      <c r="J697" s="8">
        <v>0</v>
      </c>
      <c r="K697" s="8"/>
      <c r="L697" s="8">
        <f t="shared" si="413"/>
        <v>0</v>
      </c>
      <c r="M697" s="8" t="e">
        <f t="shared" si="422"/>
        <v>#DIV/0!</v>
      </c>
      <c r="N697" s="8">
        <f t="shared" si="424"/>
        <v>0</v>
      </c>
      <c r="O697" s="8">
        <f t="shared" si="414"/>
        <v>0</v>
      </c>
      <c r="P697" s="8"/>
      <c r="Q697" s="8"/>
      <c r="R697" s="8"/>
      <c r="S697" s="8">
        <f t="shared" si="425"/>
        <v>0</v>
      </c>
      <c r="T697" s="8" t="e">
        <f t="shared" si="423"/>
        <v>#DIV/0!</v>
      </c>
      <c r="U697" s="8">
        <f t="shared" si="426"/>
        <v>0</v>
      </c>
      <c r="V697" s="8">
        <f t="shared" si="427"/>
        <v>0</v>
      </c>
      <c r="W697" s="26">
        <f t="shared" si="428"/>
        <v>0</v>
      </c>
      <c r="X697" s="30">
        <v>5524</v>
      </c>
      <c r="Y697" s="26"/>
    </row>
    <row r="698" spans="1:25" ht="14.25" hidden="1" customHeight="1" x14ac:dyDescent="0.2">
      <c r="A698" s="7" t="s">
        <v>73</v>
      </c>
      <c r="B698" s="21" t="s">
        <v>1032</v>
      </c>
      <c r="C698" s="29" t="s">
        <v>1744</v>
      </c>
      <c r="D698" s="6" t="s">
        <v>1496</v>
      </c>
      <c r="E698" s="6" t="s">
        <v>1224</v>
      </c>
      <c r="F698" s="20"/>
      <c r="G698" s="22">
        <v>0</v>
      </c>
      <c r="H698" s="8">
        <v>0</v>
      </c>
      <c r="I698" s="8" t="e">
        <f t="shared" si="421"/>
        <v>#DIV/0!</v>
      </c>
      <c r="J698" s="8">
        <v>0</v>
      </c>
      <c r="K698" s="8"/>
      <c r="L698" s="8">
        <f t="shared" si="413"/>
        <v>0</v>
      </c>
      <c r="M698" s="8" t="e">
        <f t="shared" si="422"/>
        <v>#DIV/0!</v>
      </c>
      <c r="N698" s="8">
        <f t="shared" si="424"/>
        <v>0</v>
      </c>
      <c r="O698" s="8">
        <f t="shared" si="414"/>
        <v>0</v>
      </c>
      <c r="P698" s="8"/>
      <c r="Q698" s="8"/>
      <c r="R698" s="8"/>
      <c r="S698" s="8">
        <f t="shared" si="425"/>
        <v>0</v>
      </c>
      <c r="T698" s="8" t="e">
        <f t="shared" si="423"/>
        <v>#DIV/0!</v>
      </c>
      <c r="U698" s="8">
        <f t="shared" si="426"/>
        <v>0</v>
      </c>
      <c r="V698" s="8">
        <f t="shared" si="427"/>
        <v>0</v>
      </c>
      <c r="W698" s="26">
        <f t="shared" si="428"/>
        <v>0</v>
      </c>
      <c r="X698" s="30">
        <v>552460</v>
      </c>
      <c r="Y698" s="26"/>
    </row>
    <row r="699" spans="1:25" ht="14.25" hidden="1" customHeight="1" x14ac:dyDescent="0.2">
      <c r="A699" s="7" t="s">
        <v>73</v>
      </c>
      <c r="B699" s="21" t="s">
        <v>1032</v>
      </c>
      <c r="C699" s="29" t="s">
        <v>1744</v>
      </c>
      <c r="D699" s="6" t="s">
        <v>1496</v>
      </c>
      <c r="E699" s="6" t="s">
        <v>1225</v>
      </c>
      <c r="F699" s="20"/>
      <c r="G699" s="22">
        <v>0</v>
      </c>
      <c r="H699" s="8">
        <v>0</v>
      </c>
      <c r="I699" s="8" t="e">
        <f t="shared" si="421"/>
        <v>#DIV/0!</v>
      </c>
      <c r="J699" s="8">
        <v>0</v>
      </c>
      <c r="K699" s="8"/>
      <c r="L699" s="8">
        <f t="shared" si="413"/>
        <v>0</v>
      </c>
      <c r="M699" s="8" t="e">
        <f t="shared" si="422"/>
        <v>#DIV/0!</v>
      </c>
      <c r="N699" s="8">
        <f t="shared" si="424"/>
        <v>0</v>
      </c>
      <c r="O699" s="8">
        <f t="shared" si="414"/>
        <v>0</v>
      </c>
      <c r="P699" s="8"/>
      <c r="Q699" s="8"/>
      <c r="R699" s="8"/>
      <c r="S699" s="8">
        <f t="shared" si="425"/>
        <v>0</v>
      </c>
      <c r="T699" s="8" t="e">
        <f t="shared" si="423"/>
        <v>#DIV/0!</v>
      </c>
      <c r="U699" s="8">
        <f t="shared" si="426"/>
        <v>0</v>
      </c>
      <c r="V699" s="8">
        <f t="shared" si="427"/>
        <v>0</v>
      </c>
      <c r="W699" s="26">
        <f t="shared" si="428"/>
        <v>0</v>
      </c>
      <c r="X699" s="30">
        <v>552450</v>
      </c>
      <c r="Y699" s="26"/>
    </row>
    <row r="700" spans="1:25" ht="14.25" hidden="1" customHeight="1" x14ac:dyDescent="0.2">
      <c r="A700" s="7" t="s">
        <v>73</v>
      </c>
      <c r="B700" s="21" t="s">
        <v>1032</v>
      </c>
      <c r="C700" s="34" t="s">
        <v>1744</v>
      </c>
      <c r="D700" s="6" t="s">
        <v>1496</v>
      </c>
      <c r="E700" s="6" t="s">
        <v>1226</v>
      </c>
      <c r="F700" s="20"/>
      <c r="G700" s="22">
        <v>0</v>
      </c>
      <c r="H700" s="8">
        <v>0</v>
      </c>
      <c r="I700" s="8" t="e">
        <f t="shared" si="421"/>
        <v>#DIV/0!</v>
      </c>
      <c r="J700" s="8">
        <v>0</v>
      </c>
      <c r="K700" s="8"/>
      <c r="L700" s="8">
        <f t="shared" si="413"/>
        <v>0</v>
      </c>
      <c r="M700" s="8" t="e">
        <f t="shared" si="422"/>
        <v>#DIV/0!</v>
      </c>
      <c r="N700" s="8">
        <f t="shared" si="424"/>
        <v>0</v>
      </c>
      <c r="O700" s="8">
        <f t="shared" si="414"/>
        <v>0</v>
      </c>
      <c r="P700" s="8"/>
      <c r="Q700" s="8"/>
      <c r="R700" s="8"/>
      <c r="S700" s="8">
        <f t="shared" si="425"/>
        <v>0</v>
      </c>
      <c r="T700" s="8" t="e">
        <f t="shared" si="423"/>
        <v>#DIV/0!</v>
      </c>
      <c r="U700" s="8">
        <f t="shared" si="426"/>
        <v>0</v>
      </c>
      <c r="V700" s="8">
        <f t="shared" si="427"/>
        <v>0</v>
      </c>
      <c r="W700" s="26">
        <f t="shared" si="428"/>
        <v>0</v>
      </c>
      <c r="X700" s="21">
        <v>413440</v>
      </c>
      <c r="Y700" s="26"/>
    </row>
    <row r="701" spans="1:25" ht="14.25" hidden="1" customHeight="1" x14ac:dyDescent="0.2">
      <c r="A701" s="7" t="s">
        <v>73</v>
      </c>
      <c r="B701" s="21" t="s">
        <v>1032</v>
      </c>
      <c r="C701" s="34" t="s">
        <v>1744</v>
      </c>
      <c r="D701" s="6" t="s">
        <v>1496</v>
      </c>
      <c r="E701" s="6" t="s">
        <v>1227</v>
      </c>
      <c r="F701" s="20"/>
      <c r="G701" s="22">
        <v>0</v>
      </c>
      <c r="H701" s="8">
        <v>0</v>
      </c>
      <c r="I701" s="8" t="e">
        <f>H701/G701*100</f>
        <v>#DIV/0!</v>
      </c>
      <c r="J701" s="8">
        <v>0</v>
      </c>
      <c r="K701" s="8"/>
      <c r="L701" s="8">
        <f>H701+J701+K701</f>
        <v>0</v>
      </c>
      <c r="M701" s="8" t="e">
        <f>L701/G701*100</f>
        <v>#DIV/0!</v>
      </c>
      <c r="N701" s="8">
        <f>G701-L701</f>
        <v>0</v>
      </c>
      <c r="O701" s="8">
        <f>J701+K701</f>
        <v>0</v>
      </c>
      <c r="P701" s="8"/>
      <c r="Q701" s="8"/>
      <c r="R701" s="8"/>
      <c r="S701" s="8">
        <f t="shared" si="425"/>
        <v>0</v>
      </c>
      <c r="T701" s="8" t="e">
        <f t="shared" si="423"/>
        <v>#DIV/0!</v>
      </c>
      <c r="U701" s="8">
        <f t="shared" si="426"/>
        <v>0</v>
      </c>
      <c r="V701" s="8">
        <f t="shared" si="427"/>
        <v>0</v>
      </c>
      <c r="W701" s="26">
        <f t="shared" si="428"/>
        <v>0</v>
      </c>
      <c r="X701" s="30"/>
      <c r="Y701" s="26"/>
    </row>
    <row r="702" spans="1:25" ht="14.25" customHeight="1" x14ac:dyDescent="0.2">
      <c r="A702" s="7" t="s">
        <v>73</v>
      </c>
      <c r="B702" s="21" t="s">
        <v>1032</v>
      </c>
      <c r="C702" s="34" t="s">
        <v>1744</v>
      </c>
      <c r="D702" s="6" t="s">
        <v>1496</v>
      </c>
      <c r="E702" s="6" t="s">
        <v>1228</v>
      </c>
      <c r="F702" s="20" t="s">
        <v>963</v>
      </c>
      <c r="G702" s="22">
        <v>0</v>
      </c>
      <c r="H702" s="8">
        <v>0</v>
      </c>
      <c r="I702" s="8" t="e">
        <f t="shared" si="421"/>
        <v>#DIV/0!</v>
      </c>
      <c r="J702" s="8">
        <v>0</v>
      </c>
      <c r="K702" s="8"/>
      <c r="L702" s="8">
        <f t="shared" si="413"/>
        <v>0</v>
      </c>
      <c r="M702" s="8" t="e">
        <f t="shared" si="422"/>
        <v>#DIV/0!</v>
      </c>
      <c r="N702" s="8">
        <f t="shared" si="424"/>
        <v>0</v>
      </c>
      <c r="O702" s="8">
        <f t="shared" si="414"/>
        <v>0</v>
      </c>
      <c r="P702" s="8"/>
      <c r="Q702" s="8"/>
      <c r="R702" s="8"/>
      <c r="S702" s="8">
        <f t="shared" si="425"/>
        <v>0</v>
      </c>
      <c r="T702" s="8" t="e">
        <f t="shared" si="423"/>
        <v>#DIV/0!</v>
      </c>
      <c r="U702" s="8">
        <f t="shared" si="426"/>
        <v>0</v>
      </c>
      <c r="V702" s="8">
        <f t="shared" si="427"/>
        <v>0</v>
      </c>
      <c r="W702" s="26">
        <f t="shared" si="428"/>
        <v>0</v>
      </c>
      <c r="X702" s="21">
        <v>413490</v>
      </c>
      <c r="Y702" s="26"/>
    </row>
    <row r="703" spans="1:25" ht="14.25" customHeight="1" x14ac:dyDescent="0.2">
      <c r="A703" s="7" t="s">
        <v>73</v>
      </c>
      <c r="B703" s="21" t="s">
        <v>1032</v>
      </c>
      <c r="C703" s="34" t="s">
        <v>1744</v>
      </c>
      <c r="D703" s="6" t="s">
        <v>1496</v>
      </c>
      <c r="E703" s="6" t="s">
        <v>964</v>
      </c>
      <c r="F703" s="20"/>
      <c r="G703" s="8">
        <v>0</v>
      </c>
      <c r="H703" s="8">
        <v>0</v>
      </c>
      <c r="I703" s="8" t="e">
        <f t="shared" si="421"/>
        <v>#DIV/0!</v>
      </c>
      <c r="J703" s="8">
        <v>0</v>
      </c>
      <c r="K703" s="8"/>
      <c r="L703" s="8">
        <f t="shared" si="413"/>
        <v>0</v>
      </c>
      <c r="M703" s="8" t="e">
        <f t="shared" si="422"/>
        <v>#DIV/0!</v>
      </c>
      <c r="N703" s="8">
        <f t="shared" si="424"/>
        <v>0</v>
      </c>
      <c r="O703" s="8">
        <f t="shared" si="414"/>
        <v>0</v>
      </c>
      <c r="P703" s="8"/>
      <c r="Q703" s="8"/>
      <c r="R703" s="8"/>
      <c r="S703" s="8">
        <f t="shared" si="425"/>
        <v>0</v>
      </c>
      <c r="T703" s="8" t="e">
        <f t="shared" si="423"/>
        <v>#DIV/0!</v>
      </c>
      <c r="U703" s="8">
        <f t="shared" si="426"/>
        <v>0</v>
      </c>
      <c r="V703" s="8">
        <f t="shared" si="427"/>
        <v>0</v>
      </c>
      <c r="W703" s="26">
        <f t="shared" si="428"/>
        <v>0</v>
      </c>
      <c r="X703" s="30">
        <v>413440</v>
      </c>
      <c r="Y703" s="26"/>
    </row>
    <row r="704" spans="1:25" ht="14.25" customHeight="1" x14ac:dyDescent="0.2">
      <c r="A704" s="7" t="s">
        <v>73</v>
      </c>
      <c r="B704" s="21" t="s">
        <v>1032</v>
      </c>
      <c r="C704" s="29" t="s">
        <v>1744</v>
      </c>
      <c r="D704" s="6" t="s">
        <v>1496</v>
      </c>
      <c r="E704" s="6" t="s">
        <v>965</v>
      </c>
      <c r="F704" s="7" t="s">
        <v>966</v>
      </c>
      <c r="G704" s="8">
        <v>640</v>
      </c>
      <c r="H704" s="8">
        <v>0</v>
      </c>
      <c r="I704" s="8">
        <f t="shared" si="421"/>
        <v>0</v>
      </c>
      <c r="J704" s="8">
        <v>0</v>
      </c>
      <c r="K704" s="8"/>
      <c r="L704" s="8">
        <f t="shared" si="413"/>
        <v>0</v>
      </c>
      <c r="M704" s="8">
        <f t="shared" si="422"/>
        <v>0</v>
      </c>
      <c r="N704" s="8">
        <f t="shared" si="424"/>
        <v>640</v>
      </c>
      <c r="O704" s="8">
        <f t="shared" si="414"/>
        <v>0</v>
      </c>
      <c r="P704" s="8"/>
      <c r="Q704" s="8"/>
      <c r="R704" s="8"/>
      <c r="S704" s="8">
        <f t="shared" si="425"/>
        <v>0</v>
      </c>
      <c r="T704" s="8">
        <f t="shared" si="423"/>
        <v>0</v>
      </c>
      <c r="U704" s="8">
        <f t="shared" si="426"/>
        <v>640</v>
      </c>
      <c r="V704" s="8">
        <f t="shared" si="427"/>
        <v>0</v>
      </c>
      <c r="W704" s="26">
        <f t="shared" si="428"/>
        <v>0</v>
      </c>
      <c r="X704" s="30">
        <v>0</v>
      </c>
      <c r="Y704" s="26"/>
    </row>
    <row r="705" spans="1:25" ht="14.25" customHeight="1" x14ac:dyDescent="0.2">
      <c r="A705" s="7" t="s">
        <v>73</v>
      </c>
      <c r="B705" s="21" t="s">
        <v>1032</v>
      </c>
      <c r="C705" s="29" t="s">
        <v>1744</v>
      </c>
      <c r="D705" s="6" t="s">
        <v>1496</v>
      </c>
      <c r="E705" s="6" t="s">
        <v>967</v>
      </c>
      <c r="F705" s="7" t="s">
        <v>968</v>
      </c>
      <c r="G705" s="8">
        <v>0</v>
      </c>
      <c r="H705" s="8">
        <v>0</v>
      </c>
      <c r="I705" s="8" t="e">
        <f t="shared" si="421"/>
        <v>#DIV/0!</v>
      </c>
      <c r="J705" s="8">
        <v>0</v>
      </c>
      <c r="K705" s="8"/>
      <c r="L705" s="8">
        <f t="shared" si="413"/>
        <v>0</v>
      </c>
      <c r="M705" s="8" t="e">
        <f t="shared" si="422"/>
        <v>#DIV/0!</v>
      </c>
      <c r="N705" s="8">
        <f t="shared" si="424"/>
        <v>0</v>
      </c>
      <c r="O705" s="8">
        <f t="shared" si="414"/>
        <v>0</v>
      </c>
      <c r="P705" s="8"/>
      <c r="Q705" s="8"/>
      <c r="R705" s="8"/>
      <c r="S705" s="8">
        <f t="shared" si="425"/>
        <v>0</v>
      </c>
      <c r="T705" s="8" t="e">
        <f t="shared" si="423"/>
        <v>#DIV/0!</v>
      </c>
      <c r="U705" s="8">
        <f t="shared" si="426"/>
        <v>0</v>
      </c>
      <c r="V705" s="8">
        <f t="shared" si="427"/>
        <v>0</v>
      </c>
      <c r="W705" s="26">
        <f t="shared" si="428"/>
        <v>0</v>
      </c>
      <c r="X705" s="30">
        <v>0</v>
      </c>
      <c r="Y705" s="26"/>
    </row>
    <row r="706" spans="1:25" ht="14.25" customHeight="1" x14ac:dyDescent="0.2">
      <c r="A706" s="7" t="s">
        <v>73</v>
      </c>
      <c r="B706" s="21" t="s">
        <v>1032</v>
      </c>
      <c r="C706" s="29" t="s">
        <v>1744</v>
      </c>
      <c r="D706" s="6" t="s">
        <v>1496</v>
      </c>
      <c r="E706" s="6" t="s">
        <v>969</v>
      </c>
      <c r="F706" s="20"/>
      <c r="G706" s="22">
        <v>0</v>
      </c>
      <c r="H706" s="8">
        <v>0</v>
      </c>
      <c r="I706" s="8" t="e">
        <f t="shared" si="421"/>
        <v>#DIV/0!</v>
      </c>
      <c r="J706" s="8">
        <v>0</v>
      </c>
      <c r="K706" s="8"/>
      <c r="L706" s="8">
        <f t="shared" si="413"/>
        <v>0</v>
      </c>
      <c r="M706" s="8" t="e">
        <f t="shared" si="422"/>
        <v>#DIV/0!</v>
      </c>
      <c r="N706" s="8">
        <f t="shared" si="424"/>
        <v>0</v>
      </c>
      <c r="O706" s="8">
        <f t="shared" si="414"/>
        <v>0</v>
      </c>
      <c r="P706" s="8"/>
      <c r="Q706" s="8"/>
      <c r="R706" s="8"/>
      <c r="S706" s="8">
        <f t="shared" si="425"/>
        <v>0</v>
      </c>
      <c r="T706" s="8" t="e">
        <f t="shared" si="423"/>
        <v>#DIV/0!</v>
      </c>
      <c r="U706" s="8">
        <f t="shared" si="426"/>
        <v>0</v>
      </c>
      <c r="V706" s="8">
        <f t="shared" si="427"/>
        <v>0</v>
      </c>
      <c r="W706" s="26">
        <f t="shared" si="428"/>
        <v>0</v>
      </c>
      <c r="X706" s="30"/>
      <c r="Y706" s="26"/>
    </row>
    <row r="707" spans="1:25" ht="14.25" customHeight="1" x14ac:dyDescent="0.2">
      <c r="A707" s="7" t="s">
        <v>73</v>
      </c>
      <c r="B707" s="21" t="s">
        <v>1032</v>
      </c>
      <c r="C707" s="29" t="s">
        <v>1744</v>
      </c>
      <c r="D707" s="6" t="s">
        <v>1496</v>
      </c>
      <c r="E707" s="6" t="s">
        <v>970</v>
      </c>
      <c r="F707" s="20" t="s">
        <v>971</v>
      </c>
      <c r="G707" s="22">
        <v>320</v>
      </c>
      <c r="H707" s="8">
        <v>0</v>
      </c>
      <c r="I707" s="8">
        <f t="shared" ref="I707" si="429">H707/G707*100</f>
        <v>0</v>
      </c>
      <c r="J707" s="8">
        <v>0</v>
      </c>
      <c r="K707" s="8"/>
      <c r="L707" s="8">
        <f t="shared" ref="L707" si="430">H707+J707+K707</f>
        <v>0</v>
      </c>
      <c r="M707" s="8">
        <f t="shared" ref="M707" si="431">L707/G707*100</f>
        <v>0</v>
      </c>
      <c r="N707" s="8">
        <f t="shared" ref="N707" si="432">G707-L707</f>
        <v>320</v>
      </c>
      <c r="O707" s="8">
        <f t="shared" ref="O707" si="433">J707+K707</f>
        <v>0</v>
      </c>
      <c r="P707" s="8"/>
      <c r="Q707" s="8"/>
      <c r="R707" s="8"/>
      <c r="S707" s="8">
        <f t="shared" si="425"/>
        <v>0</v>
      </c>
      <c r="T707" s="8">
        <f t="shared" si="423"/>
        <v>0</v>
      </c>
      <c r="U707" s="8">
        <f t="shared" si="426"/>
        <v>320</v>
      </c>
      <c r="V707" s="8">
        <f t="shared" si="427"/>
        <v>0</v>
      </c>
      <c r="W707" s="26">
        <f t="shared" si="428"/>
        <v>0</v>
      </c>
      <c r="X707" s="30">
        <v>413410</v>
      </c>
      <c r="Y707" s="26"/>
    </row>
    <row r="708" spans="1:25" ht="14.25" customHeight="1" x14ac:dyDescent="0.2">
      <c r="A708" s="7" t="s">
        <v>73</v>
      </c>
      <c r="B708" s="21" t="s">
        <v>1032</v>
      </c>
      <c r="C708" s="29" t="s">
        <v>1744</v>
      </c>
      <c r="D708" s="6" t="s">
        <v>1496</v>
      </c>
      <c r="E708" s="6" t="s">
        <v>972</v>
      </c>
      <c r="F708" s="20" t="s">
        <v>973</v>
      </c>
      <c r="G708" s="22">
        <v>500</v>
      </c>
      <c r="H708" s="8">
        <v>500</v>
      </c>
      <c r="I708" s="8">
        <f t="shared" si="421"/>
        <v>100</v>
      </c>
      <c r="J708" s="8">
        <v>0</v>
      </c>
      <c r="K708" s="8"/>
      <c r="L708" s="8">
        <f t="shared" si="413"/>
        <v>500</v>
      </c>
      <c r="M708" s="8">
        <f t="shared" si="422"/>
        <v>100</v>
      </c>
      <c r="N708" s="8">
        <f t="shared" si="424"/>
        <v>0</v>
      </c>
      <c r="O708" s="8">
        <f t="shared" si="414"/>
        <v>0</v>
      </c>
      <c r="P708" s="8"/>
      <c r="Q708" s="8"/>
      <c r="R708" s="8"/>
      <c r="S708" s="8">
        <f t="shared" si="425"/>
        <v>500</v>
      </c>
      <c r="T708" s="8">
        <f t="shared" si="423"/>
        <v>100</v>
      </c>
      <c r="U708" s="8">
        <f t="shared" si="426"/>
        <v>0</v>
      </c>
      <c r="V708" s="8">
        <f t="shared" si="427"/>
        <v>500</v>
      </c>
      <c r="W708" s="26">
        <f t="shared" si="428"/>
        <v>0</v>
      </c>
      <c r="X708" s="30">
        <v>413410</v>
      </c>
      <c r="Y708" s="26"/>
    </row>
    <row r="709" spans="1:25" ht="14.25" customHeight="1" x14ac:dyDescent="0.2">
      <c r="A709" s="7" t="s">
        <v>73</v>
      </c>
      <c r="B709" s="21">
        <v>5059</v>
      </c>
      <c r="C709" s="29" t="s">
        <v>1744</v>
      </c>
      <c r="D709" s="6" t="s">
        <v>1496</v>
      </c>
      <c r="E709" s="6" t="s">
        <v>972</v>
      </c>
      <c r="F709" s="36" t="s">
        <v>2021</v>
      </c>
      <c r="G709" s="22">
        <v>61</v>
      </c>
      <c r="H709" s="8">
        <v>60.55</v>
      </c>
      <c r="I709" s="8">
        <f t="shared" ref="I709" si="434">H709/G709*100</f>
        <v>99.26229508196721</v>
      </c>
      <c r="J709" s="8">
        <v>0</v>
      </c>
      <c r="K709" s="8"/>
      <c r="L709" s="8">
        <f t="shared" ref="L709" si="435">H709+J709+K709</f>
        <v>60.55</v>
      </c>
      <c r="M709" s="8">
        <f t="shared" ref="M709" si="436">L709/G709*100</f>
        <v>99.26229508196721</v>
      </c>
      <c r="N709" s="8">
        <f t="shared" ref="N709" si="437">G709-L709</f>
        <v>0.45000000000000284</v>
      </c>
      <c r="O709" s="8">
        <f t="shared" ref="O709" si="438">J709+K709</f>
        <v>0</v>
      </c>
      <c r="P709" s="8"/>
      <c r="Q709" s="8"/>
      <c r="R709" s="8"/>
      <c r="S709" s="8">
        <f t="shared" si="425"/>
        <v>60.55</v>
      </c>
      <c r="T709" s="8">
        <f t="shared" si="423"/>
        <v>99.26229508196721</v>
      </c>
      <c r="U709" s="8">
        <f t="shared" si="426"/>
        <v>0.45000000000000284</v>
      </c>
      <c r="V709" s="8">
        <f t="shared" si="427"/>
        <v>60.55</v>
      </c>
      <c r="W709" s="26">
        <f t="shared" si="428"/>
        <v>0</v>
      </c>
      <c r="X709" s="30">
        <v>413410</v>
      </c>
      <c r="Y709" s="26"/>
    </row>
    <row r="710" spans="1:25" ht="14.25" customHeight="1" x14ac:dyDescent="0.2">
      <c r="A710" s="7" t="s">
        <v>73</v>
      </c>
      <c r="B710" s="21">
        <v>5061</v>
      </c>
      <c r="C710" s="29" t="s">
        <v>1744</v>
      </c>
      <c r="D710" s="6" t="s">
        <v>1496</v>
      </c>
      <c r="E710" s="6" t="s">
        <v>972</v>
      </c>
      <c r="F710" s="36" t="s">
        <v>2022</v>
      </c>
      <c r="G710" s="22">
        <v>26</v>
      </c>
      <c r="H710" s="8">
        <v>25.29</v>
      </c>
      <c r="I710" s="8">
        <f>H710/G710*100</f>
        <v>97.269230769230759</v>
      </c>
      <c r="J710" s="8">
        <v>0</v>
      </c>
      <c r="K710" s="8"/>
      <c r="L710" s="8">
        <f>H710+J710+K710</f>
        <v>25.29</v>
      </c>
      <c r="M710" s="8">
        <f>L710/G710*100</f>
        <v>97.269230769230759</v>
      </c>
      <c r="N710" s="8">
        <f>G710-L710</f>
        <v>0.71000000000000085</v>
      </c>
      <c r="O710" s="8">
        <f>J710+K710</f>
        <v>0</v>
      </c>
      <c r="P710" s="8"/>
      <c r="Q710" s="8"/>
      <c r="R710" s="8"/>
      <c r="S710" s="8">
        <f t="shared" si="425"/>
        <v>25.29</v>
      </c>
      <c r="T710" s="8">
        <f t="shared" si="423"/>
        <v>97.269230769230759</v>
      </c>
      <c r="U710" s="8">
        <f t="shared" si="426"/>
        <v>0.71000000000000085</v>
      </c>
      <c r="V710" s="8">
        <f t="shared" si="427"/>
        <v>25.29</v>
      </c>
      <c r="W710" s="26">
        <f t="shared" si="428"/>
        <v>0</v>
      </c>
      <c r="X710" s="30">
        <v>413410</v>
      </c>
      <c r="Y710" s="26"/>
    </row>
    <row r="711" spans="1:25" ht="14.25" customHeight="1" x14ac:dyDescent="0.2">
      <c r="A711" s="7" t="s">
        <v>73</v>
      </c>
      <c r="B711" s="21">
        <v>5062</v>
      </c>
      <c r="C711" s="29" t="s">
        <v>1744</v>
      </c>
      <c r="D711" s="6" t="s">
        <v>1496</v>
      </c>
      <c r="E711" s="6" t="s">
        <v>972</v>
      </c>
      <c r="F711" s="36" t="s">
        <v>2023</v>
      </c>
      <c r="G711" s="22">
        <v>16</v>
      </c>
      <c r="H711" s="8">
        <v>16.100000000000001</v>
      </c>
      <c r="I711" s="8">
        <f>H711/G711*100</f>
        <v>100.62500000000001</v>
      </c>
      <c r="J711" s="8">
        <v>0</v>
      </c>
      <c r="K711" s="8"/>
      <c r="L711" s="8">
        <f>H711+J711+K711</f>
        <v>16.100000000000001</v>
      </c>
      <c r="M711" s="8">
        <f>L711/G711*100</f>
        <v>100.62500000000001</v>
      </c>
      <c r="N711" s="8">
        <f>G711-L711</f>
        <v>-0.10000000000000142</v>
      </c>
      <c r="O711" s="8">
        <f>J711+K711</f>
        <v>0</v>
      </c>
      <c r="P711" s="8"/>
      <c r="Q711" s="8"/>
      <c r="R711" s="8"/>
      <c r="S711" s="8">
        <f t="shared" si="425"/>
        <v>16.100000000000001</v>
      </c>
      <c r="T711" s="8">
        <f t="shared" si="423"/>
        <v>100.62500000000001</v>
      </c>
      <c r="U711" s="8">
        <f t="shared" si="426"/>
        <v>-0.10000000000000142</v>
      </c>
      <c r="V711" s="8">
        <f t="shared" si="427"/>
        <v>16.100000000000001</v>
      </c>
      <c r="W711" s="26">
        <f t="shared" si="428"/>
        <v>0</v>
      </c>
      <c r="X711" s="30">
        <v>413410</v>
      </c>
      <c r="Y711" s="26"/>
    </row>
    <row r="712" spans="1:25" ht="14.25" customHeight="1" x14ac:dyDescent="0.2">
      <c r="A712" s="7" t="s">
        <v>73</v>
      </c>
      <c r="B712" s="21" t="s">
        <v>1032</v>
      </c>
      <c r="C712" s="29" t="s">
        <v>1744</v>
      </c>
      <c r="D712" s="6" t="s">
        <v>1496</v>
      </c>
      <c r="E712" s="6" t="s">
        <v>974</v>
      </c>
      <c r="F712" s="20" t="s">
        <v>1636</v>
      </c>
      <c r="G712" s="22"/>
      <c r="H712" s="8">
        <v>0</v>
      </c>
      <c r="I712" s="8" t="e">
        <f t="shared" si="421"/>
        <v>#DIV/0!</v>
      </c>
      <c r="J712" s="8">
        <v>0</v>
      </c>
      <c r="K712" s="8"/>
      <c r="L712" s="8">
        <f t="shared" si="413"/>
        <v>0</v>
      </c>
      <c r="M712" s="8" t="e">
        <f t="shared" si="422"/>
        <v>#DIV/0!</v>
      </c>
      <c r="N712" s="8">
        <f t="shared" si="424"/>
        <v>0</v>
      </c>
      <c r="O712" s="8">
        <f t="shared" si="414"/>
        <v>0</v>
      </c>
      <c r="P712" s="8"/>
      <c r="Q712" s="8"/>
      <c r="R712" s="8"/>
      <c r="S712" s="8">
        <f t="shared" si="425"/>
        <v>0</v>
      </c>
      <c r="T712" s="8" t="e">
        <f t="shared" si="423"/>
        <v>#DIV/0!</v>
      </c>
      <c r="U712" s="8">
        <f t="shared" si="426"/>
        <v>0</v>
      </c>
      <c r="V712" s="8">
        <f t="shared" si="427"/>
        <v>0</v>
      </c>
      <c r="W712" s="26">
        <f t="shared" si="428"/>
        <v>0</v>
      </c>
      <c r="X712" s="30">
        <v>413420</v>
      </c>
      <c r="Y712" s="26"/>
    </row>
    <row r="713" spans="1:25" ht="14.25" customHeight="1" x14ac:dyDescent="0.2">
      <c r="A713" s="7" t="s">
        <v>73</v>
      </c>
      <c r="B713" s="21">
        <v>5059</v>
      </c>
      <c r="C713" s="29"/>
      <c r="D713" s="6" t="s">
        <v>1496</v>
      </c>
      <c r="E713" s="6" t="s">
        <v>974</v>
      </c>
      <c r="F713" s="36" t="s">
        <v>2021</v>
      </c>
      <c r="G713" s="22">
        <v>380</v>
      </c>
      <c r="H713" s="8">
        <v>380</v>
      </c>
      <c r="I713" s="8">
        <f t="shared" si="421"/>
        <v>100</v>
      </c>
      <c r="J713" s="8">
        <v>0</v>
      </c>
      <c r="K713" s="8"/>
      <c r="L713" s="8">
        <f t="shared" si="413"/>
        <v>380</v>
      </c>
      <c r="M713" s="8">
        <f t="shared" si="422"/>
        <v>100</v>
      </c>
      <c r="N713" s="8">
        <f t="shared" si="424"/>
        <v>0</v>
      </c>
      <c r="O713" s="8">
        <f t="shared" si="414"/>
        <v>0</v>
      </c>
      <c r="P713" s="8"/>
      <c r="Q713" s="8"/>
      <c r="R713" s="8"/>
      <c r="S713" s="8">
        <f t="shared" si="425"/>
        <v>380</v>
      </c>
      <c r="T713" s="8">
        <f t="shared" si="423"/>
        <v>100</v>
      </c>
      <c r="U713" s="8">
        <f t="shared" si="426"/>
        <v>0</v>
      </c>
      <c r="V713" s="8">
        <f t="shared" si="427"/>
        <v>380</v>
      </c>
      <c r="W713" s="26">
        <f t="shared" si="428"/>
        <v>0</v>
      </c>
      <c r="X713" s="30">
        <v>5524</v>
      </c>
      <c r="Y713" s="26"/>
    </row>
    <row r="714" spans="1:25" ht="14.25" customHeight="1" x14ac:dyDescent="0.2">
      <c r="A714" s="7" t="s">
        <v>73</v>
      </c>
      <c r="B714" s="21">
        <v>5061</v>
      </c>
      <c r="C714" s="29"/>
      <c r="D714" s="6" t="s">
        <v>1496</v>
      </c>
      <c r="E714" s="6" t="s">
        <v>974</v>
      </c>
      <c r="F714" s="36" t="s">
        <v>2022</v>
      </c>
      <c r="G714" s="22">
        <v>159</v>
      </c>
      <c r="H714" s="8">
        <v>158.72999999999999</v>
      </c>
      <c r="I714" s="8">
        <f t="shared" si="421"/>
        <v>99.830188679245282</v>
      </c>
      <c r="J714" s="8">
        <v>0</v>
      </c>
      <c r="K714" s="8"/>
      <c r="L714" s="8">
        <f t="shared" ref="L714:L786" si="439">H714+J714+K714</f>
        <v>158.72999999999999</v>
      </c>
      <c r="M714" s="8">
        <f t="shared" si="422"/>
        <v>99.830188679245282</v>
      </c>
      <c r="N714" s="8">
        <f t="shared" si="424"/>
        <v>0.27000000000001023</v>
      </c>
      <c r="O714" s="8">
        <f t="shared" ref="O714:O786" si="440">J714+K714</f>
        <v>0</v>
      </c>
      <c r="P714" s="8"/>
      <c r="Q714" s="8"/>
      <c r="R714" s="8"/>
      <c r="S714" s="8">
        <f t="shared" si="425"/>
        <v>158.72999999999999</v>
      </c>
      <c r="T714" s="8">
        <f t="shared" si="423"/>
        <v>99.830188679245282</v>
      </c>
      <c r="U714" s="8">
        <f t="shared" si="426"/>
        <v>0.27000000000001023</v>
      </c>
      <c r="V714" s="8">
        <f t="shared" si="427"/>
        <v>158.72999999999999</v>
      </c>
      <c r="W714" s="26">
        <f t="shared" si="428"/>
        <v>0</v>
      </c>
      <c r="X714" s="30">
        <v>5524</v>
      </c>
      <c r="Y714" s="26"/>
    </row>
    <row r="715" spans="1:25" ht="14.25" customHeight="1" x14ac:dyDescent="0.2">
      <c r="A715" s="7" t="s">
        <v>73</v>
      </c>
      <c r="B715" s="21">
        <v>5062</v>
      </c>
      <c r="C715" s="29"/>
      <c r="D715" s="6" t="s">
        <v>1496</v>
      </c>
      <c r="E715" s="6" t="s">
        <v>974</v>
      </c>
      <c r="F715" s="36" t="s">
        <v>2023</v>
      </c>
      <c r="G715" s="22">
        <v>101</v>
      </c>
      <c r="H715" s="8">
        <v>101.01</v>
      </c>
      <c r="I715" s="8">
        <f t="shared" si="421"/>
        <v>100.00990099009901</v>
      </c>
      <c r="J715" s="8">
        <v>0</v>
      </c>
      <c r="K715" s="8"/>
      <c r="L715" s="8">
        <f t="shared" si="439"/>
        <v>101.01</v>
      </c>
      <c r="M715" s="8">
        <f t="shared" si="422"/>
        <v>100.00990099009901</v>
      </c>
      <c r="N715" s="8">
        <f t="shared" si="424"/>
        <v>-1.0000000000005116E-2</v>
      </c>
      <c r="O715" s="8">
        <f t="shared" si="440"/>
        <v>0</v>
      </c>
      <c r="P715" s="8"/>
      <c r="Q715" s="8"/>
      <c r="R715" s="8"/>
      <c r="S715" s="8">
        <f t="shared" si="425"/>
        <v>101.01</v>
      </c>
      <c r="T715" s="8">
        <f t="shared" si="423"/>
        <v>100.00990099009901</v>
      </c>
      <c r="U715" s="8">
        <f t="shared" si="426"/>
        <v>-1.0000000000005116E-2</v>
      </c>
      <c r="V715" s="8">
        <f t="shared" si="427"/>
        <v>101.01</v>
      </c>
      <c r="W715" s="26">
        <f t="shared" si="428"/>
        <v>0</v>
      </c>
      <c r="X715" s="30">
        <v>5524</v>
      </c>
      <c r="Y715" s="26"/>
    </row>
    <row r="716" spans="1:25" ht="14.25" customHeight="1" x14ac:dyDescent="0.2">
      <c r="A716" s="7" t="s">
        <v>73</v>
      </c>
      <c r="B716" s="21" t="s">
        <v>1032</v>
      </c>
      <c r="C716" s="29" t="s">
        <v>1744</v>
      </c>
      <c r="D716" s="6" t="s">
        <v>1496</v>
      </c>
      <c r="E716" s="6" t="s">
        <v>1637</v>
      </c>
      <c r="F716" s="9" t="s">
        <v>1638</v>
      </c>
      <c r="G716" s="22">
        <v>3911</v>
      </c>
      <c r="H716" s="8">
        <v>0</v>
      </c>
      <c r="I716" s="8">
        <f t="shared" si="421"/>
        <v>0</v>
      </c>
      <c r="J716" s="8">
        <v>0</v>
      </c>
      <c r="K716" s="8"/>
      <c r="L716" s="8">
        <f t="shared" si="439"/>
        <v>0</v>
      </c>
      <c r="M716" s="8">
        <f t="shared" si="422"/>
        <v>0</v>
      </c>
      <c r="N716" s="8">
        <f t="shared" si="424"/>
        <v>3911</v>
      </c>
      <c r="O716" s="8">
        <f t="shared" si="440"/>
        <v>0</v>
      </c>
      <c r="P716" s="8"/>
      <c r="Q716" s="8"/>
      <c r="R716" s="8"/>
      <c r="S716" s="8">
        <f t="shared" si="425"/>
        <v>0</v>
      </c>
      <c r="T716" s="8">
        <f t="shared" si="423"/>
        <v>0</v>
      </c>
      <c r="U716" s="8">
        <f t="shared" si="426"/>
        <v>3911</v>
      </c>
      <c r="V716" s="8">
        <f t="shared" si="427"/>
        <v>0</v>
      </c>
      <c r="W716" s="26">
        <f t="shared" si="428"/>
        <v>0</v>
      </c>
      <c r="X716" s="30">
        <v>5524</v>
      </c>
      <c r="Y716" s="26"/>
    </row>
    <row r="717" spans="1:25" ht="14.25" customHeight="1" x14ac:dyDescent="0.2">
      <c r="A717" s="7" t="s">
        <v>73</v>
      </c>
      <c r="B717" s="21">
        <v>4500</v>
      </c>
      <c r="C717" s="29"/>
      <c r="D717" s="6" t="s">
        <v>1496</v>
      </c>
      <c r="E717" s="6" t="s">
        <v>1639</v>
      </c>
      <c r="F717" s="9" t="s">
        <v>619</v>
      </c>
      <c r="G717" s="22">
        <v>190</v>
      </c>
      <c r="H717" s="8">
        <v>190</v>
      </c>
      <c r="I717" s="8">
        <f t="shared" si="421"/>
        <v>100</v>
      </c>
      <c r="J717" s="8">
        <v>0</v>
      </c>
      <c r="K717" s="8"/>
      <c r="L717" s="8">
        <f t="shared" si="439"/>
        <v>190</v>
      </c>
      <c r="M717" s="8">
        <f t="shared" si="422"/>
        <v>100</v>
      </c>
      <c r="N717" s="8">
        <f t="shared" si="424"/>
        <v>0</v>
      </c>
      <c r="O717" s="8">
        <f t="shared" si="440"/>
        <v>0</v>
      </c>
      <c r="P717" s="8"/>
      <c r="Q717" s="8"/>
      <c r="R717" s="8"/>
      <c r="S717" s="8">
        <f t="shared" si="425"/>
        <v>190</v>
      </c>
      <c r="T717" s="8">
        <f t="shared" si="423"/>
        <v>100</v>
      </c>
      <c r="U717" s="8">
        <f t="shared" si="426"/>
        <v>0</v>
      </c>
      <c r="V717" s="8">
        <f t="shared" si="427"/>
        <v>190</v>
      </c>
      <c r="W717" s="26">
        <f t="shared" si="428"/>
        <v>0</v>
      </c>
      <c r="X717" s="30">
        <v>5524</v>
      </c>
      <c r="Y717" s="26"/>
    </row>
    <row r="718" spans="1:25" ht="14.25" customHeight="1" x14ac:dyDescent="0.2">
      <c r="A718" s="7" t="s">
        <v>73</v>
      </c>
      <c r="B718" s="21" t="s">
        <v>1032</v>
      </c>
      <c r="C718" s="29" t="s">
        <v>1744</v>
      </c>
      <c r="D718" s="6" t="s">
        <v>1496</v>
      </c>
      <c r="E718" s="6" t="s">
        <v>40</v>
      </c>
      <c r="F718" s="9" t="s">
        <v>44</v>
      </c>
      <c r="G718" s="22">
        <v>2880</v>
      </c>
      <c r="H718" s="8">
        <v>2002</v>
      </c>
      <c r="I718" s="8">
        <f t="shared" si="421"/>
        <v>69.513888888888886</v>
      </c>
      <c r="J718" s="8">
        <v>0</v>
      </c>
      <c r="K718" s="8"/>
      <c r="L718" s="8">
        <f t="shared" si="439"/>
        <v>2002</v>
      </c>
      <c r="M718" s="8">
        <f t="shared" si="422"/>
        <v>69.513888888888886</v>
      </c>
      <c r="N718" s="8">
        <f t="shared" si="424"/>
        <v>878</v>
      </c>
      <c r="O718" s="8">
        <f t="shared" si="440"/>
        <v>0</v>
      </c>
      <c r="P718" s="8"/>
      <c r="Q718" s="8"/>
      <c r="R718" s="8"/>
      <c r="S718" s="8">
        <f t="shared" si="425"/>
        <v>2002</v>
      </c>
      <c r="T718" s="8">
        <f t="shared" si="423"/>
        <v>69.513888888888886</v>
      </c>
      <c r="U718" s="8">
        <f t="shared" si="426"/>
        <v>878</v>
      </c>
      <c r="V718" s="8">
        <f t="shared" si="427"/>
        <v>2002</v>
      </c>
      <c r="W718" s="26">
        <f t="shared" si="428"/>
        <v>0</v>
      </c>
      <c r="X718" s="30">
        <v>5524</v>
      </c>
      <c r="Y718" s="26"/>
    </row>
    <row r="719" spans="1:25" ht="14.25" customHeight="1" x14ac:dyDescent="0.2">
      <c r="A719" s="7" t="s">
        <v>73</v>
      </c>
      <c r="B719" s="21" t="s">
        <v>1032</v>
      </c>
      <c r="C719" s="29" t="s">
        <v>1744</v>
      </c>
      <c r="D719" s="6" t="s">
        <v>1496</v>
      </c>
      <c r="E719" s="6" t="s">
        <v>45</v>
      </c>
      <c r="F719" s="9" t="s">
        <v>617</v>
      </c>
      <c r="G719" s="22">
        <v>6460</v>
      </c>
      <c r="H719" s="8">
        <v>335.09</v>
      </c>
      <c r="I719" s="8">
        <f>H719/G719*100</f>
        <v>5.1871517027863776</v>
      </c>
      <c r="J719" s="8">
        <v>1889.3899999999999</v>
      </c>
      <c r="K719" s="8"/>
      <c r="L719" s="8">
        <f>H719+J719+K719</f>
        <v>2224.48</v>
      </c>
      <c r="M719" s="8">
        <f>L719/G719*100</f>
        <v>34.434674922600621</v>
      </c>
      <c r="N719" s="8">
        <f>G719-L719</f>
        <v>4235.5200000000004</v>
      </c>
      <c r="O719" s="8">
        <f>J719+K719</f>
        <v>1889.3899999999999</v>
      </c>
      <c r="P719" s="8"/>
      <c r="Q719" s="8"/>
      <c r="R719" s="8"/>
      <c r="S719" s="8">
        <f t="shared" si="425"/>
        <v>2224.48</v>
      </c>
      <c r="T719" s="8">
        <f t="shared" si="423"/>
        <v>34.434674922600621</v>
      </c>
      <c r="U719" s="8">
        <f t="shared" si="426"/>
        <v>4235.5200000000004</v>
      </c>
      <c r="V719" s="8">
        <f t="shared" si="427"/>
        <v>2224.48</v>
      </c>
      <c r="W719" s="26">
        <f t="shared" si="428"/>
        <v>0</v>
      </c>
      <c r="X719" s="30">
        <v>5524</v>
      </c>
      <c r="Y719" s="26"/>
    </row>
    <row r="720" spans="1:25" ht="14.25" customHeight="1" x14ac:dyDescent="0.2">
      <c r="A720" s="7" t="s">
        <v>73</v>
      </c>
      <c r="B720" s="21">
        <v>4500</v>
      </c>
      <c r="C720" s="29"/>
      <c r="D720" s="6" t="s">
        <v>1496</v>
      </c>
      <c r="E720" s="6" t="s">
        <v>45</v>
      </c>
      <c r="F720" s="9" t="s">
        <v>617</v>
      </c>
      <c r="G720" s="22">
        <v>1000</v>
      </c>
      <c r="H720" s="8">
        <v>192</v>
      </c>
      <c r="I720" s="8">
        <f t="shared" ref="I720" si="441">H720/G720*100</f>
        <v>19.2</v>
      </c>
      <c r="J720" s="8">
        <v>0</v>
      </c>
      <c r="K720" s="8"/>
      <c r="L720" s="8">
        <f t="shared" ref="L720" si="442">H720+J720+K720</f>
        <v>192</v>
      </c>
      <c r="M720" s="8">
        <f t="shared" ref="M720" si="443">L720/G720*100</f>
        <v>19.2</v>
      </c>
      <c r="N720" s="8">
        <f t="shared" ref="N720" si="444">G720-L720</f>
        <v>808</v>
      </c>
      <c r="O720" s="8">
        <f t="shared" ref="O720" si="445">J720+K720</f>
        <v>0</v>
      </c>
      <c r="P720" s="8"/>
      <c r="Q720" s="8"/>
      <c r="R720" s="8"/>
      <c r="S720" s="8">
        <f t="shared" ref="S720" si="446">L720+P720+Q720+R720</f>
        <v>192</v>
      </c>
      <c r="T720" s="8">
        <f t="shared" ref="T720" si="447">S720/G720*100</f>
        <v>19.2</v>
      </c>
      <c r="U720" s="8">
        <f t="shared" ref="U720" si="448">G720-S720</f>
        <v>808</v>
      </c>
      <c r="V720" s="8">
        <f t="shared" ref="V720" si="449">H720+J720</f>
        <v>192</v>
      </c>
      <c r="W720" s="26">
        <f t="shared" ref="W720" si="450">K720+P720</f>
        <v>0</v>
      </c>
      <c r="X720" s="30">
        <v>5524</v>
      </c>
      <c r="Y720" s="26"/>
    </row>
    <row r="721" spans="1:25" ht="14.25" customHeight="1" x14ac:dyDescent="0.2">
      <c r="A721" s="7" t="s">
        <v>73</v>
      </c>
      <c r="B721" s="21">
        <v>5504</v>
      </c>
      <c r="C721" s="29" t="s">
        <v>572</v>
      </c>
      <c r="D721" s="6" t="s">
        <v>1496</v>
      </c>
      <c r="E721" s="6" t="s">
        <v>45</v>
      </c>
      <c r="F721" s="9" t="s">
        <v>2090</v>
      </c>
      <c r="G721" s="22">
        <v>112</v>
      </c>
      <c r="H721" s="8">
        <v>96</v>
      </c>
      <c r="I721" s="8">
        <f t="shared" si="421"/>
        <v>85.714285714285708</v>
      </c>
      <c r="J721" s="8">
        <v>15.65</v>
      </c>
      <c r="K721" s="8"/>
      <c r="L721" s="8">
        <f t="shared" si="439"/>
        <v>111.65</v>
      </c>
      <c r="M721" s="8">
        <f t="shared" si="422"/>
        <v>99.6875</v>
      </c>
      <c r="N721" s="8">
        <f t="shared" si="424"/>
        <v>0.34999999999999432</v>
      </c>
      <c r="O721" s="8">
        <f t="shared" si="440"/>
        <v>15.65</v>
      </c>
      <c r="P721" s="8"/>
      <c r="Q721" s="8"/>
      <c r="R721" s="8"/>
      <c r="S721" s="8">
        <f t="shared" si="425"/>
        <v>111.65</v>
      </c>
      <c r="T721" s="8">
        <f t="shared" si="423"/>
        <v>99.6875</v>
      </c>
      <c r="U721" s="8">
        <f t="shared" si="426"/>
        <v>0.34999999999999432</v>
      </c>
      <c r="V721" s="8">
        <f t="shared" si="427"/>
        <v>111.65</v>
      </c>
      <c r="W721" s="26">
        <f t="shared" si="428"/>
        <v>0</v>
      </c>
      <c r="X721" s="30">
        <v>5524</v>
      </c>
      <c r="Y721" s="26"/>
    </row>
    <row r="722" spans="1:25" ht="14.25" customHeight="1" x14ac:dyDescent="0.2">
      <c r="A722" s="7" t="s">
        <v>73</v>
      </c>
      <c r="B722" s="21">
        <v>4500</v>
      </c>
      <c r="C722" s="29"/>
      <c r="D722" s="6" t="s">
        <v>1496</v>
      </c>
      <c r="E722" s="6" t="s">
        <v>46</v>
      </c>
      <c r="F722" s="9" t="s">
        <v>1566</v>
      </c>
      <c r="G722" s="22">
        <v>1000</v>
      </c>
      <c r="H722" s="8">
        <v>1000</v>
      </c>
      <c r="I722" s="8">
        <f t="shared" si="421"/>
        <v>100</v>
      </c>
      <c r="J722" s="8">
        <v>0</v>
      </c>
      <c r="K722" s="8"/>
      <c r="L722" s="8">
        <f t="shared" si="439"/>
        <v>1000</v>
      </c>
      <c r="M722" s="8">
        <f t="shared" si="422"/>
        <v>100</v>
      </c>
      <c r="N722" s="8">
        <f t="shared" si="424"/>
        <v>0</v>
      </c>
      <c r="O722" s="8">
        <f t="shared" si="440"/>
        <v>0</v>
      </c>
      <c r="P722" s="8"/>
      <c r="Q722" s="8"/>
      <c r="R722" s="8"/>
      <c r="S722" s="8">
        <f t="shared" si="425"/>
        <v>1000</v>
      </c>
      <c r="T722" s="8">
        <f t="shared" si="423"/>
        <v>100</v>
      </c>
      <c r="U722" s="8">
        <f t="shared" si="426"/>
        <v>0</v>
      </c>
      <c r="V722" s="8">
        <f t="shared" si="427"/>
        <v>1000</v>
      </c>
      <c r="W722" s="26">
        <f t="shared" si="428"/>
        <v>0</v>
      </c>
      <c r="X722" s="30">
        <v>5524</v>
      </c>
      <c r="Y722" s="26"/>
    </row>
    <row r="723" spans="1:25" ht="14.25" customHeight="1" x14ac:dyDescent="0.2">
      <c r="A723" s="7" t="s">
        <v>73</v>
      </c>
      <c r="B723" s="21" t="s">
        <v>1032</v>
      </c>
      <c r="C723" s="29" t="s">
        <v>1744</v>
      </c>
      <c r="D723" s="6" t="s">
        <v>1496</v>
      </c>
      <c r="E723" s="6" t="s">
        <v>618</v>
      </c>
      <c r="F723" s="9"/>
      <c r="G723" s="22">
        <v>0</v>
      </c>
      <c r="H723" s="8">
        <v>0</v>
      </c>
      <c r="I723" s="8" t="e">
        <f t="shared" si="421"/>
        <v>#DIV/0!</v>
      </c>
      <c r="J723" s="8">
        <v>0</v>
      </c>
      <c r="K723" s="8"/>
      <c r="L723" s="8">
        <f t="shared" si="439"/>
        <v>0</v>
      </c>
      <c r="M723" s="8" t="e">
        <f t="shared" si="422"/>
        <v>#DIV/0!</v>
      </c>
      <c r="N723" s="8">
        <f t="shared" si="424"/>
        <v>0</v>
      </c>
      <c r="O723" s="8">
        <f t="shared" si="440"/>
        <v>0</v>
      </c>
      <c r="P723" s="8"/>
      <c r="Q723" s="8"/>
      <c r="R723" s="8"/>
      <c r="S723" s="8">
        <f t="shared" si="425"/>
        <v>0</v>
      </c>
      <c r="T723" s="8" t="e">
        <f t="shared" si="423"/>
        <v>#DIV/0!</v>
      </c>
      <c r="U723" s="8">
        <f t="shared" si="426"/>
        <v>0</v>
      </c>
      <c r="V723" s="8">
        <f t="shared" si="427"/>
        <v>0</v>
      </c>
      <c r="W723" s="26">
        <f t="shared" si="428"/>
        <v>0</v>
      </c>
      <c r="X723" s="30">
        <v>5524</v>
      </c>
      <c r="Y723" s="26"/>
    </row>
    <row r="724" spans="1:25" ht="14.25" customHeight="1" x14ac:dyDescent="0.2">
      <c r="A724" s="7" t="s">
        <v>73</v>
      </c>
      <c r="B724" s="21" t="s">
        <v>1032</v>
      </c>
      <c r="C724" s="29" t="s">
        <v>1744</v>
      </c>
      <c r="D724" s="6" t="s">
        <v>1496</v>
      </c>
      <c r="E724" s="6" t="s">
        <v>47</v>
      </c>
      <c r="F724" s="9"/>
      <c r="G724" s="22">
        <v>0</v>
      </c>
      <c r="H724" s="8">
        <v>0</v>
      </c>
      <c r="I724" s="8" t="e">
        <f t="shared" si="421"/>
        <v>#DIV/0!</v>
      </c>
      <c r="J724" s="8">
        <v>0</v>
      </c>
      <c r="K724" s="8"/>
      <c r="L724" s="8">
        <f t="shared" si="439"/>
        <v>0</v>
      </c>
      <c r="M724" s="8" t="e">
        <f t="shared" si="422"/>
        <v>#DIV/0!</v>
      </c>
      <c r="N724" s="8">
        <f t="shared" si="424"/>
        <v>0</v>
      </c>
      <c r="O724" s="8">
        <f t="shared" si="440"/>
        <v>0</v>
      </c>
      <c r="P724" s="8"/>
      <c r="Q724" s="8"/>
      <c r="R724" s="8"/>
      <c r="S724" s="8">
        <f t="shared" si="425"/>
        <v>0</v>
      </c>
      <c r="T724" s="8" t="e">
        <f t="shared" si="423"/>
        <v>#DIV/0!</v>
      </c>
      <c r="U724" s="8">
        <f t="shared" si="426"/>
        <v>0</v>
      </c>
      <c r="V724" s="8">
        <f t="shared" si="427"/>
        <v>0</v>
      </c>
      <c r="W724" s="26">
        <f t="shared" si="428"/>
        <v>0</v>
      </c>
      <c r="X724" s="30">
        <v>5524</v>
      </c>
      <c r="Y724" s="26"/>
    </row>
    <row r="725" spans="1:25" ht="14.25" customHeight="1" x14ac:dyDescent="0.2">
      <c r="A725" s="7" t="s">
        <v>1423</v>
      </c>
      <c r="B725" s="21" t="s">
        <v>1785</v>
      </c>
      <c r="C725" s="29"/>
      <c r="D725" s="6" t="s">
        <v>1496</v>
      </c>
      <c r="E725" s="6" t="s">
        <v>48</v>
      </c>
      <c r="F725" s="9" t="s">
        <v>1567</v>
      </c>
      <c r="G725" s="22">
        <v>1920</v>
      </c>
      <c r="H725" s="8">
        <v>640</v>
      </c>
      <c r="I725" s="8">
        <f t="shared" si="421"/>
        <v>33.333333333333329</v>
      </c>
      <c r="J725" s="8">
        <v>400</v>
      </c>
      <c r="K725" s="8"/>
      <c r="L725" s="8">
        <f t="shared" si="439"/>
        <v>1040</v>
      </c>
      <c r="M725" s="8">
        <f t="shared" si="422"/>
        <v>54.166666666666664</v>
      </c>
      <c r="N725" s="8">
        <f t="shared" si="424"/>
        <v>880</v>
      </c>
      <c r="O725" s="8">
        <f t="shared" si="440"/>
        <v>400</v>
      </c>
      <c r="P725" s="8"/>
      <c r="Q725" s="8"/>
      <c r="R725" s="8"/>
      <c r="S725" s="8">
        <f t="shared" si="425"/>
        <v>1040</v>
      </c>
      <c r="T725" s="8">
        <f t="shared" si="423"/>
        <v>54.166666666666664</v>
      </c>
      <c r="U725" s="8">
        <f t="shared" si="426"/>
        <v>880</v>
      </c>
      <c r="V725" s="8">
        <f t="shared" si="427"/>
        <v>1040</v>
      </c>
      <c r="W725" s="26">
        <f t="shared" si="428"/>
        <v>0</v>
      </c>
      <c r="X725" s="30">
        <v>5524</v>
      </c>
      <c r="Y725" s="26"/>
    </row>
    <row r="726" spans="1:25" ht="14.25" customHeight="1" x14ac:dyDescent="0.2">
      <c r="A726" s="7" t="s">
        <v>1423</v>
      </c>
      <c r="B726" s="21" t="s">
        <v>1785</v>
      </c>
      <c r="C726" s="29"/>
      <c r="D726" s="6" t="s">
        <v>1496</v>
      </c>
      <c r="E726" s="6" t="s">
        <v>49</v>
      </c>
      <c r="F726" s="9" t="s">
        <v>50</v>
      </c>
      <c r="G726" s="22">
        <v>9590</v>
      </c>
      <c r="H726" s="8">
        <v>9590</v>
      </c>
      <c r="I726" s="8">
        <f t="shared" si="421"/>
        <v>100</v>
      </c>
      <c r="J726" s="8">
        <v>0</v>
      </c>
      <c r="K726" s="8"/>
      <c r="L726" s="8">
        <f t="shared" si="439"/>
        <v>9590</v>
      </c>
      <c r="M726" s="8">
        <f t="shared" si="422"/>
        <v>100</v>
      </c>
      <c r="N726" s="8">
        <f t="shared" si="424"/>
        <v>0</v>
      </c>
      <c r="O726" s="8">
        <f t="shared" si="440"/>
        <v>0</v>
      </c>
      <c r="P726" s="8"/>
      <c r="Q726" s="8"/>
      <c r="R726" s="8"/>
      <c r="S726" s="8">
        <f t="shared" si="425"/>
        <v>9590</v>
      </c>
      <c r="T726" s="8">
        <f t="shared" si="423"/>
        <v>100</v>
      </c>
      <c r="U726" s="8">
        <f t="shared" si="426"/>
        <v>0</v>
      </c>
      <c r="V726" s="8">
        <f t="shared" si="427"/>
        <v>9590</v>
      </c>
      <c r="W726" s="26">
        <f t="shared" si="428"/>
        <v>0</v>
      </c>
      <c r="X726" s="30">
        <v>5524</v>
      </c>
      <c r="Y726" s="26"/>
    </row>
    <row r="727" spans="1:25" ht="14.25" customHeight="1" x14ac:dyDescent="0.2">
      <c r="A727" s="7" t="s">
        <v>73</v>
      </c>
      <c r="B727" s="21">
        <v>5524</v>
      </c>
      <c r="C727" s="29" t="s">
        <v>1744</v>
      </c>
      <c r="D727" s="6" t="s">
        <v>1496</v>
      </c>
      <c r="E727" s="6" t="s">
        <v>51</v>
      </c>
      <c r="F727" s="9" t="s">
        <v>1885</v>
      </c>
      <c r="G727" s="22">
        <v>4469</v>
      </c>
      <c r="H727" s="8">
        <v>4468.18</v>
      </c>
      <c r="I727" s="8">
        <f t="shared" si="421"/>
        <v>99.9816513761468</v>
      </c>
      <c r="J727" s="8">
        <v>0</v>
      </c>
      <c r="K727" s="8"/>
      <c r="L727" s="8">
        <f t="shared" si="439"/>
        <v>4468.18</v>
      </c>
      <c r="M727" s="8">
        <f t="shared" si="422"/>
        <v>99.9816513761468</v>
      </c>
      <c r="N727" s="8">
        <f t="shared" si="424"/>
        <v>0.81999999999970896</v>
      </c>
      <c r="O727" s="8">
        <f t="shared" si="440"/>
        <v>0</v>
      </c>
      <c r="P727" s="8"/>
      <c r="Q727" s="8"/>
      <c r="R727" s="8"/>
      <c r="S727" s="8">
        <f t="shared" si="425"/>
        <v>4468.18</v>
      </c>
      <c r="T727" s="8">
        <f t="shared" si="423"/>
        <v>99.9816513761468</v>
      </c>
      <c r="U727" s="8">
        <f t="shared" si="426"/>
        <v>0.81999999999970896</v>
      </c>
      <c r="V727" s="8">
        <f t="shared" si="427"/>
        <v>4468.18</v>
      </c>
      <c r="W727" s="26">
        <f t="shared" si="428"/>
        <v>0</v>
      </c>
      <c r="X727" s="30">
        <v>5524</v>
      </c>
      <c r="Y727" s="26"/>
    </row>
    <row r="728" spans="1:25" ht="14.25" customHeight="1" x14ac:dyDescent="0.2">
      <c r="A728" s="7"/>
      <c r="B728" s="21"/>
      <c r="C728" s="29"/>
      <c r="D728" s="6"/>
      <c r="E728" s="6" t="s">
        <v>1407</v>
      </c>
      <c r="F728" s="9"/>
      <c r="G728" s="22">
        <v>0</v>
      </c>
      <c r="H728" s="8">
        <v>0</v>
      </c>
      <c r="I728" s="8" t="e">
        <f t="shared" si="421"/>
        <v>#DIV/0!</v>
      </c>
      <c r="J728" s="8">
        <v>0</v>
      </c>
      <c r="K728" s="8"/>
      <c r="L728" s="8">
        <f t="shared" si="439"/>
        <v>0</v>
      </c>
      <c r="M728" s="8" t="e">
        <f t="shared" si="422"/>
        <v>#DIV/0!</v>
      </c>
      <c r="N728" s="8">
        <f t="shared" si="424"/>
        <v>0</v>
      </c>
      <c r="O728" s="8">
        <f t="shared" si="440"/>
        <v>0</v>
      </c>
      <c r="P728" s="8"/>
      <c r="Q728" s="8"/>
      <c r="R728" s="8"/>
      <c r="S728" s="8">
        <f t="shared" si="425"/>
        <v>0</v>
      </c>
      <c r="T728" s="8" t="e">
        <f t="shared" si="423"/>
        <v>#DIV/0!</v>
      </c>
      <c r="U728" s="8">
        <f t="shared" si="426"/>
        <v>0</v>
      </c>
      <c r="V728" s="8">
        <f t="shared" si="427"/>
        <v>0</v>
      </c>
      <c r="W728" s="26">
        <f t="shared" si="428"/>
        <v>0</v>
      </c>
      <c r="X728" s="30">
        <v>5524</v>
      </c>
      <c r="Y728" s="26"/>
    </row>
    <row r="729" spans="1:25" ht="14.25" customHeight="1" x14ac:dyDescent="0.2">
      <c r="A729" s="7"/>
      <c r="B729" s="21"/>
      <c r="C729" s="29"/>
      <c r="D729" s="6"/>
      <c r="E729" s="6" t="s">
        <v>1408</v>
      </c>
      <c r="F729" s="9"/>
      <c r="G729" s="22">
        <v>0</v>
      </c>
      <c r="H729" s="8">
        <v>0</v>
      </c>
      <c r="I729" s="8" t="e">
        <f t="shared" si="421"/>
        <v>#DIV/0!</v>
      </c>
      <c r="J729" s="8">
        <v>0</v>
      </c>
      <c r="K729" s="8"/>
      <c r="L729" s="8">
        <f t="shared" si="439"/>
        <v>0</v>
      </c>
      <c r="M729" s="8" t="e">
        <f t="shared" si="422"/>
        <v>#DIV/0!</v>
      </c>
      <c r="N729" s="8">
        <f t="shared" si="424"/>
        <v>0</v>
      </c>
      <c r="O729" s="8">
        <f t="shared" si="440"/>
        <v>0</v>
      </c>
      <c r="P729" s="8"/>
      <c r="Q729" s="8"/>
      <c r="R729" s="8"/>
      <c r="S729" s="8">
        <f t="shared" si="425"/>
        <v>0</v>
      </c>
      <c r="T729" s="8" t="e">
        <f t="shared" si="423"/>
        <v>#DIV/0!</v>
      </c>
      <c r="U729" s="8">
        <f t="shared" si="426"/>
        <v>0</v>
      </c>
      <c r="V729" s="8">
        <f t="shared" si="427"/>
        <v>0</v>
      </c>
      <c r="W729" s="26">
        <f t="shared" si="428"/>
        <v>0</v>
      </c>
      <c r="X729" s="30">
        <v>5524</v>
      </c>
      <c r="Y729" s="26"/>
    </row>
    <row r="730" spans="1:25" ht="14.25" customHeight="1" x14ac:dyDescent="0.2">
      <c r="A730" s="7"/>
      <c r="B730" s="21"/>
      <c r="C730" s="29"/>
      <c r="D730" s="6"/>
      <c r="E730" s="6" t="s">
        <v>1409</v>
      </c>
      <c r="F730" s="20"/>
      <c r="G730" s="22">
        <v>0</v>
      </c>
      <c r="H730" s="8">
        <v>0</v>
      </c>
      <c r="I730" s="8" t="e">
        <f t="shared" si="421"/>
        <v>#DIV/0!</v>
      </c>
      <c r="J730" s="8">
        <v>0</v>
      </c>
      <c r="K730" s="8"/>
      <c r="L730" s="8">
        <f t="shared" si="439"/>
        <v>0</v>
      </c>
      <c r="M730" s="8" t="e">
        <f t="shared" si="422"/>
        <v>#DIV/0!</v>
      </c>
      <c r="N730" s="8">
        <f t="shared" si="424"/>
        <v>0</v>
      </c>
      <c r="O730" s="8">
        <f t="shared" si="440"/>
        <v>0</v>
      </c>
      <c r="P730" s="8"/>
      <c r="Q730" s="8"/>
      <c r="R730" s="8"/>
      <c r="S730" s="8">
        <f t="shared" si="425"/>
        <v>0</v>
      </c>
      <c r="T730" s="8" t="e">
        <f t="shared" si="423"/>
        <v>#DIV/0!</v>
      </c>
      <c r="U730" s="8">
        <f t="shared" si="426"/>
        <v>0</v>
      </c>
      <c r="V730" s="8">
        <f t="shared" si="427"/>
        <v>0</v>
      </c>
      <c r="W730" s="26">
        <f t="shared" si="428"/>
        <v>0</v>
      </c>
      <c r="X730" s="30">
        <v>5524</v>
      </c>
      <c r="Y730" s="26"/>
    </row>
    <row r="731" spans="1:25" ht="14.25" customHeight="1" x14ac:dyDescent="0.2">
      <c r="A731" s="7"/>
      <c r="B731" s="21"/>
      <c r="C731" s="29"/>
      <c r="D731" s="6"/>
      <c r="E731" s="6" t="s">
        <v>1410</v>
      </c>
      <c r="F731" s="20"/>
      <c r="G731" s="22">
        <v>0</v>
      </c>
      <c r="H731" s="8">
        <v>0</v>
      </c>
      <c r="I731" s="8" t="e">
        <f t="shared" ref="I731" si="451">H731/G731*100</f>
        <v>#DIV/0!</v>
      </c>
      <c r="J731" s="8">
        <v>0</v>
      </c>
      <c r="K731" s="8"/>
      <c r="L731" s="8">
        <f t="shared" si="439"/>
        <v>0</v>
      </c>
      <c r="M731" s="8" t="e">
        <f t="shared" ref="M731" si="452">L731/G731*100</f>
        <v>#DIV/0!</v>
      </c>
      <c r="N731" s="8">
        <f t="shared" si="424"/>
        <v>0</v>
      </c>
      <c r="O731" s="8">
        <f t="shared" si="440"/>
        <v>0</v>
      </c>
      <c r="P731" s="8"/>
      <c r="Q731" s="8"/>
      <c r="R731" s="8"/>
      <c r="S731" s="8">
        <f t="shared" si="425"/>
        <v>0</v>
      </c>
      <c r="T731" s="8" t="e">
        <f t="shared" si="423"/>
        <v>#DIV/0!</v>
      </c>
      <c r="U731" s="8">
        <f t="shared" si="426"/>
        <v>0</v>
      </c>
      <c r="V731" s="8">
        <f t="shared" si="427"/>
        <v>0</v>
      </c>
      <c r="W731" s="26">
        <f t="shared" si="428"/>
        <v>0</v>
      </c>
      <c r="X731" s="30">
        <v>5524</v>
      </c>
      <c r="Y731" s="26"/>
    </row>
    <row r="732" spans="1:25" ht="14.25" customHeight="1" x14ac:dyDescent="0.2">
      <c r="A732" s="7" t="s">
        <v>1411</v>
      </c>
      <c r="B732" s="21">
        <v>4500</v>
      </c>
      <c r="C732" s="29" t="s">
        <v>1698</v>
      </c>
      <c r="D732" s="6" t="s">
        <v>42</v>
      </c>
      <c r="E732" s="6" t="s">
        <v>286</v>
      </c>
      <c r="F732" s="20" t="s">
        <v>2054</v>
      </c>
      <c r="G732" s="22">
        <v>-5980</v>
      </c>
      <c r="H732" s="8">
        <v>0</v>
      </c>
      <c r="I732" s="8">
        <f t="shared" ref="I732:I733" si="453">H732/G732*100</f>
        <v>0</v>
      </c>
      <c r="J732" s="8">
        <v>0</v>
      </c>
      <c r="K732" s="8"/>
      <c r="L732" s="8">
        <f t="shared" ref="L732:L733" si="454">H732+J732+K732</f>
        <v>0</v>
      </c>
      <c r="M732" s="8">
        <f t="shared" ref="M732:M733" si="455">L732/G732*100</f>
        <v>0</v>
      </c>
      <c r="N732" s="8">
        <f t="shared" ref="N732:N733" si="456">G732-L732</f>
        <v>-5980</v>
      </c>
      <c r="O732" s="8">
        <f t="shared" ref="O732:O733" si="457">J732+K732</f>
        <v>0</v>
      </c>
      <c r="P732" s="8"/>
      <c r="Q732" s="8"/>
      <c r="R732" s="8"/>
      <c r="S732" s="8">
        <f t="shared" ref="S732:S733" si="458">L732+P732+Q732+R732</f>
        <v>0</v>
      </c>
      <c r="T732" s="8">
        <f t="shared" ref="T732:T733" si="459">S732/G732*100</f>
        <v>0</v>
      </c>
      <c r="U732" s="8">
        <f t="shared" ref="U732:U733" si="460">G732-S732</f>
        <v>-5980</v>
      </c>
      <c r="V732" s="8">
        <f t="shared" ref="V732:V733" si="461">H732+J732</f>
        <v>0</v>
      </c>
      <c r="W732" s="26">
        <f t="shared" ref="W732:W733" si="462">K732+P732</f>
        <v>0</v>
      </c>
      <c r="X732" s="30">
        <v>5524</v>
      </c>
      <c r="Y732" s="26"/>
    </row>
    <row r="733" spans="1:25" ht="14.25" customHeight="1" x14ac:dyDescent="0.2">
      <c r="A733" s="7" t="s">
        <v>1411</v>
      </c>
      <c r="B733" s="21">
        <v>4134</v>
      </c>
      <c r="C733" s="29"/>
      <c r="D733" s="6" t="s">
        <v>42</v>
      </c>
      <c r="E733" s="6" t="s">
        <v>286</v>
      </c>
      <c r="F733" s="20" t="s">
        <v>2053</v>
      </c>
      <c r="G733" s="22">
        <v>4288</v>
      </c>
      <c r="H733" s="8">
        <v>0</v>
      </c>
      <c r="I733" s="8">
        <f t="shared" si="453"/>
        <v>0</v>
      </c>
      <c r="J733" s="8">
        <v>0</v>
      </c>
      <c r="K733" s="8"/>
      <c r="L733" s="8">
        <f t="shared" si="454"/>
        <v>0</v>
      </c>
      <c r="M733" s="8">
        <f t="shared" si="455"/>
        <v>0</v>
      </c>
      <c r="N733" s="8">
        <f t="shared" si="456"/>
        <v>4288</v>
      </c>
      <c r="O733" s="8">
        <f t="shared" si="457"/>
        <v>0</v>
      </c>
      <c r="P733" s="8"/>
      <c r="Q733" s="8"/>
      <c r="R733" s="8"/>
      <c r="S733" s="8">
        <f t="shared" si="458"/>
        <v>0</v>
      </c>
      <c r="T733" s="8">
        <f t="shared" si="459"/>
        <v>0</v>
      </c>
      <c r="U733" s="8">
        <f t="shared" si="460"/>
        <v>4288</v>
      </c>
      <c r="V733" s="8">
        <f t="shared" si="461"/>
        <v>0</v>
      </c>
      <c r="W733" s="26">
        <f t="shared" si="462"/>
        <v>0</v>
      </c>
      <c r="X733" s="30">
        <v>5524</v>
      </c>
      <c r="Y733" s="26"/>
    </row>
    <row r="734" spans="1:25" ht="14.25" customHeight="1" x14ac:dyDescent="0.2">
      <c r="A734" s="7" t="s">
        <v>1411</v>
      </c>
      <c r="B734" s="21">
        <v>5503</v>
      </c>
      <c r="C734" s="29"/>
      <c r="D734" s="6" t="s">
        <v>42</v>
      </c>
      <c r="E734" s="6" t="s">
        <v>286</v>
      </c>
      <c r="F734" s="20" t="s">
        <v>2016</v>
      </c>
      <c r="G734" s="22">
        <v>116</v>
      </c>
      <c r="H734" s="8">
        <v>115.89</v>
      </c>
      <c r="I734" s="8">
        <f t="shared" ref="I734" si="463">H734/G734*100</f>
        <v>99.90517241379311</v>
      </c>
      <c r="J734" s="8">
        <v>0</v>
      </c>
      <c r="K734" s="8"/>
      <c r="L734" s="8">
        <f t="shared" ref="L734" si="464">H734+J734+K734</f>
        <v>115.89</v>
      </c>
      <c r="M734" s="8">
        <f t="shared" ref="M734" si="465">L734/G734*100</f>
        <v>99.90517241379311</v>
      </c>
      <c r="N734" s="8">
        <f t="shared" ref="N734" si="466">G734-L734</f>
        <v>0.10999999999999943</v>
      </c>
      <c r="O734" s="8">
        <f t="shared" ref="O734" si="467">J734+K734</f>
        <v>0</v>
      </c>
      <c r="P734" s="8"/>
      <c r="Q734" s="8"/>
      <c r="R734" s="8"/>
      <c r="S734" s="8">
        <f t="shared" si="425"/>
        <v>115.89</v>
      </c>
      <c r="T734" s="8">
        <f t="shared" si="423"/>
        <v>99.90517241379311</v>
      </c>
      <c r="U734" s="8">
        <f t="shared" si="426"/>
        <v>0.10999999999999943</v>
      </c>
      <c r="V734" s="8">
        <f t="shared" si="427"/>
        <v>115.89</v>
      </c>
      <c r="W734" s="26">
        <f t="shared" si="428"/>
        <v>0</v>
      </c>
      <c r="X734" s="30">
        <v>5524</v>
      </c>
      <c r="Y734" s="26"/>
    </row>
    <row r="735" spans="1:25" ht="14.25" customHeight="1" x14ac:dyDescent="0.2">
      <c r="A735" s="7" t="s">
        <v>1411</v>
      </c>
      <c r="B735" s="21">
        <v>5511</v>
      </c>
      <c r="C735" s="29"/>
      <c r="D735" s="6" t="s">
        <v>42</v>
      </c>
      <c r="E735" s="6" t="s">
        <v>286</v>
      </c>
      <c r="F735" s="20" t="s">
        <v>287</v>
      </c>
      <c r="G735" s="22">
        <v>10654</v>
      </c>
      <c r="H735" s="8">
        <v>0</v>
      </c>
      <c r="I735" s="8">
        <f t="shared" ref="I735:I813" si="468">H735/G735*100</f>
        <v>0</v>
      </c>
      <c r="J735" s="8">
        <v>0</v>
      </c>
      <c r="K735" s="8"/>
      <c r="L735" s="8">
        <f t="shared" si="439"/>
        <v>0</v>
      </c>
      <c r="M735" s="8">
        <f t="shared" ref="M735:M813" si="469">L735/G735*100</f>
        <v>0</v>
      </c>
      <c r="N735" s="8">
        <f t="shared" si="424"/>
        <v>10654</v>
      </c>
      <c r="O735" s="8">
        <f t="shared" si="440"/>
        <v>0</v>
      </c>
      <c r="P735" s="8"/>
      <c r="Q735" s="8"/>
      <c r="R735" s="8"/>
      <c r="S735" s="8">
        <f t="shared" si="425"/>
        <v>0</v>
      </c>
      <c r="T735" s="8">
        <f t="shared" si="423"/>
        <v>0</v>
      </c>
      <c r="U735" s="8">
        <f t="shared" si="426"/>
        <v>10654</v>
      </c>
      <c r="V735" s="8">
        <f t="shared" si="427"/>
        <v>0</v>
      </c>
      <c r="W735" s="26">
        <f t="shared" si="428"/>
        <v>0</v>
      </c>
      <c r="X735" s="30">
        <v>5524</v>
      </c>
      <c r="Y735" s="26"/>
    </row>
    <row r="736" spans="1:25" ht="14.25" customHeight="1" x14ac:dyDescent="0.2">
      <c r="A736" s="7" t="s">
        <v>1411</v>
      </c>
      <c r="B736" s="21">
        <v>5514</v>
      </c>
      <c r="C736" s="29"/>
      <c r="D736" s="6" t="s">
        <v>42</v>
      </c>
      <c r="E736" s="6" t="s">
        <v>286</v>
      </c>
      <c r="F736" s="20" t="s">
        <v>753</v>
      </c>
      <c r="G736" s="22">
        <v>35792</v>
      </c>
      <c r="H736" s="8">
        <v>3780</v>
      </c>
      <c r="I736" s="8">
        <f t="shared" si="468"/>
        <v>10.561019222172552</v>
      </c>
      <c r="J736" s="8">
        <v>0</v>
      </c>
      <c r="K736" s="8"/>
      <c r="L736" s="8">
        <f t="shared" si="439"/>
        <v>3780</v>
      </c>
      <c r="M736" s="8">
        <f t="shared" si="469"/>
        <v>10.561019222172552</v>
      </c>
      <c r="N736" s="8">
        <f t="shared" si="424"/>
        <v>32012</v>
      </c>
      <c r="O736" s="8">
        <f t="shared" si="440"/>
        <v>0</v>
      </c>
      <c r="P736" s="8"/>
      <c r="Q736" s="8"/>
      <c r="R736" s="8"/>
      <c r="S736" s="8">
        <f t="shared" si="425"/>
        <v>3780</v>
      </c>
      <c r="T736" s="8">
        <f t="shared" si="423"/>
        <v>10.561019222172552</v>
      </c>
      <c r="U736" s="8">
        <f t="shared" si="426"/>
        <v>32012</v>
      </c>
      <c r="V736" s="8">
        <f t="shared" si="427"/>
        <v>3780</v>
      </c>
      <c r="W736" s="26">
        <f t="shared" si="428"/>
        <v>0</v>
      </c>
      <c r="X736" s="30">
        <v>5524</v>
      </c>
      <c r="Y736" s="26"/>
    </row>
    <row r="737" spans="1:25" ht="14.25" customHeight="1" x14ac:dyDescent="0.2">
      <c r="A737" s="7"/>
      <c r="B737" s="21"/>
      <c r="C737" s="29"/>
      <c r="D737" s="6"/>
      <c r="E737" s="6" t="s">
        <v>288</v>
      </c>
      <c r="F737" s="20"/>
      <c r="G737" s="22">
        <v>0</v>
      </c>
      <c r="H737" s="8">
        <v>0</v>
      </c>
      <c r="I737" s="8" t="e">
        <f t="shared" si="468"/>
        <v>#DIV/0!</v>
      </c>
      <c r="J737" s="8">
        <v>0</v>
      </c>
      <c r="K737" s="8"/>
      <c r="L737" s="8">
        <f t="shared" si="439"/>
        <v>0</v>
      </c>
      <c r="M737" s="8" t="e">
        <f t="shared" si="469"/>
        <v>#DIV/0!</v>
      </c>
      <c r="N737" s="8">
        <f t="shared" si="424"/>
        <v>0</v>
      </c>
      <c r="O737" s="8">
        <f t="shared" si="440"/>
        <v>0</v>
      </c>
      <c r="P737" s="8"/>
      <c r="Q737" s="8"/>
      <c r="R737" s="8"/>
      <c r="S737" s="8">
        <f t="shared" si="425"/>
        <v>0</v>
      </c>
      <c r="T737" s="8" t="e">
        <f t="shared" si="423"/>
        <v>#DIV/0!</v>
      </c>
      <c r="U737" s="8">
        <f t="shared" si="426"/>
        <v>0</v>
      </c>
      <c r="V737" s="8">
        <f t="shared" si="427"/>
        <v>0</v>
      </c>
      <c r="W737" s="26">
        <f t="shared" si="428"/>
        <v>0</v>
      </c>
      <c r="X737" s="30">
        <v>5524</v>
      </c>
      <c r="Y737" s="26"/>
    </row>
    <row r="738" spans="1:25" ht="14.25" customHeight="1" x14ac:dyDescent="0.2">
      <c r="A738" s="7"/>
      <c r="B738" s="21"/>
      <c r="C738" s="29"/>
      <c r="D738" s="6"/>
      <c r="E738" s="6" t="s">
        <v>289</v>
      </c>
      <c r="F738" s="20"/>
      <c r="G738" s="22">
        <v>0</v>
      </c>
      <c r="H738" s="8">
        <v>0</v>
      </c>
      <c r="I738" s="8" t="e">
        <f t="shared" si="468"/>
        <v>#DIV/0!</v>
      </c>
      <c r="J738" s="8">
        <v>0</v>
      </c>
      <c r="K738" s="8"/>
      <c r="L738" s="8">
        <f t="shared" si="439"/>
        <v>0</v>
      </c>
      <c r="M738" s="8" t="e">
        <f t="shared" si="469"/>
        <v>#DIV/0!</v>
      </c>
      <c r="N738" s="8">
        <f t="shared" si="424"/>
        <v>0</v>
      </c>
      <c r="O738" s="8">
        <f t="shared" si="440"/>
        <v>0</v>
      </c>
      <c r="P738" s="8"/>
      <c r="Q738" s="8"/>
      <c r="R738" s="8"/>
      <c r="S738" s="8">
        <f t="shared" si="425"/>
        <v>0</v>
      </c>
      <c r="T738" s="8" t="e">
        <f t="shared" si="423"/>
        <v>#DIV/0!</v>
      </c>
      <c r="U738" s="8">
        <f t="shared" si="426"/>
        <v>0</v>
      </c>
      <c r="V738" s="8">
        <f t="shared" si="427"/>
        <v>0</v>
      </c>
      <c r="W738" s="26">
        <f t="shared" si="428"/>
        <v>0</v>
      </c>
      <c r="X738" s="30">
        <v>5524</v>
      </c>
      <c r="Y738" s="26"/>
    </row>
    <row r="739" spans="1:25" ht="14.25" customHeight="1" x14ac:dyDescent="0.2">
      <c r="A739" s="7"/>
      <c r="B739" s="21"/>
      <c r="C739" s="29"/>
      <c r="D739" s="6"/>
      <c r="E739" s="6" t="s">
        <v>290</v>
      </c>
      <c r="F739" s="20"/>
      <c r="G739" s="22">
        <v>0</v>
      </c>
      <c r="H739" s="8">
        <v>0</v>
      </c>
      <c r="I739" s="8" t="e">
        <f t="shared" si="468"/>
        <v>#DIV/0!</v>
      </c>
      <c r="J739" s="8">
        <v>0</v>
      </c>
      <c r="K739" s="8"/>
      <c r="L739" s="8">
        <f t="shared" si="439"/>
        <v>0</v>
      </c>
      <c r="M739" s="8" t="e">
        <f t="shared" si="469"/>
        <v>#DIV/0!</v>
      </c>
      <c r="N739" s="8">
        <f t="shared" si="424"/>
        <v>0</v>
      </c>
      <c r="O739" s="8">
        <f t="shared" si="440"/>
        <v>0</v>
      </c>
      <c r="P739" s="8"/>
      <c r="Q739" s="8"/>
      <c r="R739" s="8"/>
      <c r="S739" s="8">
        <f t="shared" si="425"/>
        <v>0</v>
      </c>
      <c r="T739" s="8" t="e">
        <f t="shared" si="423"/>
        <v>#DIV/0!</v>
      </c>
      <c r="U739" s="8">
        <f t="shared" si="426"/>
        <v>0</v>
      </c>
      <c r="V739" s="8">
        <f t="shared" si="427"/>
        <v>0</v>
      </c>
      <c r="W739" s="26">
        <f t="shared" si="428"/>
        <v>0</v>
      </c>
      <c r="X739" s="30">
        <v>5524</v>
      </c>
      <c r="Y739" s="26"/>
    </row>
    <row r="740" spans="1:25" ht="14.25" customHeight="1" x14ac:dyDescent="0.2">
      <c r="A740" s="7" t="s">
        <v>1502</v>
      </c>
      <c r="B740" s="21">
        <v>4500</v>
      </c>
      <c r="C740" s="29"/>
      <c r="D740" s="6" t="s">
        <v>1520</v>
      </c>
      <c r="E740" s="6" t="s">
        <v>291</v>
      </c>
      <c r="F740" s="20" t="s">
        <v>292</v>
      </c>
      <c r="G740" s="22">
        <v>2900</v>
      </c>
      <c r="H740" s="8">
        <v>2900</v>
      </c>
      <c r="I740" s="8">
        <f t="shared" si="468"/>
        <v>100</v>
      </c>
      <c r="J740" s="8">
        <v>0</v>
      </c>
      <c r="K740" s="8"/>
      <c r="L740" s="8">
        <f t="shared" si="439"/>
        <v>2900</v>
      </c>
      <c r="M740" s="8">
        <f t="shared" si="469"/>
        <v>100</v>
      </c>
      <c r="N740" s="8">
        <f t="shared" si="424"/>
        <v>0</v>
      </c>
      <c r="O740" s="8">
        <f t="shared" si="440"/>
        <v>0</v>
      </c>
      <c r="P740" s="8"/>
      <c r="Q740" s="8"/>
      <c r="R740" s="76"/>
      <c r="S740" s="8">
        <f t="shared" si="425"/>
        <v>2900</v>
      </c>
      <c r="T740" s="8">
        <f t="shared" si="423"/>
        <v>100</v>
      </c>
      <c r="U740" s="8">
        <f t="shared" si="426"/>
        <v>0</v>
      </c>
      <c r="V740" s="8">
        <f t="shared" si="427"/>
        <v>2900</v>
      </c>
      <c r="W740" s="26">
        <f t="shared" si="428"/>
        <v>0</v>
      </c>
      <c r="X740" s="30">
        <v>5524</v>
      </c>
      <c r="Y740" s="26"/>
    </row>
    <row r="741" spans="1:25" ht="14.25" customHeight="1" x14ac:dyDescent="0.2">
      <c r="A741" s="7" t="s">
        <v>1502</v>
      </c>
      <c r="B741" s="21">
        <v>4500</v>
      </c>
      <c r="C741" s="29"/>
      <c r="D741" s="6" t="s">
        <v>1520</v>
      </c>
      <c r="E741" s="6" t="s">
        <v>293</v>
      </c>
      <c r="F741" s="20" t="s">
        <v>1770</v>
      </c>
      <c r="G741" s="22">
        <v>0</v>
      </c>
      <c r="H741" s="8">
        <v>0</v>
      </c>
      <c r="I741" s="8" t="e">
        <f t="shared" si="468"/>
        <v>#DIV/0!</v>
      </c>
      <c r="J741" s="8">
        <v>0</v>
      </c>
      <c r="K741" s="8"/>
      <c r="L741" s="8">
        <f t="shared" si="439"/>
        <v>0</v>
      </c>
      <c r="M741" s="8" t="e">
        <f t="shared" si="469"/>
        <v>#DIV/0!</v>
      </c>
      <c r="N741" s="8">
        <f t="shared" si="424"/>
        <v>0</v>
      </c>
      <c r="O741" s="8">
        <f t="shared" si="440"/>
        <v>0</v>
      </c>
      <c r="P741" s="8"/>
      <c r="Q741" s="8"/>
      <c r="R741" s="8"/>
      <c r="S741" s="8">
        <f t="shared" si="425"/>
        <v>0</v>
      </c>
      <c r="T741" s="8" t="e">
        <f t="shared" si="423"/>
        <v>#DIV/0!</v>
      </c>
      <c r="U741" s="8">
        <f t="shared" si="426"/>
        <v>0</v>
      </c>
      <c r="V741" s="8">
        <f t="shared" si="427"/>
        <v>0</v>
      </c>
      <c r="W741" s="26">
        <f t="shared" si="428"/>
        <v>0</v>
      </c>
      <c r="X741" s="30">
        <v>5524</v>
      </c>
      <c r="Y741" s="26"/>
    </row>
    <row r="742" spans="1:25" ht="14.25" customHeight="1" x14ac:dyDescent="0.2">
      <c r="A742" s="7" t="s">
        <v>1502</v>
      </c>
      <c r="B742" s="21">
        <v>4500</v>
      </c>
      <c r="C742" s="29"/>
      <c r="D742" s="6" t="s">
        <v>1520</v>
      </c>
      <c r="E742" s="6" t="s">
        <v>1746</v>
      </c>
      <c r="F742" s="20"/>
      <c r="G742" s="22">
        <v>0</v>
      </c>
      <c r="H742" s="8">
        <v>0</v>
      </c>
      <c r="I742" s="8" t="e">
        <f t="shared" si="468"/>
        <v>#DIV/0!</v>
      </c>
      <c r="J742" s="8">
        <v>0</v>
      </c>
      <c r="K742" s="8"/>
      <c r="L742" s="8">
        <f t="shared" si="439"/>
        <v>0</v>
      </c>
      <c r="M742" s="8" t="e">
        <f t="shared" si="469"/>
        <v>#DIV/0!</v>
      </c>
      <c r="N742" s="8">
        <f t="shared" si="424"/>
        <v>0</v>
      </c>
      <c r="O742" s="8">
        <f t="shared" si="440"/>
        <v>0</v>
      </c>
      <c r="P742" s="8"/>
      <c r="Q742" s="8"/>
      <c r="R742" s="8"/>
      <c r="S742" s="8">
        <f t="shared" si="425"/>
        <v>0</v>
      </c>
      <c r="T742" s="8" t="e">
        <f t="shared" si="423"/>
        <v>#DIV/0!</v>
      </c>
      <c r="U742" s="8">
        <f t="shared" si="426"/>
        <v>0</v>
      </c>
      <c r="V742" s="8">
        <f t="shared" si="427"/>
        <v>0</v>
      </c>
      <c r="W742" s="26">
        <f t="shared" si="428"/>
        <v>0</v>
      </c>
      <c r="X742" s="30">
        <v>5524</v>
      </c>
      <c r="Y742" s="26"/>
    </row>
    <row r="743" spans="1:25" ht="14.25" customHeight="1" x14ac:dyDescent="0.2">
      <c r="A743" s="7" t="s">
        <v>1502</v>
      </c>
      <c r="B743" s="21">
        <v>4500</v>
      </c>
      <c r="C743" s="29"/>
      <c r="D743" s="6" t="s">
        <v>1520</v>
      </c>
      <c r="E743" s="6" t="s">
        <v>1747</v>
      </c>
      <c r="F743" s="20"/>
      <c r="G743" s="22">
        <v>0</v>
      </c>
      <c r="H743" s="8">
        <v>0</v>
      </c>
      <c r="I743" s="8" t="e">
        <f t="shared" si="468"/>
        <v>#DIV/0!</v>
      </c>
      <c r="J743" s="8">
        <v>0</v>
      </c>
      <c r="K743" s="8"/>
      <c r="L743" s="8">
        <f t="shared" si="439"/>
        <v>0</v>
      </c>
      <c r="M743" s="8" t="e">
        <f t="shared" si="469"/>
        <v>#DIV/0!</v>
      </c>
      <c r="N743" s="8">
        <f t="shared" si="424"/>
        <v>0</v>
      </c>
      <c r="O743" s="8">
        <f t="shared" si="440"/>
        <v>0</v>
      </c>
      <c r="P743" s="8"/>
      <c r="Q743" s="8"/>
      <c r="R743" s="8"/>
      <c r="S743" s="8">
        <f t="shared" si="425"/>
        <v>0</v>
      </c>
      <c r="T743" s="8" t="e">
        <f t="shared" si="423"/>
        <v>#DIV/0!</v>
      </c>
      <c r="U743" s="8">
        <f t="shared" si="426"/>
        <v>0</v>
      </c>
      <c r="V743" s="8">
        <f t="shared" si="427"/>
        <v>0</v>
      </c>
      <c r="W743" s="26">
        <f t="shared" si="428"/>
        <v>0</v>
      </c>
      <c r="X743" s="30">
        <v>5524</v>
      </c>
      <c r="Y743" s="26"/>
    </row>
    <row r="744" spans="1:25" ht="14.25" customHeight="1" x14ac:dyDescent="0.2">
      <c r="A744" s="7" t="s">
        <v>1502</v>
      </c>
      <c r="B744" s="21">
        <v>4500</v>
      </c>
      <c r="C744" s="29"/>
      <c r="D744" s="6" t="s">
        <v>1520</v>
      </c>
      <c r="E744" s="6" t="s">
        <v>1748</v>
      </c>
      <c r="F744" s="20" t="s">
        <v>1749</v>
      </c>
      <c r="G744" s="22">
        <v>6300</v>
      </c>
      <c r="H744" s="8">
        <v>6300</v>
      </c>
      <c r="I744" s="8">
        <f t="shared" si="468"/>
        <v>100</v>
      </c>
      <c r="J744" s="8">
        <v>0</v>
      </c>
      <c r="K744" s="8"/>
      <c r="L744" s="8">
        <f t="shared" si="439"/>
        <v>6300</v>
      </c>
      <c r="M744" s="8">
        <f t="shared" si="469"/>
        <v>100</v>
      </c>
      <c r="N744" s="8">
        <f t="shared" si="424"/>
        <v>0</v>
      </c>
      <c r="O744" s="8">
        <f t="shared" si="440"/>
        <v>0</v>
      </c>
      <c r="P744" s="8"/>
      <c r="Q744" s="8"/>
      <c r="R744" s="76"/>
      <c r="S744" s="8">
        <f t="shared" si="425"/>
        <v>6300</v>
      </c>
      <c r="T744" s="8">
        <f t="shared" si="423"/>
        <v>100</v>
      </c>
      <c r="U744" s="8">
        <f t="shared" si="426"/>
        <v>0</v>
      </c>
      <c r="V744" s="8">
        <f t="shared" si="427"/>
        <v>6300</v>
      </c>
      <c r="W744" s="26">
        <f t="shared" si="428"/>
        <v>0</v>
      </c>
      <c r="X744" s="30">
        <v>5524</v>
      </c>
      <c r="Y744" s="26"/>
    </row>
    <row r="745" spans="1:25" ht="14.25" customHeight="1" x14ac:dyDescent="0.2">
      <c r="A745" s="7" t="s">
        <v>1502</v>
      </c>
      <c r="B745" s="21">
        <v>4500</v>
      </c>
      <c r="C745" s="29"/>
      <c r="D745" s="6" t="s">
        <v>1520</v>
      </c>
      <c r="E745" s="6" t="s">
        <v>1750</v>
      </c>
      <c r="F745" s="20" t="s">
        <v>1751</v>
      </c>
      <c r="G745" s="22">
        <v>700</v>
      </c>
      <c r="H745" s="8">
        <v>700</v>
      </c>
      <c r="I745" s="8">
        <f t="shared" si="468"/>
        <v>100</v>
      </c>
      <c r="J745" s="8">
        <v>0</v>
      </c>
      <c r="K745" s="8"/>
      <c r="L745" s="8">
        <f t="shared" si="439"/>
        <v>700</v>
      </c>
      <c r="M745" s="8">
        <f t="shared" si="469"/>
        <v>100</v>
      </c>
      <c r="N745" s="8">
        <f t="shared" si="424"/>
        <v>0</v>
      </c>
      <c r="O745" s="8">
        <f t="shared" si="440"/>
        <v>0</v>
      </c>
      <c r="P745" s="8"/>
      <c r="Q745" s="8"/>
      <c r="R745" s="76"/>
      <c r="S745" s="8">
        <f t="shared" si="425"/>
        <v>700</v>
      </c>
      <c r="T745" s="8">
        <f t="shared" si="423"/>
        <v>100</v>
      </c>
      <c r="U745" s="8">
        <f t="shared" si="426"/>
        <v>0</v>
      </c>
      <c r="V745" s="8">
        <f t="shared" si="427"/>
        <v>700</v>
      </c>
      <c r="W745" s="26">
        <f t="shared" si="428"/>
        <v>0</v>
      </c>
      <c r="X745" s="30">
        <v>5524</v>
      </c>
      <c r="Y745" s="26"/>
    </row>
    <row r="746" spans="1:25" ht="14.25" customHeight="1" x14ac:dyDescent="0.2">
      <c r="A746" s="7" t="s">
        <v>1502</v>
      </c>
      <c r="B746" s="21">
        <v>4501</v>
      </c>
      <c r="C746" s="29"/>
      <c r="D746" s="6" t="s">
        <v>1520</v>
      </c>
      <c r="E746" s="6" t="s">
        <v>1752</v>
      </c>
      <c r="F746" s="20"/>
      <c r="G746" s="22">
        <v>0</v>
      </c>
      <c r="H746" s="8">
        <v>0</v>
      </c>
      <c r="I746" s="8" t="e">
        <f t="shared" si="468"/>
        <v>#DIV/0!</v>
      </c>
      <c r="J746" s="8">
        <v>0</v>
      </c>
      <c r="K746" s="8"/>
      <c r="L746" s="8">
        <f t="shared" si="439"/>
        <v>0</v>
      </c>
      <c r="M746" s="8" t="e">
        <f t="shared" si="469"/>
        <v>#DIV/0!</v>
      </c>
      <c r="N746" s="8">
        <f t="shared" si="424"/>
        <v>0</v>
      </c>
      <c r="O746" s="8">
        <f t="shared" si="440"/>
        <v>0</v>
      </c>
      <c r="P746" s="8"/>
      <c r="Q746" s="8"/>
      <c r="R746" s="8"/>
      <c r="S746" s="8">
        <f t="shared" si="425"/>
        <v>0</v>
      </c>
      <c r="T746" s="8" t="e">
        <f t="shared" si="423"/>
        <v>#DIV/0!</v>
      </c>
      <c r="U746" s="8">
        <f t="shared" si="426"/>
        <v>0</v>
      </c>
      <c r="V746" s="8">
        <f t="shared" si="427"/>
        <v>0</v>
      </c>
      <c r="W746" s="26">
        <f t="shared" si="428"/>
        <v>0</v>
      </c>
      <c r="X746" s="30">
        <v>5524</v>
      </c>
      <c r="Y746" s="26"/>
    </row>
    <row r="747" spans="1:25" ht="14.25" customHeight="1" x14ac:dyDescent="0.2">
      <c r="A747" s="7" t="s">
        <v>1502</v>
      </c>
      <c r="B747" s="21">
        <v>4500</v>
      </c>
      <c r="C747" s="29"/>
      <c r="D747" s="6" t="s">
        <v>1520</v>
      </c>
      <c r="E747" s="6" t="s">
        <v>1753</v>
      </c>
      <c r="F747" s="20" t="s">
        <v>1568</v>
      </c>
      <c r="G747" s="22">
        <v>250</v>
      </c>
      <c r="H747" s="8">
        <v>250</v>
      </c>
      <c r="I747" s="8">
        <f t="shared" si="468"/>
        <v>100</v>
      </c>
      <c r="J747" s="8">
        <v>0</v>
      </c>
      <c r="K747" s="8"/>
      <c r="L747" s="8">
        <f t="shared" si="439"/>
        <v>250</v>
      </c>
      <c r="M747" s="8">
        <f t="shared" si="469"/>
        <v>100</v>
      </c>
      <c r="N747" s="8">
        <f t="shared" si="424"/>
        <v>0</v>
      </c>
      <c r="O747" s="8">
        <f t="shared" si="440"/>
        <v>0</v>
      </c>
      <c r="P747" s="8"/>
      <c r="Q747" s="8"/>
      <c r="R747" s="8"/>
      <c r="S747" s="8">
        <f t="shared" si="425"/>
        <v>250</v>
      </c>
      <c r="T747" s="8">
        <f t="shared" si="423"/>
        <v>100</v>
      </c>
      <c r="U747" s="8">
        <f t="shared" si="426"/>
        <v>0</v>
      </c>
      <c r="V747" s="8">
        <f t="shared" si="427"/>
        <v>250</v>
      </c>
      <c r="W747" s="26">
        <f t="shared" si="428"/>
        <v>0</v>
      </c>
      <c r="X747" s="30">
        <v>5524</v>
      </c>
      <c r="Y747" s="26"/>
    </row>
    <row r="748" spans="1:25" ht="14.25" customHeight="1" x14ac:dyDescent="0.2">
      <c r="A748" s="7" t="s">
        <v>1502</v>
      </c>
      <c r="B748" s="21">
        <v>5526</v>
      </c>
      <c r="C748" s="29"/>
      <c r="D748" s="6" t="s">
        <v>1520</v>
      </c>
      <c r="E748" s="6" t="s">
        <v>1754</v>
      </c>
      <c r="F748" s="20" t="s">
        <v>1755</v>
      </c>
      <c r="G748" s="22">
        <v>1522</v>
      </c>
      <c r="H748" s="8">
        <v>84.59</v>
      </c>
      <c r="I748" s="8">
        <f t="shared" si="468"/>
        <v>5.5578186596583441</v>
      </c>
      <c r="J748" s="8">
        <v>89.64</v>
      </c>
      <c r="K748" s="8"/>
      <c r="L748" s="8">
        <f t="shared" si="439"/>
        <v>174.23000000000002</v>
      </c>
      <c r="M748" s="8">
        <f t="shared" si="469"/>
        <v>11.44743758212878</v>
      </c>
      <c r="N748" s="8">
        <f t="shared" si="424"/>
        <v>1347.77</v>
      </c>
      <c r="O748" s="8">
        <f t="shared" si="440"/>
        <v>89.64</v>
      </c>
      <c r="P748" s="8"/>
      <c r="Q748" s="8"/>
      <c r="R748" s="8"/>
      <c r="S748" s="8">
        <f t="shared" si="425"/>
        <v>174.23000000000002</v>
      </c>
      <c r="T748" s="8">
        <f t="shared" ref="T748:T822" si="470">S748/G748*100</f>
        <v>11.44743758212878</v>
      </c>
      <c r="U748" s="8">
        <f t="shared" si="426"/>
        <v>1347.77</v>
      </c>
      <c r="V748" s="8">
        <f t="shared" si="427"/>
        <v>174.23000000000002</v>
      </c>
      <c r="W748" s="26">
        <f t="shared" si="428"/>
        <v>0</v>
      </c>
      <c r="X748" s="30">
        <v>5524</v>
      </c>
      <c r="Y748" s="26"/>
    </row>
    <row r="749" spans="1:25" ht="14.25" customHeight="1" x14ac:dyDescent="0.2">
      <c r="A749" s="7" t="s">
        <v>1502</v>
      </c>
      <c r="B749" s="21" t="s">
        <v>848</v>
      </c>
      <c r="C749" s="29"/>
      <c r="D749" s="6" t="s">
        <v>1520</v>
      </c>
      <c r="E749" s="6" t="s">
        <v>849</v>
      </c>
      <c r="F749" s="20" t="s">
        <v>850</v>
      </c>
      <c r="G749" s="22">
        <v>0</v>
      </c>
      <c r="H749" s="8">
        <v>0</v>
      </c>
      <c r="I749" s="8" t="e">
        <f t="shared" si="468"/>
        <v>#DIV/0!</v>
      </c>
      <c r="J749" s="8">
        <v>0</v>
      </c>
      <c r="K749" s="8"/>
      <c r="L749" s="8">
        <f t="shared" si="439"/>
        <v>0</v>
      </c>
      <c r="M749" s="8" t="e">
        <f t="shared" si="469"/>
        <v>#DIV/0!</v>
      </c>
      <c r="N749" s="8">
        <f t="shared" si="424"/>
        <v>0</v>
      </c>
      <c r="O749" s="8">
        <f t="shared" si="440"/>
        <v>0</v>
      </c>
      <c r="P749" s="8"/>
      <c r="Q749" s="8"/>
      <c r="R749" s="8"/>
      <c r="S749" s="8">
        <f t="shared" si="425"/>
        <v>0</v>
      </c>
      <c r="T749" s="8" t="e">
        <f t="shared" si="470"/>
        <v>#DIV/0!</v>
      </c>
      <c r="U749" s="8">
        <f t="shared" si="426"/>
        <v>0</v>
      </c>
      <c r="V749" s="8">
        <f t="shared" si="427"/>
        <v>0</v>
      </c>
      <c r="W749" s="26">
        <f t="shared" si="428"/>
        <v>0</v>
      </c>
      <c r="X749" s="30">
        <v>5524</v>
      </c>
      <c r="Y749" s="26"/>
    </row>
    <row r="750" spans="1:25" ht="14.25" customHeight="1" x14ac:dyDescent="0.2">
      <c r="A750" s="7" t="s">
        <v>1502</v>
      </c>
      <c r="B750" s="21">
        <v>4500</v>
      </c>
      <c r="C750" s="29"/>
      <c r="D750" s="6" t="s">
        <v>1520</v>
      </c>
      <c r="E750" s="6" t="s">
        <v>1796</v>
      </c>
      <c r="F750" s="20"/>
      <c r="G750" s="22">
        <v>0</v>
      </c>
      <c r="H750" s="8">
        <v>0</v>
      </c>
      <c r="I750" s="8" t="e">
        <f t="shared" si="468"/>
        <v>#DIV/0!</v>
      </c>
      <c r="J750" s="8">
        <v>0</v>
      </c>
      <c r="K750" s="8"/>
      <c r="L750" s="8">
        <f t="shared" si="439"/>
        <v>0</v>
      </c>
      <c r="M750" s="8" t="e">
        <f t="shared" si="469"/>
        <v>#DIV/0!</v>
      </c>
      <c r="N750" s="8">
        <f t="shared" si="424"/>
        <v>0</v>
      </c>
      <c r="O750" s="8">
        <f t="shared" si="440"/>
        <v>0</v>
      </c>
      <c r="P750" s="8"/>
      <c r="Q750" s="8"/>
      <c r="R750" s="8"/>
      <c r="S750" s="8">
        <f t="shared" si="425"/>
        <v>0</v>
      </c>
      <c r="T750" s="8" t="e">
        <f t="shared" si="470"/>
        <v>#DIV/0!</v>
      </c>
      <c r="U750" s="8">
        <f t="shared" si="426"/>
        <v>0</v>
      </c>
      <c r="V750" s="8">
        <f t="shared" si="427"/>
        <v>0</v>
      </c>
      <c r="W750" s="26">
        <f t="shared" si="428"/>
        <v>0</v>
      </c>
      <c r="X750" s="30">
        <v>5524</v>
      </c>
      <c r="Y750" s="26"/>
    </row>
    <row r="751" spans="1:25" ht="14.25" customHeight="1" x14ac:dyDescent="0.2">
      <c r="A751" s="7" t="s">
        <v>1502</v>
      </c>
      <c r="B751" s="21">
        <v>4500</v>
      </c>
      <c r="C751" s="29"/>
      <c r="D751" s="6" t="s">
        <v>1520</v>
      </c>
      <c r="E751" s="6" t="s">
        <v>1797</v>
      </c>
      <c r="F751" s="20" t="s">
        <v>1798</v>
      </c>
      <c r="G751" s="22">
        <v>500</v>
      </c>
      <c r="H751" s="8">
        <v>500</v>
      </c>
      <c r="I751" s="8">
        <f t="shared" si="468"/>
        <v>100</v>
      </c>
      <c r="J751" s="8">
        <v>0</v>
      </c>
      <c r="K751" s="8"/>
      <c r="L751" s="8">
        <f t="shared" si="439"/>
        <v>500</v>
      </c>
      <c r="M751" s="8">
        <f t="shared" si="469"/>
        <v>100</v>
      </c>
      <c r="N751" s="8">
        <f t="shared" si="424"/>
        <v>0</v>
      </c>
      <c r="O751" s="8">
        <f t="shared" si="440"/>
        <v>0</v>
      </c>
      <c r="P751" s="8"/>
      <c r="Q751" s="8"/>
      <c r="R751" s="76"/>
      <c r="S751" s="8">
        <f t="shared" si="425"/>
        <v>500</v>
      </c>
      <c r="T751" s="8">
        <f t="shared" si="470"/>
        <v>100</v>
      </c>
      <c r="U751" s="8">
        <f t="shared" si="426"/>
        <v>0</v>
      </c>
      <c r="V751" s="8">
        <f t="shared" si="427"/>
        <v>500</v>
      </c>
      <c r="W751" s="26">
        <f t="shared" si="428"/>
        <v>0</v>
      </c>
      <c r="X751" s="30">
        <v>5524</v>
      </c>
      <c r="Y751" s="26"/>
    </row>
    <row r="752" spans="1:25" ht="14.25" customHeight="1" x14ac:dyDescent="0.2">
      <c r="A752" s="7" t="s">
        <v>1502</v>
      </c>
      <c r="B752" s="21">
        <v>4133</v>
      </c>
      <c r="C752" s="29"/>
      <c r="D752" s="6" t="s">
        <v>1520</v>
      </c>
      <c r="E752" s="6" t="s">
        <v>1799</v>
      </c>
      <c r="F752" s="20" t="s">
        <v>1800</v>
      </c>
      <c r="G752" s="174">
        <v>44065</v>
      </c>
      <c r="H752" s="8">
        <v>0</v>
      </c>
      <c r="I752" s="8">
        <f t="shared" ref="I752" si="471">H752/G752*100</f>
        <v>0</v>
      </c>
      <c r="J752" s="8">
        <v>0</v>
      </c>
      <c r="K752" s="212">
        <v>2543.21</v>
      </c>
      <c r="L752" s="8">
        <f t="shared" ref="L752" si="472">H752+J752+K752</f>
        <v>2543.21</v>
      </c>
      <c r="M752" s="8">
        <f t="shared" ref="M752" si="473">L752/G752*100</f>
        <v>5.7714966526721891</v>
      </c>
      <c r="N752" s="8">
        <f t="shared" ref="N752" si="474">G752-L752</f>
        <v>41521.79</v>
      </c>
      <c r="O752" s="8">
        <f t="shared" ref="O752" si="475">J752+K752</f>
        <v>2543.21</v>
      </c>
      <c r="P752" s="8"/>
      <c r="Q752" s="8"/>
      <c r="R752" s="8"/>
      <c r="S752" s="8">
        <f t="shared" ref="S752" si="476">L752+P752+Q752+R752</f>
        <v>2543.21</v>
      </c>
      <c r="T752" s="8">
        <f t="shared" ref="T752" si="477">S752/G752*100</f>
        <v>5.7714966526721891</v>
      </c>
      <c r="U752" s="8">
        <f t="shared" ref="U752" si="478">G752-S752</f>
        <v>41521.79</v>
      </c>
      <c r="V752" s="8">
        <f t="shared" ref="V752" si="479">H752+J752</f>
        <v>0</v>
      </c>
      <c r="W752" s="26">
        <f t="shared" ref="W752" si="480">K752+P752</f>
        <v>2543.21</v>
      </c>
      <c r="X752" s="30">
        <v>5524</v>
      </c>
      <c r="Y752" s="26"/>
    </row>
    <row r="753" spans="1:25" ht="14.25" customHeight="1" x14ac:dyDescent="0.2">
      <c r="A753" s="7" t="s">
        <v>1502</v>
      </c>
      <c r="B753" s="21">
        <v>4137</v>
      </c>
      <c r="C753" s="29"/>
      <c r="D753" s="6" t="s">
        <v>1520</v>
      </c>
      <c r="E753" s="6" t="s">
        <v>1799</v>
      </c>
      <c r="F753" s="20" t="s">
        <v>2132</v>
      </c>
      <c r="G753" s="174"/>
      <c r="H753" s="8">
        <v>0</v>
      </c>
      <c r="I753" s="8" t="e">
        <f t="shared" si="468"/>
        <v>#DIV/0!</v>
      </c>
      <c r="J753" s="8"/>
      <c r="K753" s="212">
        <v>4587.5</v>
      </c>
      <c r="L753" s="8">
        <f t="shared" si="439"/>
        <v>4587.5</v>
      </c>
      <c r="M753" s="8" t="e">
        <f t="shared" si="469"/>
        <v>#DIV/0!</v>
      </c>
      <c r="N753" s="8">
        <f t="shared" si="424"/>
        <v>-4587.5</v>
      </c>
      <c r="O753" s="8">
        <f t="shared" si="440"/>
        <v>4587.5</v>
      </c>
      <c r="P753" s="8"/>
      <c r="Q753" s="8"/>
      <c r="R753" s="8"/>
      <c r="S753" s="8">
        <f t="shared" si="425"/>
        <v>4587.5</v>
      </c>
      <c r="T753" s="8" t="e">
        <f t="shared" si="470"/>
        <v>#DIV/0!</v>
      </c>
      <c r="U753" s="8">
        <f t="shared" si="426"/>
        <v>-4587.5</v>
      </c>
      <c r="V753" s="8">
        <f t="shared" si="427"/>
        <v>0</v>
      </c>
      <c r="W753" s="26">
        <f t="shared" si="428"/>
        <v>4587.5</v>
      </c>
      <c r="X753" s="30">
        <v>5524</v>
      </c>
      <c r="Y753" s="26"/>
    </row>
    <row r="754" spans="1:25" ht="14.25" customHeight="1" x14ac:dyDescent="0.2">
      <c r="A754" s="7" t="s">
        <v>1502</v>
      </c>
      <c r="B754" s="21">
        <v>4133</v>
      </c>
      <c r="C754" s="29"/>
      <c r="D754" s="6" t="s">
        <v>1520</v>
      </c>
      <c r="E754" s="6" t="s">
        <v>1801</v>
      </c>
      <c r="F754" s="20" t="s">
        <v>1802</v>
      </c>
      <c r="G754" s="174">
        <v>93119</v>
      </c>
      <c r="H754" s="8">
        <v>84365.28</v>
      </c>
      <c r="I754" s="8">
        <f t="shared" si="468"/>
        <v>90.599426540233466</v>
      </c>
      <c r="J754" s="8">
        <v>7568.1</v>
      </c>
      <c r="K754" s="212">
        <v>-2543.21</v>
      </c>
      <c r="L754" s="8">
        <f t="shared" si="439"/>
        <v>89390.17</v>
      </c>
      <c r="M754" s="8">
        <f t="shared" si="469"/>
        <v>95.995629248595876</v>
      </c>
      <c r="N754" s="8">
        <f t="shared" si="424"/>
        <v>3728.8300000000017</v>
      </c>
      <c r="O754" s="8">
        <f t="shared" si="440"/>
        <v>5024.8900000000003</v>
      </c>
      <c r="P754" s="8"/>
      <c r="Q754" s="8"/>
      <c r="R754" s="8"/>
      <c r="S754" s="8">
        <f t="shared" si="425"/>
        <v>89390.17</v>
      </c>
      <c r="T754" s="8">
        <f t="shared" si="470"/>
        <v>95.995629248595876</v>
      </c>
      <c r="U754" s="8">
        <f t="shared" si="426"/>
        <v>3728.8300000000017</v>
      </c>
      <c r="V754" s="8">
        <f t="shared" si="427"/>
        <v>91933.38</v>
      </c>
      <c r="W754" s="26">
        <f t="shared" si="428"/>
        <v>-2543.21</v>
      </c>
      <c r="X754" s="30">
        <v>5524</v>
      </c>
      <c r="Y754" s="26"/>
    </row>
    <row r="755" spans="1:25" ht="14.25" customHeight="1" x14ac:dyDescent="0.2">
      <c r="A755" s="7" t="s">
        <v>1502</v>
      </c>
      <c r="B755" s="21">
        <v>4137</v>
      </c>
      <c r="C755" s="29"/>
      <c r="D755" s="6" t="s">
        <v>1520</v>
      </c>
      <c r="E755" s="6" t="s">
        <v>1803</v>
      </c>
      <c r="F755" s="20" t="s">
        <v>1804</v>
      </c>
      <c r="G755" s="174">
        <v>57711</v>
      </c>
      <c r="H755" s="8">
        <v>52939.75</v>
      </c>
      <c r="I755" s="8">
        <f t="shared" si="468"/>
        <v>91.732511999445506</v>
      </c>
      <c r="J755" s="8">
        <v>4771</v>
      </c>
      <c r="K755" s="212">
        <v>-4587.5</v>
      </c>
      <c r="L755" s="8">
        <f t="shared" si="439"/>
        <v>53123.25</v>
      </c>
      <c r="M755" s="8">
        <f t="shared" si="469"/>
        <v>92.050475645890728</v>
      </c>
      <c r="N755" s="8">
        <f t="shared" si="424"/>
        <v>4587.75</v>
      </c>
      <c r="O755" s="8">
        <f t="shared" si="440"/>
        <v>183.5</v>
      </c>
      <c r="P755" s="8"/>
      <c r="Q755" s="8"/>
      <c r="R755" s="8"/>
      <c r="S755" s="8">
        <f t="shared" si="425"/>
        <v>53123.25</v>
      </c>
      <c r="T755" s="8">
        <f t="shared" si="470"/>
        <v>92.050475645890728</v>
      </c>
      <c r="U755" s="8">
        <f t="shared" si="426"/>
        <v>4587.75</v>
      </c>
      <c r="V755" s="8">
        <f t="shared" si="427"/>
        <v>57710.75</v>
      </c>
      <c r="W755" s="26">
        <f t="shared" si="428"/>
        <v>-4587.5</v>
      </c>
      <c r="X755" s="30">
        <v>5524</v>
      </c>
      <c r="Y755" s="26"/>
    </row>
    <row r="756" spans="1:25" ht="14.25" customHeight="1" x14ac:dyDescent="0.2">
      <c r="A756" s="7" t="s">
        <v>1502</v>
      </c>
      <c r="B756" s="21">
        <v>4500</v>
      </c>
      <c r="C756" s="29"/>
      <c r="D756" s="6" t="s">
        <v>1520</v>
      </c>
      <c r="E756" s="6" t="s">
        <v>1805</v>
      </c>
      <c r="F756" s="20" t="s">
        <v>486</v>
      </c>
      <c r="G756" s="22">
        <v>1300</v>
      </c>
      <c r="H756" s="8">
        <v>1300</v>
      </c>
      <c r="I756" s="8">
        <f t="shared" si="468"/>
        <v>100</v>
      </c>
      <c r="J756" s="8">
        <v>0</v>
      </c>
      <c r="K756" s="8"/>
      <c r="L756" s="8">
        <f t="shared" si="439"/>
        <v>1300</v>
      </c>
      <c r="M756" s="8">
        <f t="shared" si="469"/>
        <v>100</v>
      </c>
      <c r="N756" s="8">
        <f t="shared" si="424"/>
        <v>0</v>
      </c>
      <c r="O756" s="8">
        <f t="shared" si="440"/>
        <v>0</v>
      </c>
      <c r="P756" s="8"/>
      <c r="Q756" s="8"/>
      <c r="R756" s="76">
        <f>0*650</f>
        <v>0</v>
      </c>
      <c r="S756" s="8">
        <f t="shared" ref="S756:S829" si="481">L756+P756+Q756+R756</f>
        <v>1300</v>
      </c>
      <c r="T756" s="8">
        <f t="shared" si="470"/>
        <v>100</v>
      </c>
      <c r="U756" s="8">
        <f t="shared" ref="U756:U829" si="482">G756-S756</f>
        <v>0</v>
      </c>
      <c r="V756" s="8">
        <f t="shared" ref="V756:V829" si="483">H756+J756</f>
        <v>1300</v>
      </c>
      <c r="W756" s="26">
        <f t="shared" ref="W756:W829" si="484">K756+P756</f>
        <v>0</v>
      </c>
      <c r="X756" s="30">
        <v>5524</v>
      </c>
      <c r="Y756" s="26"/>
    </row>
    <row r="757" spans="1:25" ht="14.25" customHeight="1" x14ac:dyDescent="0.2">
      <c r="A757" s="7" t="s">
        <v>1502</v>
      </c>
      <c r="B757" s="21">
        <v>4500</v>
      </c>
      <c r="C757" s="29"/>
      <c r="D757" s="6" t="s">
        <v>1520</v>
      </c>
      <c r="E757" s="6" t="s">
        <v>1624</v>
      </c>
      <c r="F757" s="20" t="s">
        <v>1625</v>
      </c>
      <c r="G757" s="22">
        <v>0</v>
      </c>
      <c r="H757" s="8">
        <v>0</v>
      </c>
      <c r="I757" s="8" t="e">
        <f t="shared" si="468"/>
        <v>#DIV/0!</v>
      </c>
      <c r="J757" s="8">
        <v>0</v>
      </c>
      <c r="K757" s="8"/>
      <c r="L757" s="8">
        <f t="shared" si="439"/>
        <v>0</v>
      </c>
      <c r="M757" s="8" t="e">
        <f t="shared" si="469"/>
        <v>#DIV/0!</v>
      </c>
      <c r="N757" s="8">
        <f t="shared" si="424"/>
        <v>0</v>
      </c>
      <c r="O757" s="8">
        <f t="shared" si="440"/>
        <v>0</v>
      </c>
      <c r="P757" s="8"/>
      <c r="Q757" s="8"/>
      <c r="R757" s="8"/>
      <c r="S757" s="8">
        <f t="shared" si="481"/>
        <v>0</v>
      </c>
      <c r="T757" s="8" t="e">
        <f t="shared" si="470"/>
        <v>#DIV/0!</v>
      </c>
      <c r="U757" s="8">
        <f t="shared" si="482"/>
        <v>0</v>
      </c>
      <c r="V757" s="8">
        <f t="shared" si="483"/>
        <v>0</v>
      </c>
      <c r="W757" s="26">
        <f t="shared" si="484"/>
        <v>0</v>
      </c>
      <c r="X757" s="30">
        <v>5524</v>
      </c>
      <c r="Y757" s="26"/>
    </row>
    <row r="758" spans="1:25" ht="14.25" customHeight="1" x14ac:dyDescent="0.2">
      <c r="A758" s="7" t="s">
        <v>1502</v>
      </c>
      <c r="B758" s="21">
        <v>4500</v>
      </c>
      <c r="C758" s="29"/>
      <c r="D758" s="6" t="s">
        <v>1520</v>
      </c>
      <c r="E758" s="6" t="s">
        <v>1626</v>
      </c>
      <c r="F758" s="20" t="s">
        <v>1627</v>
      </c>
      <c r="G758" s="22">
        <v>0</v>
      </c>
      <c r="H758" s="8">
        <v>0</v>
      </c>
      <c r="I758" s="8" t="e">
        <f t="shared" si="468"/>
        <v>#DIV/0!</v>
      </c>
      <c r="J758" s="8">
        <v>0</v>
      </c>
      <c r="K758" s="8"/>
      <c r="L758" s="8">
        <f t="shared" si="439"/>
        <v>0</v>
      </c>
      <c r="M758" s="8" t="e">
        <f t="shared" si="469"/>
        <v>#DIV/0!</v>
      </c>
      <c r="N758" s="8">
        <f t="shared" si="424"/>
        <v>0</v>
      </c>
      <c r="O758" s="8">
        <f t="shared" si="440"/>
        <v>0</v>
      </c>
      <c r="P758" s="8"/>
      <c r="Q758" s="8"/>
      <c r="R758" s="8"/>
      <c r="S758" s="8">
        <f t="shared" si="481"/>
        <v>0</v>
      </c>
      <c r="T758" s="8" t="e">
        <f t="shared" si="470"/>
        <v>#DIV/0!</v>
      </c>
      <c r="U758" s="8">
        <f t="shared" si="482"/>
        <v>0</v>
      </c>
      <c r="V758" s="8">
        <f t="shared" si="483"/>
        <v>0</v>
      </c>
      <c r="W758" s="26">
        <f t="shared" si="484"/>
        <v>0</v>
      </c>
      <c r="X758" s="30">
        <v>5524</v>
      </c>
      <c r="Y758" s="26"/>
    </row>
    <row r="759" spans="1:25" ht="14.25" customHeight="1" x14ac:dyDescent="0.2">
      <c r="A759" s="7" t="s">
        <v>1502</v>
      </c>
      <c r="B759" s="21">
        <v>4500</v>
      </c>
      <c r="C759" s="29"/>
      <c r="D759" s="6" t="s">
        <v>1520</v>
      </c>
      <c r="E759" s="6" t="s">
        <v>1628</v>
      </c>
      <c r="F759" s="20" t="s">
        <v>1629</v>
      </c>
      <c r="G759" s="22">
        <v>0</v>
      </c>
      <c r="H759" s="8">
        <v>0</v>
      </c>
      <c r="I759" s="8" t="e">
        <f t="shared" si="468"/>
        <v>#DIV/0!</v>
      </c>
      <c r="J759" s="8">
        <v>0</v>
      </c>
      <c r="K759" s="8"/>
      <c r="L759" s="8">
        <f t="shared" si="439"/>
        <v>0</v>
      </c>
      <c r="M759" s="8" t="e">
        <f t="shared" si="469"/>
        <v>#DIV/0!</v>
      </c>
      <c r="N759" s="8">
        <f t="shared" si="424"/>
        <v>0</v>
      </c>
      <c r="O759" s="8">
        <f t="shared" si="440"/>
        <v>0</v>
      </c>
      <c r="P759" s="8"/>
      <c r="Q759" s="8"/>
      <c r="R759" s="8"/>
      <c r="S759" s="8">
        <f t="shared" si="481"/>
        <v>0</v>
      </c>
      <c r="T759" s="8" t="e">
        <f t="shared" si="470"/>
        <v>#DIV/0!</v>
      </c>
      <c r="U759" s="8">
        <f t="shared" si="482"/>
        <v>0</v>
      </c>
      <c r="V759" s="8">
        <f t="shared" si="483"/>
        <v>0</v>
      </c>
      <c r="W759" s="26">
        <f t="shared" si="484"/>
        <v>0</v>
      </c>
      <c r="X759" s="30">
        <v>5524</v>
      </c>
      <c r="Y759" s="26"/>
    </row>
    <row r="760" spans="1:25" ht="14.25" customHeight="1" x14ac:dyDescent="0.2">
      <c r="A760" s="7" t="s">
        <v>1502</v>
      </c>
      <c r="B760" s="21">
        <v>4500</v>
      </c>
      <c r="C760" s="29"/>
      <c r="D760" s="6" t="s">
        <v>1520</v>
      </c>
      <c r="E760" s="6" t="s">
        <v>1631</v>
      </c>
      <c r="F760" s="20" t="s">
        <v>1375</v>
      </c>
      <c r="G760" s="22">
        <v>0</v>
      </c>
      <c r="H760" s="8">
        <v>0</v>
      </c>
      <c r="I760" s="8" t="e">
        <f t="shared" si="468"/>
        <v>#DIV/0!</v>
      </c>
      <c r="J760" s="8">
        <v>0</v>
      </c>
      <c r="K760" s="8"/>
      <c r="L760" s="8">
        <f t="shared" si="439"/>
        <v>0</v>
      </c>
      <c r="M760" s="8" t="e">
        <f t="shared" si="469"/>
        <v>#DIV/0!</v>
      </c>
      <c r="N760" s="8">
        <f t="shared" si="424"/>
        <v>0</v>
      </c>
      <c r="O760" s="8">
        <f t="shared" si="440"/>
        <v>0</v>
      </c>
      <c r="P760" s="8"/>
      <c r="Q760" s="8"/>
      <c r="R760" s="8"/>
      <c r="S760" s="8">
        <f t="shared" si="481"/>
        <v>0</v>
      </c>
      <c r="T760" s="8" t="e">
        <f t="shared" si="470"/>
        <v>#DIV/0!</v>
      </c>
      <c r="U760" s="8">
        <f t="shared" si="482"/>
        <v>0</v>
      </c>
      <c r="V760" s="8">
        <f t="shared" si="483"/>
        <v>0</v>
      </c>
      <c r="W760" s="26">
        <f t="shared" si="484"/>
        <v>0</v>
      </c>
      <c r="X760" s="30">
        <v>5524</v>
      </c>
      <c r="Y760" s="26"/>
    </row>
    <row r="761" spans="1:25" ht="14.25" customHeight="1" x14ac:dyDescent="0.2">
      <c r="A761" s="7" t="s">
        <v>1502</v>
      </c>
      <c r="B761" s="21">
        <v>4500</v>
      </c>
      <c r="C761" s="29"/>
      <c r="D761" s="6" t="s">
        <v>1520</v>
      </c>
      <c r="E761" s="6" t="s">
        <v>1376</v>
      </c>
      <c r="F761" s="20" t="s">
        <v>1569</v>
      </c>
      <c r="G761" s="22">
        <v>1100</v>
      </c>
      <c r="H761" s="8">
        <v>1100</v>
      </c>
      <c r="I761" s="8">
        <f t="shared" si="468"/>
        <v>100</v>
      </c>
      <c r="J761" s="8">
        <v>0</v>
      </c>
      <c r="K761" s="8"/>
      <c r="L761" s="8">
        <f t="shared" si="439"/>
        <v>1100</v>
      </c>
      <c r="M761" s="8">
        <f t="shared" si="469"/>
        <v>100</v>
      </c>
      <c r="N761" s="8">
        <f t="shared" ref="N761:N863" si="485">G761-L761</f>
        <v>0</v>
      </c>
      <c r="O761" s="8">
        <f t="shared" si="440"/>
        <v>0</v>
      </c>
      <c r="P761" s="8"/>
      <c r="Q761" s="8"/>
      <c r="R761" s="76">
        <f>0*550</f>
        <v>0</v>
      </c>
      <c r="S761" s="8">
        <f t="shared" si="481"/>
        <v>1100</v>
      </c>
      <c r="T761" s="8">
        <f t="shared" si="470"/>
        <v>100</v>
      </c>
      <c r="U761" s="8">
        <f t="shared" si="482"/>
        <v>0</v>
      </c>
      <c r="V761" s="8">
        <f t="shared" si="483"/>
        <v>1100</v>
      </c>
      <c r="W761" s="26">
        <f t="shared" si="484"/>
        <v>0</v>
      </c>
      <c r="X761" s="30">
        <v>5524</v>
      </c>
      <c r="Y761" s="26"/>
    </row>
    <row r="762" spans="1:25" ht="14.25" customHeight="1" x14ac:dyDescent="0.2">
      <c r="A762" s="7" t="s">
        <v>1502</v>
      </c>
      <c r="B762" s="21">
        <v>4500</v>
      </c>
      <c r="C762" s="29"/>
      <c r="D762" s="6" t="s">
        <v>1520</v>
      </c>
      <c r="E762" s="6" t="s">
        <v>1570</v>
      </c>
      <c r="F762" s="20" t="s">
        <v>1510</v>
      </c>
      <c r="G762" s="22">
        <v>200</v>
      </c>
      <c r="H762" s="8">
        <v>0</v>
      </c>
      <c r="I762" s="8">
        <f>H762/G762*100</f>
        <v>0</v>
      </c>
      <c r="J762" s="8">
        <v>0</v>
      </c>
      <c r="K762" s="8"/>
      <c r="L762" s="8">
        <f>H762+J762+K762</f>
        <v>0</v>
      </c>
      <c r="M762" s="8">
        <f>L762/G762*100</f>
        <v>0</v>
      </c>
      <c r="N762" s="8">
        <f>G762-L762</f>
        <v>200</v>
      </c>
      <c r="O762" s="8">
        <f>J762+K762</f>
        <v>0</v>
      </c>
      <c r="P762" s="8"/>
      <c r="Q762" s="8"/>
      <c r="R762" s="8"/>
      <c r="S762" s="8">
        <f t="shared" si="481"/>
        <v>0</v>
      </c>
      <c r="T762" s="8">
        <f t="shared" si="470"/>
        <v>0</v>
      </c>
      <c r="U762" s="8">
        <f t="shared" si="482"/>
        <v>200</v>
      </c>
      <c r="V762" s="8">
        <f t="shared" si="483"/>
        <v>0</v>
      </c>
      <c r="W762" s="26">
        <f t="shared" si="484"/>
        <v>0</v>
      </c>
      <c r="X762" s="30">
        <v>0</v>
      </c>
      <c r="Y762" s="26"/>
    </row>
    <row r="763" spans="1:25" ht="14.25" customHeight="1" x14ac:dyDescent="0.2">
      <c r="A763" s="7" t="s">
        <v>1502</v>
      </c>
      <c r="B763" s="21">
        <v>4500</v>
      </c>
      <c r="C763" s="29"/>
      <c r="D763" s="6" t="s">
        <v>1520</v>
      </c>
      <c r="E763" s="6" t="s">
        <v>1378</v>
      </c>
      <c r="F763" s="20" t="s">
        <v>243</v>
      </c>
      <c r="G763" s="22">
        <v>0</v>
      </c>
      <c r="H763" s="8">
        <v>0</v>
      </c>
      <c r="I763" s="8" t="e">
        <f>H763/G763*100</f>
        <v>#DIV/0!</v>
      </c>
      <c r="J763" s="8">
        <v>0</v>
      </c>
      <c r="K763" s="8"/>
      <c r="L763" s="8">
        <f>H763+J763+K763</f>
        <v>0</v>
      </c>
      <c r="M763" s="8" t="e">
        <f>L763/G763*100</f>
        <v>#DIV/0!</v>
      </c>
      <c r="N763" s="8">
        <f>G763-L763</f>
        <v>0</v>
      </c>
      <c r="O763" s="8">
        <f>J763+K763</f>
        <v>0</v>
      </c>
      <c r="P763" s="8"/>
      <c r="Q763" s="8"/>
      <c r="R763" s="8"/>
      <c r="S763" s="8">
        <f t="shared" si="481"/>
        <v>0</v>
      </c>
      <c r="T763" s="8" t="e">
        <f t="shared" si="470"/>
        <v>#DIV/0!</v>
      </c>
      <c r="U763" s="8">
        <f t="shared" si="482"/>
        <v>0</v>
      </c>
      <c r="V763" s="8">
        <f t="shared" si="483"/>
        <v>0</v>
      </c>
      <c r="W763" s="26">
        <f t="shared" si="484"/>
        <v>0</v>
      </c>
      <c r="X763" s="30">
        <v>0</v>
      </c>
      <c r="Y763" s="26"/>
    </row>
    <row r="764" spans="1:25" ht="14.25" customHeight="1" x14ac:dyDescent="0.2">
      <c r="A764" s="7" t="s">
        <v>1502</v>
      </c>
      <c r="B764" s="21">
        <v>4500</v>
      </c>
      <c r="C764" s="29"/>
      <c r="D764" s="6" t="s">
        <v>1520</v>
      </c>
      <c r="E764" s="6" t="s">
        <v>1571</v>
      </c>
      <c r="F764" s="20" t="s">
        <v>1390</v>
      </c>
      <c r="G764" s="22">
        <v>180</v>
      </c>
      <c r="H764" s="8">
        <v>180</v>
      </c>
      <c r="I764" s="8">
        <f>H764/G764*100</f>
        <v>100</v>
      </c>
      <c r="J764" s="8">
        <v>0</v>
      </c>
      <c r="K764" s="8"/>
      <c r="L764" s="8">
        <f>H764+J764+K764</f>
        <v>180</v>
      </c>
      <c r="M764" s="8">
        <f>L764/G764*100</f>
        <v>100</v>
      </c>
      <c r="N764" s="8">
        <f>G764-L764</f>
        <v>0</v>
      </c>
      <c r="O764" s="8">
        <f>J764+K764</f>
        <v>0</v>
      </c>
      <c r="P764" s="8"/>
      <c r="Q764" s="8"/>
      <c r="R764" s="76"/>
      <c r="S764" s="8">
        <f t="shared" si="481"/>
        <v>180</v>
      </c>
      <c r="T764" s="8">
        <f t="shared" si="470"/>
        <v>100</v>
      </c>
      <c r="U764" s="8">
        <f t="shared" si="482"/>
        <v>0</v>
      </c>
      <c r="V764" s="8">
        <f t="shared" si="483"/>
        <v>180</v>
      </c>
      <c r="W764" s="26">
        <f t="shared" si="484"/>
        <v>0</v>
      </c>
      <c r="X764" s="30">
        <v>0</v>
      </c>
      <c r="Y764" s="26"/>
    </row>
    <row r="765" spans="1:25" ht="14.25" customHeight="1" x14ac:dyDescent="0.2">
      <c r="A765" s="7" t="s">
        <v>1502</v>
      </c>
      <c r="B765" s="21">
        <v>4500</v>
      </c>
      <c r="C765" s="29"/>
      <c r="D765" s="6" t="s">
        <v>1520</v>
      </c>
      <c r="E765" s="6" t="s">
        <v>1378</v>
      </c>
      <c r="F765" s="20" t="s">
        <v>1391</v>
      </c>
      <c r="G765" s="22">
        <v>0</v>
      </c>
      <c r="H765" s="8">
        <v>0</v>
      </c>
      <c r="I765" s="8" t="e">
        <f t="shared" si="468"/>
        <v>#DIV/0!</v>
      </c>
      <c r="J765" s="8">
        <v>0</v>
      </c>
      <c r="K765" s="8"/>
      <c r="L765" s="8">
        <f t="shared" si="439"/>
        <v>0</v>
      </c>
      <c r="M765" s="8" t="e">
        <f t="shared" si="469"/>
        <v>#DIV/0!</v>
      </c>
      <c r="N765" s="8">
        <f t="shared" si="485"/>
        <v>0</v>
      </c>
      <c r="O765" s="8">
        <f t="shared" si="440"/>
        <v>0</v>
      </c>
      <c r="P765" s="8"/>
      <c r="Q765" s="8"/>
      <c r="R765" s="8"/>
      <c r="S765" s="8">
        <f t="shared" si="481"/>
        <v>0</v>
      </c>
      <c r="T765" s="8" t="e">
        <f t="shared" si="470"/>
        <v>#DIV/0!</v>
      </c>
      <c r="U765" s="8">
        <f t="shared" si="482"/>
        <v>0</v>
      </c>
      <c r="V765" s="8">
        <f t="shared" si="483"/>
        <v>0</v>
      </c>
      <c r="W765" s="26">
        <f t="shared" si="484"/>
        <v>0</v>
      </c>
      <c r="X765" s="30">
        <v>5524</v>
      </c>
      <c r="Y765" s="26"/>
    </row>
    <row r="766" spans="1:25" ht="14.25" customHeight="1" x14ac:dyDescent="0.2">
      <c r="A766" s="7" t="s">
        <v>1502</v>
      </c>
      <c r="B766" s="21">
        <v>4500</v>
      </c>
      <c r="C766" s="29"/>
      <c r="D766" s="6" t="s">
        <v>1520</v>
      </c>
      <c r="E766" s="6" t="s">
        <v>1572</v>
      </c>
      <c r="F766" s="20" t="s">
        <v>1392</v>
      </c>
      <c r="G766" s="22">
        <v>400</v>
      </c>
      <c r="H766" s="8">
        <v>400</v>
      </c>
      <c r="I766" s="8">
        <f t="shared" si="468"/>
        <v>100</v>
      </c>
      <c r="J766" s="8">
        <v>0</v>
      </c>
      <c r="K766" s="8"/>
      <c r="L766" s="8">
        <f t="shared" si="439"/>
        <v>400</v>
      </c>
      <c r="M766" s="8">
        <f t="shared" si="469"/>
        <v>100</v>
      </c>
      <c r="N766" s="8">
        <f t="shared" si="485"/>
        <v>0</v>
      </c>
      <c r="O766" s="8">
        <f t="shared" si="440"/>
        <v>0</v>
      </c>
      <c r="P766" s="8"/>
      <c r="Q766" s="8"/>
      <c r="R766" s="76"/>
      <c r="S766" s="8">
        <f t="shared" si="481"/>
        <v>400</v>
      </c>
      <c r="T766" s="8">
        <f t="shared" si="470"/>
        <v>100</v>
      </c>
      <c r="U766" s="8">
        <f t="shared" si="482"/>
        <v>0</v>
      </c>
      <c r="V766" s="8">
        <f t="shared" si="483"/>
        <v>400</v>
      </c>
      <c r="W766" s="26">
        <f t="shared" si="484"/>
        <v>0</v>
      </c>
      <c r="X766" s="30">
        <v>5524</v>
      </c>
      <c r="Y766" s="26"/>
    </row>
    <row r="767" spans="1:25" ht="14.25" customHeight="1" x14ac:dyDescent="0.2">
      <c r="A767" s="7" t="s">
        <v>1502</v>
      </c>
      <c r="B767" s="21">
        <v>4500</v>
      </c>
      <c r="C767" s="29"/>
      <c r="D767" s="6" t="s">
        <v>1520</v>
      </c>
      <c r="E767" s="6" t="s">
        <v>1378</v>
      </c>
      <c r="F767" s="20"/>
      <c r="G767" s="22">
        <v>0</v>
      </c>
      <c r="H767" s="8">
        <v>0</v>
      </c>
      <c r="I767" s="8" t="e">
        <f t="shared" si="468"/>
        <v>#DIV/0!</v>
      </c>
      <c r="J767" s="8">
        <v>0</v>
      </c>
      <c r="K767" s="8"/>
      <c r="L767" s="8">
        <f t="shared" si="439"/>
        <v>0</v>
      </c>
      <c r="M767" s="8" t="e">
        <f t="shared" si="469"/>
        <v>#DIV/0!</v>
      </c>
      <c r="N767" s="8">
        <f t="shared" si="485"/>
        <v>0</v>
      </c>
      <c r="O767" s="8">
        <f t="shared" si="440"/>
        <v>0</v>
      </c>
      <c r="P767" s="8"/>
      <c r="Q767" s="8"/>
      <c r="R767" s="8"/>
      <c r="S767" s="8">
        <f t="shared" si="481"/>
        <v>0</v>
      </c>
      <c r="T767" s="8" t="e">
        <f t="shared" si="470"/>
        <v>#DIV/0!</v>
      </c>
      <c r="U767" s="8">
        <f t="shared" si="482"/>
        <v>0</v>
      </c>
      <c r="V767" s="8">
        <f t="shared" si="483"/>
        <v>0</v>
      </c>
      <c r="W767" s="26">
        <f t="shared" si="484"/>
        <v>0</v>
      </c>
      <c r="X767" s="30"/>
      <c r="Y767" s="26"/>
    </row>
    <row r="768" spans="1:25" ht="14.25" customHeight="1" x14ac:dyDescent="0.2">
      <c r="A768" s="7" t="s">
        <v>1502</v>
      </c>
      <c r="B768" s="21">
        <v>4500</v>
      </c>
      <c r="C768" s="29"/>
      <c r="D768" s="6" t="s">
        <v>1520</v>
      </c>
      <c r="E768" s="6" t="s">
        <v>1378</v>
      </c>
      <c r="F768" s="20"/>
      <c r="G768" s="22">
        <v>0</v>
      </c>
      <c r="H768" s="8">
        <v>0</v>
      </c>
      <c r="I768" s="8" t="e">
        <f t="shared" si="468"/>
        <v>#DIV/0!</v>
      </c>
      <c r="J768" s="8">
        <v>0</v>
      </c>
      <c r="K768" s="8"/>
      <c r="L768" s="8">
        <f t="shared" si="439"/>
        <v>0</v>
      </c>
      <c r="M768" s="8" t="e">
        <f t="shared" si="469"/>
        <v>#DIV/0!</v>
      </c>
      <c r="N768" s="8">
        <f t="shared" si="485"/>
        <v>0</v>
      </c>
      <c r="O768" s="8">
        <f t="shared" si="440"/>
        <v>0</v>
      </c>
      <c r="P768" s="8"/>
      <c r="Q768" s="8"/>
      <c r="R768" s="8"/>
      <c r="S768" s="8">
        <f t="shared" si="481"/>
        <v>0</v>
      </c>
      <c r="T768" s="8" t="e">
        <f t="shared" si="470"/>
        <v>#DIV/0!</v>
      </c>
      <c r="U768" s="8">
        <f t="shared" si="482"/>
        <v>0</v>
      </c>
      <c r="V768" s="8">
        <f t="shared" si="483"/>
        <v>0</v>
      </c>
      <c r="W768" s="26">
        <f t="shared" si="484"/>
        <v>0</v>
      </c>
      <c r="X768" s="30">
        <v>0</v>
      </c>
      <c r="Y768" s="26"/>
    </row>
    <row r="769" spans="1:25" ht="14.25" customHeight="1" x14ac:dyDescent="0.2">
      <c r="A769" s="7" t="s">
        <v>1502</v>
      </c>
      <c r="B769" s="21">
        <v>4500</v>
      </c>
      <c r="C769" s="29"/>
      <c r="D769" s="6" t="s">
        <v>1520</v>
      </c>
      <c r="E769" s="6" t="s">
        <v>1378</v>
      </c>
      <c r="F769" s="20"/>
      <c r="G769" s="22">
        <v>0</v>
      </c>
      <c r="H769" s="8">
        <v>0</v>
      </c>
      <c r="I769" s="8" t="e">
        <f t="shared" si="468"/>
        <v>#DIV/0!</v>
      </c>
      <c r="J769" s="8">
        <v>0</v>
      </c>
      <c r="K769" s="8"/>
      <c r="L769" s="8">
        <f t="shared" si="439"/>
        <v>0</v>
      </c>
      <c r="M769" s="8" t="e">
        <f t="shared" si="469"/>
        <v>#DIV/0!</v>
      </c>
      <c r="N769" s="8">
        <f t="shared" si="485"/>
        <v>0</v>
      </c>
      <c r="O769" s="8">
        <f t="shared" si="440"/>
        <v>0</v>
      </c>
      <c r="P769" s="8"/>
      <c r="Q769" s="8"/>
      <c r="R769" s="8"/>
      <c r="S769" s="8">
        <f t="shared" si="481"/>
        <v>0</v>
      </c>
      <c r="T769" s="8" t="e">
        <f t="shared" si="470"/>
        <v>#DIV/0!</v>
      </c>
      <c r="U769" s="8">
        <f t="shared" si="482"/>
        <v>0</v>
      </c>
      <c r="V769" s="8">
        <f t="shared" si="483"/>
        <v>0</v>
      </c>
      <c r="W769" s="26">
        <f t="shared" si="484"/>
        <v>0</v>
      </c>
      <c r="X769" s="30">
        <v>0</v>
      </c>
      <c r="Y769" s="26"/>
    </row>
    <row r="770" spans="1:25" ht="14.25" customHeight="1" x14ac:dyDescent="0.2">
      <c r="A770" s="7" t="s">
        <v>1314</v>
      </c>
      <c r="B770" s="21">
        <v>4500</v>
      </c>
      <c r="C770" s="29"/>
      <c r="D770" s="6" t="s">
        <v>1520</v>
      </c>
      <c r="E770" s="6" t="s">
        <v>1378</v>
      </c>
      <c r="F770" s="20"/>
      <c r="G770" s="22">
        <v>0</v>
      </c>
      <c r="H770" s="8">
        <v>0</v>
      </c>
      <c r="I770" s="8" t="e">
        <f>H770/G770*100</f>
        <v>#DIV/0!</v>
      </c>
      <c r="J770" s="8">
        <v>0</v>
      </c>
      <c r="K770" s="8"/>
      <c r="L770" s="8">
        <f>H770+J770+K770</f>
        <v>0</v>
      </c>
      <c r="M770" s="8" t="e">
        <f>L770/G770*100</f>
        <v>#DIV/0!</v>
      </c>
      <c r="N770" s="8">
        <f>G770-L770</f>
        <v>0</v>
      </c>
      <c r="O770" s="8">
        <f>J770+K770</f>
        <v>0</v>
      </c>
      <c r="P770" s="8"/>
      <c r="Q770" s="8"/>
      <c r="R770" s="8"/>
      <c r="S770" s="8">
        <f t="shared" si="481"/>
        <v>0</v>
      </c>
      <c r="T770" s="8" t="e">
        <f t="shared" si="470"/>
        <v>#DIV/0!</v>
      </c>
      <c r="U770" s="8">
        <f t="shared" si="482"/>
        <v>0</v>
      </c>
      <c r="V770" s="8">
        <f t="shared" si="483"/>
        <v>0</v>
      </c>
      <c r="W770" s="26">
        <f t="shared" si="484"/>
        <v>0</v>
      </c>
      <c r="X770" s="30">
        <v>5524</v>
      </c>
      <c r="Y770" s="26"/>
    </row>
    <row r="771" spans="1:25" ht="14.25" customHeight="1" x14ac:dyDescent="0.2">
      <c r="A771" s="7" t="s">
        <v>1314</v>
      </c>
      <c r="B771" s="21">
        <v>5526</v>
      </c>
      <c r="C771" s="29" t="s">
        <v>1229</v>
      </c>
      <c r="D771" s="6" t="s">
        <v>1520</v>
      </c>
      <c r="E771" s="6" t="s">
        <v>1573</v>
      </c>
      <c r="F771" s="20" t="s">
        <v>1603</v>
      </c>
      <c r="G771" s="22">
        <v>217816</v>
      </c>
      <c r="H771" s="8">
        <v>162174.65</v>
      </c>
      <c r="I771" s="8">
        <f t="shared" si="468"/>
        <v>74.454883938737282</v>
      </c>
      <c r="J771" s="8">
        <v>16175.210000000001</v>
      </c>
      <c r="K771" s="8"/>
      <c r="L771" s="8">
        <f>H771+J771+K771</f>
        <v>178349.86</v>
      </c>
      <c r="M771" s="8">
        <f t="shared" si="469"/>
        <v>81.880972931281434</v>
      </c>
      <c r="N771" s="8">
        <f t="shared" si="485"/>
        <v>39466.140000000014</v>
      </c>
      <c r="O771" s="8">
        <f>J771+K771</f>
        <v>16175.210000000001</v>
      </c>
      <c r="P771" s="8"/>
      <c r="Q771" s="8"/>
      <c r="R771" s="8">
        <v>102</v>
      </c>
      <c r="S771" s="8">
        <f>L771+P771+Q771+R771</f>
        <v>178451.86</v>
      </c>
      <c r="T771" s="8">
        <f t="shared" si="470"/>
        <v>81.927801447092946</v>
      </c>
      <c r="U771" s="8">
        <f t="shared" si="482"/>
        <v>39364.140000000014</v>
      </c>
      <c r="V771" s="8">
        <f t="shared" si="483"/>
        <v>178349.86</v>
      </c>
      <c r="W771" s="26">
        <f>K771+P771</f>
        <v>0</v>
      </c>
      <c r="X771" s="30">
        <v>0</v>
      </c>
      <c r="Y771" s="26"/>
    </row>
    <row r="772" spans="1:25" ht="14.25" customHeight="1" x14ac:dyDescent="0.2">
      <c r="A772" s="7" t="s">
        <v>1314</v>
      </c>
      <c r="B772" s="21">
        <v>5526</v>
      </c>
      <c r="C772" s="29"/>
      <c r="D772" s="6" t="s">
        <v>1520</v>
      </c>
      <c r="E772" s="6" t="s">
        <v>41</v>
      </c>
      <c r="F772" s="20" t="s">
        <v>1574</v>
      </c>
      <c r="G772" s="22">
        <v>282306</v>
      </c>
      <c r="H772" s="8">
        <v>216673.00999999998</v>
      </c>
      <c r="I772" s="8">
        <f t="shared" si="468"/>
        <v>76.751117581631263</v>
      </c>
      <c r="J772" s="8">
        <v>22452.36</v>
      </c>
      <c r="K772" s="8"/>
      <c r="L772" s="8">
        <f t="shared" si="439"/>
        <v>239125.37</v>
      </c>
      <c r="M772" s="8">
        <f t="shared" si="469"/>
        <v>84.704317301084643</v>
      </c>
      <c r="N772" s="8">
        <f t="shared" si="485"/>
        <v>43180.630000000005</v>
      </c>
      <c r="O772" s="8">
        <f t="shared" si="440"/>
        <v>22452.36</v>
      </c>
      <c r="P772" s="8"/>
      <c r="Q772" s="8"/>
      <c r="R772" s="8"/>
      <c r="S772" s="8">
        <f t="shared" si="481"/>
        <v>239125.37</v>
      </c>
      <c r="T772" s="8">
        <f t="shared" si="470"/>
        <v>84.704317301084643</v>
      </c>
      <c r="U772" s="8">
        <f t="shared" si="482"/>
        <v>43180.630000000005</v>
      </c>
      <c r="V772" s="8">
        <f t="shared" si="483"/>
        <v>239125.37</v>
      </c>
      <c r="W772" s="26">
        <f t="shared" si="484"/>
        <v>0</v>
      </c>
      <c r="X772" s="30">
        <v>0</v>
      </c>
      <c r="Y772" s="26"/>
    </row>
    <row r="773" spans="1:25" ht="14.25" customHeight="1" x14ac:dyDescent="0.2">
      <c r="A773" s="7" t="s">
        <v>1314</v>
      </c>
      <c r="B773" s="21">
        <v>5526</v>
      </c>
      <c r="C773" s="29"/>
      <c r="D773" s="6" t="s">
        <v>1520</v>
      </c>
      <c r="E773" s="6" t="s">
        <v>1215</v>
      </c>
      <c r="F773" s="20" t="s">
        <v>1216</v>
      </c>
      <c r="G773" s="8">
        <v>9196</v>
      </c>
      <c r="H773" s="8">
        <v>4344.8500000000004</v>
      </c>
      <c r="I773" s="8">
        <f t="shared" si="468"/>
        <v>47.24717268377556</v>
      </c>
      <c r="J773" s="8">
        <v>64.400000000000006</v>
      </c>
      <c r="K773" s="8"/>
      <c r="L773" s="8">
        <f t="shared" si="439"/>
        <v>4409.25</v>
      </c>
      <c r="M773" s="8">
        <f t="shared" si="469"/>
        <v>47.947477163984345</v>
      </c>
      <c r="N773" s="8">
        <f t="shared" si="485"/>
        <v>4786.75</v>
      </c>
      <c r="O773" s="8">
        <f t="shared" si="440"/>
        <v>64.400000000000006</v>
      </c>
      <c r="P773" s="8"/>
      <c r="Q773" s="8"/>
      <c r="R773" s="8"/>
      <c r="S773" s="8">
        <f t="shared" si="481"/>
        <v>4409.25</v>
      </c>
      <c r="T773" s="8">
        <f t="shared" si="470"/>
        <v>47.947477163984345</v>
      </c>
      <c r="U773" s="8">
        <f t="shared" si="482"/>
        <v>4786.75</v>
      </c>
      <c r="V773" s="8">
        <f t="shared" si="483"/>
        <v>4409.25</v>
      </c>
      <c r="W773" s="26">
        <f t="shared" si="484"/>
        <v>0</v>
      </c>
      <c r="X773" s="30">
        <v>0</v>
      </c>
      <c r="Y773" s="26"/>
    </row>
    <row r="774" spans="1:25" ht="14.25" customHeight="1" x14ac:dyDescent="0.2">
      <c r="A774" s="7" t="s">
        <v>1314</v>
      </c>
      <c r="B774" s="21"/>
      <c r="C774" s="29"/>
      <c r="D774" s="6" t="s">
        <v>1520</v>
      </c>
      <c r="E774" s="6" t="s">
        <v>1217</v>
      </c>
      <c r="F774" s="20"/>
      <c r="G774" s="22">
        <v>0</v>
      </c>
      <c r="H774" s="8">
        <v>0</v>
      </c>
      <c r="I774" s="8" t="e">
        <f t="shared" si="468"/>
        <v>#DIV/0!</v>
      </c>
      <c r="J774" s="8">
        <v>0</v>
      </c>
      <c r="K774" s="8"/>
      <c r="L774" s="8">
        <f t="shared" si="439"/>
        <v>0</v>
      </c>
      <c r="M774" s="8" t="e">
        <f t="shared" si="469"/>
        <v>#DIV/0!</v>
      </c>
      <c r="N774" s="8">
        <f t="shared" si="485"/>
        <v>0</v>
      </c>
      <c r="O774" s="8">
        <f t="shared" si="440"/>
        <v>0</v>
      </c>
      <c r="P774" s="8"/>
      <c r="Q774" s="8"/>
      <c r="R774" s="8"/>
      <c r="S774" s="8">
        <f t="shared" si="481"/>
        <v>0</v>
      </c>
      <c r="T774" s="8" t="e">
        <f t="shared" si="470"/>
        <v>#DIV/0!</v>
      </c>
      <c r="U774" s="8">
        <f t="shared" si="482"/>
        <v>0</v>
      </c>
      <c r="V774" s="8">
        <f t="shared" si="483"/>
        <v>0</v>
      </c>
      <c r="W774" s="26">
        <f t="shared" si="484"/>
        <v>0</v>
      </c>
      <c r="X774" s="30">
        <v>0</v>
      </c>
      <c r="Y774" s="26"/>
    </row>
    <row r="775" spans="1:25" ht="14.25" customHeight="1" x14ac:dyDescent="0.2">
      <c r="A775" s="7" t="s">
        <v>1314</v>
      </c>
      <c r="B775" s="21">
        <v>4502</v>
      </c>
      <c r="C775" s="29"/>
      <c r="D775" s="6" t="s">
        <v>1520</v>
      </c>
      <c r="E775" s="6" t="s">
        <v>1219</v>
      </c>
      <c r="F775" s="20" t="s">
        <v>1509</v>
      </c>
      <c r="G775" s="22">
        <v>0</v>
      </c>
      <c r="H775" s="8">
        <v>0</v>
      </c>
      <c r="I775" s="8" t="e">
        <f t="shared" si="468"/>
        <v>#DIV/0!</v>
      </c>
      <c r="J775" s="8">
        <v>0</v>
      </c>
      <c r="K775" s="8"/>
      <c r="L775" s="8">
        <f t="shared" si="439"/>
        <v>0</v>
      </c>
      <c r="M775" s="8" t="e">
        <f t="shared" si="469"/>
        <v>#DIV/0!</v>
      </c>
      <c r="N775" s="8">
        <f t="shared" si="485"/>
        <v>0</v>
      </c>
      <c r="O775" s="8">
        <f t="shared" si="440"/>
        <v>0</v>
      </c>
      <c r="P775" s="8"/>
      <c r="Q775" s="8"/>
      <c r="R775" s="8"/>
      <c r="S775" s="8">
        <f t="shared" si="481"/>
        <v>0</v>
      </c>
      <c r="T775" s="8" t="e">
        <f t="shared" si="470"/>
        <v>#DIV/0!</v>
      </c>
      <c r="U775" s="8">
        <f t="shared" si="482"/>
        <v>0</v>
      </c>
      <c r="V775" s="8">
        <f t="shared" si="483"/>
        <v>0</v>
      </c>
      <c r="W775" s="26">
        <f t="shared" si="484"/>
        <v>0</v>
      </c>
      <c r="X775" s="30">
        <v>0</v>
      </c>
      <c r="Y775" s="26"/>
    </row>
    <row r="776" spans="1:25" ht="14.25" customHeight="1" x14ac:dyDescent="0.2">
      <c r="A776" s="7" t="s">
        <v>1237</v>
      </c>
      <c r="B776" s="21" t="s">
        <v>1218</v>
      </c>
      <c r="C776" s="29"/>
      <c r="D776" s="6" t="s">
        <v>1520</v>
      </c>
      <c r="E776" s="6" t="s">
        <v>1220</v>
      </c>
      <c r="F776" s="20" t="s">
        <v>1221</v>
      </c>
      <c r="G776" s="22">
        <v>85912</v>
      </c>
      <c r="H776" s="8">
        <v>59252</v>
      </c>
      <c r="I776" s="8">
        <f t="shared" si="468"/>
        <v>68.968246577893652</v>
      </c>
      <c r="J776" s="8">
        <v>5094</v>
      </c>
      <c r="K776" s="8"/>
      <c r="L776" s="8">
        <f t="shared" si="439"/>
        <v>64346</v>
      </c>
      <c r="M776" s="8">
        <f t="shared" si="469"/>
        <v>74.897569606108576</v>
      </c>
      <c r="N776" s="8">
        <f t="shared" si="485"/>
        <v>21566</v>
      </c>
      <c r="O776" s="8">
        <f t="shared" si="440"/>
        <v>5094</v>
      </c>
      <c r="P776" s="8"/>
      <c r="Q776" s="8"/>
      <c r="R776" s="8"/>
      <c r="S776" s="8">
        <f t="shared" si="481"/>
        <v>64346</v>
      </c>
      <c r="T776" s="8">
        <f t="shared" si="470"/>
        <v>74.897569606108576</v>
      </c>
      <c r="U776" s="8">
        <f t="shared" si="482"/>
        <v>21566</v>
      </c>
      <c r="V776" s="8">
        <f t="shared" si="483"/>
        <v>64346</v>
      </c>
      <c r="W776" s="26">
        <f t="shared" si="484"/>
        <v>0</v>
      </c>
      <c r="X776" s="30">
        <v>0</v>
      </c>
      <c r="Y776" s="26"/>
    </row>
    <row r="777" spans="1:25" ht="14.25" customHeight="1" x14ac:dyDescent="0.2">
      <c r="A777" s="7" t="s">
        <v>1237</v>
      </c>
      <c r="B777" s="21">
        <v>5526</v>
      </c>
      <c r="C777" s="29"/>
      <c r="D777" s="6" t="s">
        <v>1520</v>
      </c>
      <c r="E777" s="6" t="s">
        <v>1222</v>
      </c>
      <c r="F777" s="20" t="s">
        <v>1223</v>
      </c>
      <c r="G777" s="22">
        <v>3575</v>
      </c>
      <c r="H777" s="8">
        <v>1153.3799999999999</v>
      </c>
      <c r="I777" s="8">
        <f t="shared" si="468"/>
        <v>32.26237762237762</v>
      </c>
      <c r="J777" s="8">
        <v>0</v>
      </c>
      <c r="K777" s="8"/>
      <c r="L777" s="8">
        <f t="shared" si="439"/>
        <v>1153.3799999999999</v>
      </c>
      <c r="M777" s="8">
        <f t="shared" si="469"/>
        <v>32.26237762237762</v>
      </c>
      <c r="N777" s="8">
        <f t="shared" si="485"/>
        <v>2421.62</v>
      </c>
      <c r="O777" s="8">
        <f t="shared" si="440"/>
        <v>0</v>
      </c>
      <c r="P777" s="8"/>
      <c r="Q777" s="8"/>
      <c r="R777" s="8"/>
      <c r="S777" s="8">
        <f t="shared" si="481"/>
        <v>1153.3799999999999</v>
      </c>
      <c r="T777" s="8">
        <f t="shared" si="470"/>
        <v>32.26237762237762</v>
      </c>
      <c r="U777" s="8">
        <f t="shared" si="482"/>
        <v>2421.62</v>
      </c>
      <c r="V777" s="8">
        <f t="shared" si="483"/>
        <v>1153.3799999999999</v>
      </c>
      <c r="W777" s="26">
        <f t="shared" si="484"/>
        <v>0</v>
      </c>
      <c r="X777" s="30">
        <v>0</v>
      </c>
      <c r="Y777" s="26"/>
    </row>
    <row r="778" spans="1:25" ht="14.25" customHeight="1" x14ac:dyDescent="0.2">
      <c r="A778" s="7" t="s">
        <v>1237</v>
      </c>
      <c r="B778" s="21">
        <v>5526</v>
      </c>
      <c r="C778" s="29"/>
      <c r="D778" s="6" t="s">
        <v>1520</v>
      </c>
      <c r="E778" s="6" t="s">
        <v>1159</v>
      </c>
      <c r="F778" s="7" t="s">
        <v>1160</v>
      </c>
      <c r="G778" s="22">
        <v>3067</v>
      </c>
      <c r="H778" s="8">
        <v>2062.8699999999994</v>
      </c>
      <c r="I778" s="8">
        <f t="shared" si="468"/>
        <v>67.260189109879349</v>
      </c>
      <c r="J778" s="8">
        <v>183.56</v>
      </c>
      <c r="K778" s="8"/>
      <c r="L778" s="8">
        <f t="shared" si="439"/>
        <v>2246.4299999999994</v>
      </c>
      <c r="M778" s="8">
        <f t="shared" si="469"/>
        <v>73.24519074013692</v>
      </c>
      <c r="N778" s="8">
        <f t="shared" si="485"/>
        <v>820.57000000000062</v>
      </c>
      <c r="O778" s="8">
        <f t="shared" si="440"/>
        <v>183.56</v>
      </c>
      <c r="P778" s="8"/>
      <c r="Q778" s="8"/>
      <c r="R778" s="8"/>
      <c r="S778" s="8">
        <f t="shared" si="481"/>
        <v>2246.4299999999994</v>
      </c>
      <c r="T778" s="8">
        <f t="shared" si="470"/>
        <v>73.24519074013692</v>
      </c>
      <c r="U778" s="8">
        <f t="shared" si="482"/>
        <v>820.57000000000062</v>
      </c>
      <c r="V778" s="8">
        <f t="shared" si="483"/>
        <v>2246.4299999999994</v>
      </c>
      <c r="W778" s="26">
        <f t="shared" si="484"/>
        <v>0</v>
      </c>
      <c r="X778" s="30">
        <v>0</v>
      </c>
      <c r="Y778" s="26"/>
    </row>
    <row r="779" spans="1:25" ht="14.25" customHeight="1" x14ac:dyDescent="0.2">
      <c r="A779" s="7"/>
      <c r="B779" s="21"/>
      <c r="C779" s="29"/>
      <c r="D779" s="6" t="s">
        <v>1520</v>
      </c>
      <c r="E779" s="6" t="s">
        <v>1161</v>
      </c>
      <c r="F779" s="20"/>
      <c r="G779" s="22">
        <v>0</v>
      </c>
      <c r="H779" s="8">
        <v>0</v>
      </c>
      <c r="I779" s="8" t="e">
        <f t="shared" si="468"/>
        <v>#DIV/0!</v>
      </c>
      <c r="J779" s="8">
        <v>0</v>
      </c>
      <c r="K779" s="8"/>
      <c r="L779" s="8">
        <f t="shared" si="439"/>
        <v>0</v>
      </c>
      <c r="M779" s="8" t="e">
        <f t="shared" si="469"/>
        <v>#DIV/0!</v>
      </c>
      <c r="N779" s="8">
        <f t="shared" si="485"/>
        <v>0</v>
      </c>
      <c r="O779" s="8">
        <f t="shared" si="440"/>
        <v>0</v>
      </c>
      <c r="P779" s="8"/>
      <c r="Q779" s="8"/>
      <c r="R779" s="8"/>
      <c r="S779" s="8">
        <f t="shared" si="481"/>
        <v>0</v>
      </c>
      <c r="T779" s="8" t="e">
        <f t="shared" si="470"/>
        <v>#DIV/0!</v>
      </c>
      <c r="U779" s="8">
        <f t="shared" si="482"/>
        <v>0</v>
      </c>
      <c r="V779" s="8">
        <f t="shared" si="483"/>
        <v>0</v>
      </c>
      <c r="W779" s="26">
        <f t="shared" si="484"/>
        <v>0</v>
      </c>
      <c r="X779" s="30"/>
      <c r="Y779" s="26"/>
    </row>
    <row r="780" spans="1:25" ht="14.25" customHeight="1" x14ac:dyDescent="0.2">
      <c r="A780" s="7" t="s">
        <v>1604</v>
      </c>
      <c r="B780" s="21">
        <v>5526</v>
      </c>
      <c r="C780" s="29" t="s">
        <v>1630</v>
      </c>
      <c r="D780" s="6" t="s">
        <v>1520</v>
      </c>
      <c r="E780" s="6" t="s">
        <v>1162</v>
      </c>
      <c r="F780" s="20" t="s">
        <v>52</v>
      </c>
      <c r="G780" s="22">
        <v>9051</v>
      </c>
      <c r="H780" s="8">
        <v>-624.97</v>
      </c>
      <c r="I780" s="8">
        <f t="shared" si="468"/>
        <v>-6.9049828748204618</v>
      </c>
      <c r="J780" s="8">
        <v>1458.66</v>
      </c>
      <c r="K780" s="8"/>
      <c r="L780" s="8">
        <f t="shared" si="439"/>
        <v>833.69</v>
      </c>
      <c r="M780" s="8">
        <f t="shared" si="469"/>
        <v>9.2110264059219986</v>
      </c>
      <c r="N780" s="8">
        <f t="shared" si="485"/>
        <v>8217.31</v>
      </c>
      <c r="O780" s="8">
        <f t="shared" si="440"/>
        <v>1458.66</v>
      </c>
      <c r="P780" s="8"/>
      <c r="Q780" s="8"/>
      <c r="R780" s="8"/>
      <c r="S780" s="8">
        <f t="shared" si="481"/>
        <v>833.69</v>
      </c>
      <c r="T780" s="8">
        <f t="shared" si="470"/>
        <v>9.2110264059219986</v>
      </c>
      <c r="U780" s="8">
        <f t="shared" si="482"/>
        <v>8217.31</v>
      </c>
      <c r="V780" s="8">
        <f t="shared" si="483"/>
        <v>833.69</v>
      </c>
      <c r="W780" s="26">
        <f t="shared" si="484"/>
        <v>0</v>
      </c>
      <c r="X780" s="30"/>
      <c r="Y780" s="26"/>
    </row>
    <row r="781" spans="1:25" ht="14.25" customHeight="1" x14ac:dyDescent="0.2">
      <c r="A781" s="7"/>
      <c r="B781" s="21"/>
      <c r="C781" s="29"/>
      <c r="D781" s="6" t="s">
        <v>1520</v>
      </c>
      <c r="E781" s="6" t="s">
        <v>53</v>
      </c>
      <c r="F781" s="20"/>
      <c r="G781" s="8">
        <v>0</v>
      </c>
      <c r="H781" s="8">
        <v>0</v>
      </c>
      <c r="I781" s="8" t="e">
        <f t="shared" si="468"/>
        <v>#DIV/0!</v>
      </c>
      <c r="J781" s="8">
        <v>0</v>
      </c>
      <c r="K781" s="8"/>
      <c r="L781" s="8">
        <f t="shared" si="439"/>
        <v>0</v>
      </c>
      <c r="M781" s="8" t="e">
        <f t="shared" si="469"/>
        <v>#DIV/0!</v>
      </c>
      <c r="N781" s="8">
        <f t="shared" si="485"/>
        <v>0</v>
      </c>
      <c r="O781" s="8">
        <f t="shared" si="440"/>
        <v>0</v>
      </c>
      <c r="P781" s="8"/>
      <c r="Q781" s="8"/>
      <c r="R781" s="8"/>
      <c r="S781" s="8">
        <f t="shared" si="481"/>
        <v>0</v>
      </c>
      <c r="T781" s="8" t="e">
        <f t="shared" si="470"/>
        <v>#DIV/0!</v>
      </c>
      <c r="U781" s="8">
        <f t="shared" si="482"/>
        <v>0</v>
      </c>
      <c r="V781" s="8">
        <f t="shared" si="483"/>
        <v>0</v>
      </c>
      <c r="W781" s="26">
        <f t="shared" si="484"/>
        <v>0</v>
      </c>
      <c r="X781" s="30">
        <v>0</v>
      </c>
      <c r="Y781" s="26"/>
    </row>
    <row r="782" spans="1:25" ht="14.25" customHeight="1" x14ac:dyDescent="0.2">
      <c r="A782" s="7" t="s">
        <v>1499</v>
      </c>
      <c r="B782" s="21">
        <v>4500</v>
      </c>
      <c r="C782" s="29"/>
      <c r="D782" s="6" t="s">
        <v>1520</v>
      </c>
      <c r="E782" s="6" t="s">
        <v>54</v>
      </c>
      <c r="F782" s="204" t="s">
        <v>1394</v>
      </c>
      <c r="G782" s="184">
        <v>1960</v>
      </c>
      <c r="H782" s="8">
        <v>1400</v>
      </c>
      <c r="I782" s="8">
        <f t="shared" si="468"/>
        <v>71.428571428571431</v>
      </c>
      <c r="J782" s="8">
        <v>0</v>
      </c>
      <c r="K782" s="8"/>
      <c r="L782" s="8">
        <f t="shared" si="439"/>
        <v>1400</v>
      </c>
      <c r="M782" s="8">
        <f t="shared" si="469"/>
        <v>71.428571428571431</v>
      </c>
      <c r="N782" s="8">
        <f t="shared" si="485"/>
        <v>560</v>
      </c>
      <c r="O782" s="8">
        <f t="shared" si="440"/>
        <v>0</v>
      </c>
      <c r="P782" s="8"/>
      <c r="Q782" s="8"/>
      <c r="R782" s="76">
        <f>0*700+0*560</f>
        <v>0</v>
      </c>
      <c r="S782" s="8">
        <f t="shared" si="481"/>
        <v>1400</v>
      </c>
      <c r="T782" s="8">
        <f t="shared" si="470"/>
        <v>71.428571428571431</v>
      </c>
      <c r="U782" s="8">
        <f t="shared" si="482"/>
        <v>560</v>
      </c>
      <c r="V782" s="8">
        <f t="shared" si="483"/>
        <v>1400</v>
      </c>
      <c r="W782" s="26">
        <f t="shared" si="484"/>
        <v>0</v>
      </c>
      <c r="X782" s="30">
        <v>0</v>
      </c>
      <c r="Y782" s="26"/>
    </row>
    <row r="783" spans="1:25" ht="14.25" customHeight="1" x14ac:dyDescent="0.2">
      <c r="A783" s="7" t="s">
        <v>1502</v>
      </c>
      <c r="B783" s="21">
        <v>4500</v>
      </c>
      <c r="C783" s="29"/>
      <c r="D783" s="6" t="s">
        <v>1520</v>
      </c>
      <c r="E783" s="6" t="s">
        <v>55</v>
      </c>
      <c r="F783" s="20" t="s">
        <v>1575</v>
      </c>
      <c r="G783" s="8">
        <v>1000</v>
      </c>
      <c r="H783" s="8">
        <v>1000</v>
      </c>
      <c r="I783" s="8">
        <f t="shared" si="468"/>
        <v>100</v>
      </c>
      <c r="J783" s="8">
        <v>0</v>
      </c>
      <c r="K783" s="8"/>
      <c r="L783" s="8">
        <f t="shared" si="439"/>
        <v>1000</v>
      </c>
      <c r="M783" s="8">
        <f t="shared" si="469"/>
        <v>100</v>
      </c>
      <c r="N783" s="8">
        <f t="shared" si="485"/>
        <v>0</v>
      </c>
      <c r="O783" s="8">
        <f t="shared" si="440"/>
        <v>0</v>
      </c>
      <c r="P783" s="8"/>
      <c r="Q783" s="8"/>
      <c r="R783" s="76">
        <f>0*500</f>
        <v>0</v>
      </c>
      <c r="S783" s="8">
        <f t="shared" si="481"/>
        <v>1000</v>
      </c>
      <c r="T783" s="8">
        <f t="shared" si="470"/>
        <v>100</v>
      </c>
      <c r="U783" s="8">
        <f t="shared" si="482"/>
        <v>0</v>
      </c>
      <c r="V783" s="8">
        <f t="shared" si="483"/>
        <v>1000</v>
      </c>
      <c r="W783" s="26">
        <f t="shared" si="484"/>
        <v>0</v>
      </c>
      <c r="X783" s="30">
        <v>0</v>
      </c>
      <c r="Y783" s="26"/>
    </row>
    <row r="784" spans="1:25" ht="14.25" customHeight="1" x14ac:dyDescent="0.2">
      <c r="A784" s="7" t="s">
        <v>1499</v>
      </c>
      <c r="B784" s="21"/>
      <c r="C784" s="29"/>
      <c r="D784" s="6" t="s">
        <v>1520</v>
      </c>
      <c r="E784" s="6" t="s">
        <v>56</v>
      </c>
      <c r="F784" s="20" t="s">
        <v>1393</v>
      </c>
      <c r="G784" s="8"/>
      <c r="H784" s="8">
        <v>0</v>
      </c>
      <c r="I784" s="8" t="e">
        <f t="shared" si="468"/>
        <v>#DIV/0!</v>
      </c>
      <c r="J784" s="8">
        <v>0</v>
      </c>
      <c r="K784" s="8"/>
      <c r="L784" s="8">
        <f t="shared" si="439"/>
        <v>0</v>
      </c>
      <c r="M784" s="8" t="e">
        <f t="shared" si="469"/>
        <v>#DIV/0!</v>
      </c>
      <c r="N784" s="8">
        <f t="shared" si="485"/>
        <v>0</v>
      </c>
      <c r="O784" s="8">
        <f t="shared" si="440"/>
        <v>0</v>
      </c>
      <c r="P784" s="8"/>
      <c r="Q784" s="8"/>
      <c r="R784" s="8"/>
      <c r="S784" s="8">
        <f t="shared" si="481"/>
        <v>0</v>
      </c>
      <c r="T784" s="8" t="e">
        <f t="shared" si="470"/>
        <v>#DIV/0!</v>
      </c>
      <c r="U784" s="8">
        <f t="shared" si="482"/>
        <v>0</v>
      </c>
      <c r="V784" s="8">
        <f t="shared" si="483"/>
        <v>0</v>
      </c>
      <c r="W784" s="26">
        <f t="shared" si="484"/>
        <v>0</v>
      </c>
      <c r="X784" s="30">
        <v>0</v>
      </c>
      <c r="Y784" s="26"/>
    </row>
    <row r="785" spans="1:25" ht="14.25" customHeight="1" x14ac:dyDescent="0.2">
      <c r="A785" s="7" t="s">
        <v>1499</v>
      </c>
      <c r="B785" s="21">
        <v>4500</v>
      </c>
      <c r="C785" s="29"/>
      <c r="D785" s="6" t="s">
        <v>1520</v>
      </c>
      <c r="E785" s="6" t="s">
        <v>56</v>
      </c>
      <c r="F785" s="20" t="s">
        <v>349</v>
      </c>
      <c r="G785" s="8">
        <v>250</v>
      </c>
      <c r="H785" s="8">
        <v>250</v>
      </c>
      <c r="I785" s="8">
        <f t="shared" si="468"/>
        <v>100</v>
      </c>
      <c r="J785" s="8">
        <v>0</v>
      </c>
      <c r="K785" s="8"/>
      <c r="L785" s="8">
        <f t="shared" si="439"/>
        <v>250</v>
      </c>
      <c r="M785" s="8">
        <f t="shared" si="469"/>
        <v>100</v>
      </c>
      <c r="N785" s="8">
        <f t="shared" si="485"/>
        <v>0</v>
      </c>
      <c r="O785" s="8">
        <f t="shared" si="440"/>
        <v>0</v>
      </c>
      <c r="P785" s="8"/>
      <c r="Q785" s="8"/>
      <c r="R785" s="76"/>
      <c r="S785" s="8">
        <f t="shared" si="481"/>
        <v>250</v>
      </c>
      <c r="T785" s="8">
        <f t="shared" si="470"/>
        <v>100</v>
      </c>
      <c r="U785" s="8">
        <f t="shared" si="482"/>
        <v>0</v>
      </c>
      <c r="V785" s="8">
        <f t="shared" si="483"/>
        <v>250</v>
      </c>
      <c r="W785" s="26">
        <f t="shared" si="484"/>
        <v>0</v>
      </c>
      <c r="X785" s="30">
        <v>0</v>
      </c>
      <c r="Y785" s="26"/>
    </row>
    <row r="786" spans="1:25" ht="14.25" customHeight="1" x14ac:dyDescent="0.2">
      <c r="A786" s="7" t="s">
        <v>1499</v>
      </c>
      <c r="B786" s="21">
        <v>4500</v>
      </c>
      <c r="C786" s="29"/>
      <c r="D786" s="6" t="s">
        <v>1520</v>
      </c>
      <c r="E786" s="6" t="s">
        <v>56</v>
      </c>
      <c r="F786" s="20" t="s">
        <v>1394</v>
      </c>
      <c r="G786" s="8"/>
      <c r="H786" s="8">
        <v>0</v>
      </c>
      <c r="I786" s="8" t="e">
        <f t="shared" si="468"/>
        <v>#DIV/0!</v>
      </c>
      <c r="J786" s="8">
        <v>0</v>
      </c>
      <c r="K786" s="8"/>
      <c r="L786" s="8">
        <f t="shared" si="439"/>
        <v>0</v>
      </c>
      <c r="M786" s="8" t="e">
        <f t="shared" si="469"/>
        <v>#DIV/0!</v>
      </c>
      <c r="N786" s="8">
        <f t="shared" si="485"/>
        <v>0</v>
      </c>
      <c r="O786" s="8">
        <f t="shared" si="440"/>
        <v>0</v>
      </c>
      <c r="P786" s="8"/>
      <c r="Q786" s="8"/>
      <c r="R786" s="8"/>
      <c r="S786" s="8">
        <f t="shared" si="481"/>
        <v>0</v>
      </c>
      <c r="T786" s="8" t="e">
        <f t="shared" si="470"/>
        <v>#DIV/0!</v>
      </c>
      <c r="U786" s="8">
        <f t="shared" si="482"/>
        <v>0</v>
      </c>
      <c r="V786" s="8">
        <f t="shared" si="483"/>
        <v>0</v>
      </c>
      <c r="W786" s="26">
        <f t="shared" si="484"/>
        <v>0</v>
      </c>
      <c r="X786" s="30">
        <v>0</v>
      </c>
      <c r="Y786" s="26"/>
    </row>
    <row r="787" spans="1:25" ht="14.25" customHeight="1" x14ac:dyDescent="0.2">
      <c r="A787" s="7" t="s">
        <v>1499</v>
      </c>
      <c r="B787" s="21" t="s">
        <v>57</v>
      </c>
      <c r="C787" s="29"/>
      <c r="D787" s="6" t="s">
        <v>1520</v>
      </c>
      <c r="E787" s="6" t="s">
        <v>58</v>
      </c>
      <c r="F787" s="20" t="s">
        <v>59</v>
      </c>
      <c r="G787" s="8">
        <v>20182</v>
      </c>
      <c r="H787" s="8">
        <v>18850</v>
      </c>
      <c r="I787" s="8">
        <f t="shared" si="468"/>
        <v>93.400059458923792</v>
      </c>
      <c r="J787" s="8">
        <v>910</v>
      </c>
      <c r="K787" s="8"/>
      <c r="L787" s="8">
        <f t="shared" ref="L787:L863" si="486">H787+J787+K787</f>
        <v>19760</v>
      </c>
      <c r="M787" s="8">
        <f t="shared" si="469"/>
        <v>97.909027846595976</v>
      </c>
      <c r="N787" s="8">
        <f t="shared" si="485"/>
        <v>422</v>
      </c>
      <c r="O787" s="8">
        <f t="shared" ref="O787:O863" si="487">J787+K787</f>
        <v>910</v>
      </c>
      <c r="P787" s="8"/>
      <c r="Q787" s="8"/>
      <c r="R787" s="8"/>
      <c r="S787" s="8">
        <f t="shared" si="481"/>
        <v>19760</v>
      </c>
      <c r="T787" s="8">
        <f t="shared" si="470"/>
        <v>97.909027846595976</v>
      </c>
      <c r="U787" s="8">
        <f t="shared" si="482"/>
        <v>422</v>
      </c>
      <c r="V787" s="8">
        <f t="shared" si="483"/>
        <v>19760</v>
      </c>
      <c r="W787" s="26">
        <f t="shared" si="484"/>
        <v>0</v>
      </c>
      <c r="X787" s="30"/>
      <c r="Y787" s="26"/>
    </row>
    <row r="788" spans="1:25" ht="14.25" customHeight="1" x14ac:dyDescent="0.2">
      <c r="A788" s="7" t="s">
        <v>1499</v>
      </c>
      <c r="B788" s="21">
        <v>5526</v>
      </c>
      <c r="C788" s="29"/>
      <c r="D788" s="6" t="s">
        <v>1520</v>
      </c>
      <c r="E788" s="6" t="s">
        <v>60</v>
      </c>
      <c r="F788" s="20" t="s">
        <v>59</v>
      </c>
      <c r="G788" s="8">
        <v>12300</v>
      </c>
      <c r="H788" s="8">
        <v>9049.119999999999</v>
      </c>
      <c r="I788" s="8">
        <f t="shared" si="468"/>
        <v>73.570081300813001</v>
      </c>
      <c r="J788" s="8">
        <v>0</v>
      </c>
      <c r="K788" s="8"/>
      <c r="L788" s="8">
        <f t="shared" si="486"/>
        <v>9049.119999999999</v>
      </c>
      <c r="M788" s="8">
        <f t="shared" si="469"/>
        <v>73.570081300813001</v>
      </c>
      <c r="N788" s="8">
        <f t="shared" si="485"/>
        <v>3250.880000000001</v>
      </c>
      <c r="O788" s="8">
        <f t="shared" si="487"/>
        <v>0</v>
      </c>
      <c r="P788" s="8"/>
      <c r="Q788" s="8"/>
      <c r="R788" s="8"/>
      <c r="S788" s="8">
        <f t="shared" si="481"/>
        <v>9049.119999999999</v>
      </c>
      <c r="T788" s="8">
        <f t="shared" si="470"/>
        <v>73.570081300813001</v>
      </c>
      <c r="U788" s="8">
        <f t="shared" si="482"/>
        <v>3250.880000000001</v>
      </c>
      <c r="V788" s="8">
        <f t="shared" si="483"/>
        <v>9049.119999999999</v>
      </c>
      <c r="W788" s="26">
        <f t="shared" si="484"/>
        <v>0</v>
      </c>
      <c r="X788" s="30"/>
      <c r="Y788" s="26"/>
    </row>
    <row r="789" spans="1:25" ht="14.25" customHeight="1" x14ac:dyDescent="0.2">
      <c r="A789" s="7" t="s">
        <v>1499</v>
      </c>
      <c r="B789" s="21">
        <v>5005</v>
      </c>
      <c r="C789" s="29"/>
      <c r="D789" s="6" t="s">
        <v>1520</v>
      </c>
      <c r="E789" s="6" t="s">
        <v>62</v>
      </c>
      <c r="F789" s="20" t="s">
        <v>2118</v>
      </c>
      <c r="G789" s="172">
        <v>1200</v>
      </c>
      <c r="H789" s="8">
        <v>818.32</v>
      </c>
      <c r="I789" s="8">
        <f>H789/G789*100</f>
        <v>68.193333333333342</v>
      </c>
      <c r="J789" s="8">
        <v>281.20000000000005</v>
      </c>
      <c r="K789" s="8"/>
      <c r="L789" s="8">
        <f>H789+J789+K789</f>
        <v>1099.52</v>
      </c>
      <c r="M789" s="8">
        <f>L789/G789*100</f>
        <v>91.626666666666665</v>
      </c>
      <c r="N789" s="8">
        <f>G789-L789</f>
        <v>100.48000000000002</v>
      </c>
      <c r="O789" s="8">
        <f>J789+K789</f>
        <v>281.20000000000005</v>
      </c>
      <c r="P789" s="8"/>
      <c r="Q789" s="8"/>
      <c r="R789" s="8">
        <v>100</v>
      </c>
      <c r="S789" s="8">
        <f>L789+P789+Q789+R789</f>
        <v>1199.52</v>
      </c>
      <c r="T789" s="8">
        <f>S789/G789*100</f>
        <v>99.96</v>
      </c>
      <c r="U789" s="8">
        <f>G789-S789</f>
        <v>0.48000000000001819</v>
      </c>
      <c r="V789" s="8">
        <f>H789+J789</f>
        <v>1099.52</v>
      </c>
      <c r="W789" s="26">
        <f>K789+P789</f>
        <v>0</v>
      </c>
      <c r="X789" s="30"/>
      <c r="Y789" s="26"/>
    </row>
    <row r="790" spans="1:25" ht="14.25" customHeight="1" x14ac:dyDescent="0.2">
      <c r="A790" s="7" t="s">
        <v>1499</v>
      </c>
      <c r="B790" s="21">
        <v>5063</v>
      </c>
      <c r="C790" s="29"/>
      <c r="D790" s="6" t="s">
        <v>1520</v>
      </c>
      <c r="E790" s="6" t="s">
        <v>62</v>
      </c>
      <c r="F790" s="20" t="s">
        <v>2116</v>
      </c>
      <c r="G790" s="172">
        <v>330</v>
      </c>
      <c r="H790" s="8">
        <v>282.8</v>
      </c>
      <c r="I790" s="8">
        <f t="shared" si="468"/>
        <v>85.696969696969703</v>
      </c>
      <c r="J790" s="8">
        <v>45.63</v>
      </c>
      <c r="K790" s="8"/>
      <c r="L790" s="8">
        <f t="shared" si="486"/>
        <v>328.43</v>
      </c>
      <c r="M790" s="8">
        <f t="shared" si="469"/>
        <v>99.524242424242431</v>
      </c>
      <c r="N790" s="8">
        <f t="shared" si="485"/>
        <v>1.5699999999999932</v>
      </c>
      <c r="O790" s="8">
        <f t="shared" si="487"/>
        <v>45.63</v>
      </c>
      <c r="P790" s="8"/>
      <c r="Q790" s="8"/>
      <c r="R790" s="8"/>
      <c r="S790" s="8">
        <f t="shared" si="481"/>
        <v>328.43</v>
      </c>
      <c r="T790" s="8">
        <f t="shared" si="470"/>
        <v>99.524242424242431</v>
      </c>
      <c r="U790" s="8">
        <f t="shared" si="482"/>
        <v>1.5699999999999932</v>
      </c>
      <c r="V790" s="8">
        <f t="shared" si="483"/>
        <v>328.43</v>
      </c>
      <c r="W790" s="26">
        <f t="shared" si="484"/>
        <v>0</v>
      </c>
      <c r="X790" s="30"/>
      <c r="Y790" s="26"/>
    </row>
    <row r="791" spans="1:25" ht="14.25" customHeight="1" x14ac:dyDescent="0.2">
      <c r="A791" s="7" t="s">
        <v>1499</v>
      </c>
      <c r="B791" s="21">
        <v>5064</v>
      </c>
      <c r="C791" s="29"/>
      <c r="D791" s="6" t="s">
        <v>1520</v>
      </c>
      <c r="E791" s="6" t="s">
        <v>62</v>
      </c>
      <c r="F791" s="20" t="s">
        <v>2117</v>
      </c>
      <c r="G791" s="172">
        <v>14</v>
      </c>
      <c r="H791" s="8">
        <v>11.99</v>
      </c>
      <c r="I791" s="8">
        <f t="shared" ref="I791" si="488">H791/G791*100</f>
        <v>85.642857142857139</v>
      </c>
      <c r="J791" s="8">
        <v>1.93</v>
      </c>
      <c r="K791" s="8"/>
      <c r="L791" s="8">
        <f t="shared" ref="L791" si="489">H791+J791+K791</f>
        <v>13.92</v>
      </c>
      <c r="M791" s="8">
        <f t="shared" ref="M791" si="490">L791/G791*100</f>
        <v>99.428571428571431</v>
      </c>
      <c r="N791" s="8">
        <f t="shared" ref="N791" si="491">G791-L791</f>
        <v>8.0000000000000071E-2</v>
      </c>
      <c r="O791" s="8">
        <f t="shared" ref="O791" si="492">J791+K791</f>
        <v>1.93</v>
      </c>
      <c r="P791" s="8"/>
      <c r="Q791" s="8"/>
      <c r="R791" s="8"/>
      <c r="S791" s="8">
        <f t="shared" ref="S791" si="493">L791+P791+Q791+R791</f>
        <v>13.92</v>
      </c>
      <c r="T791" s="8">
        <f t="shared" ref="T791" si="494">S791/G791*100</f>
        <v>99.428571428571431</v>
      </c>
      <c r="U791" s="8">
        <f t="shared" ref="U791" si="495">G791-S791</f>
        <v>8.0000000000000071E-2</v>
      </c>
      <c r="V791" s="8">
        <f t="shared" ref="V791" si="496">H791+J791</f>
        <v>13.92</v>
      </c>
      <c r="W791" s="26">
        <f t="shared" ref="W791" si="497">K791+P791</f>
        <v>0</v>
      </c>
      <c r="X791" s="30"/>
      <c r="Y791" s="26"/>
    </row>
    <row r="792" spans="1:25" ht="14.25" customHeight="1" x14ac:dyDescent="0.2">
      <c r="A792" s="7" t="s">
        <v>1499</v>
      </c>
      <c r="B792" s="21">
        <v>5526</v>
      </c>
      <c r="C792" s="29" t="s">
        <v>61</v>
      </c>
      <c r="D792" s="6" t="s">
        <v>1520</v>
      </c>
      <c r="E792" s="6" t="s">
        <v>62</v>
      </c>
      <c r="F792" s="20" t="s">
        <v>63</v>
      </c>
      <c r="G792" s="8">
        <v>873</v>
      </c>
      <c r="H792" s="8">
        <v>105.75</v>
      </c>
      <c r="I792" s="8">
        <f t="shared" si="468"/>
        <v>12.11340206185567</v>
      </c>
      <c r="J792" s="8">
        <v>0</v>
      </c>
      <c r="K792" s="8"/>
      <c r="L792" s="8">
        <f t="shared" si="486"/>
        <v>105.75</v>
      </c>
      <c r="M792" s="8">
        <f t="shared" si="469"/>
        <v>12.11340206185567</v>
      </c>
      <c r="N792" s="8">
        <f t="shared" si="485"/>
        <v>767.25</v>
      </c>
      <c r="O792" s="8">
        <f t="shared" si="487"/>
        <v>0</v>
      </c>
      <c r="P792" s="8"/>
      <c r="Q792" s="8"/>
      <c r="R792" s="8"/>
      <c r="S792" s="8">
        <f t="shared" si="481"/>
        <v>105.75</v>
      </c>
      <c r="T792" s="8">
        <f t="shared" si="470"/>
        <v>12.11340206185567</v>
      </c>
      <c r="U792" s="8">
        <f t="shared" si="482"/>
        <v>767.25</v>
      </c>
      <c r="V792" s="8">
        <f t="shared" si="483"/>
        <v>105.75</v>
      </c>
      <c r="W792" s="26">
        <f t="shared" si="484"/>
        <v>0</v>
      </c>
      <c r="X792" s="30"/>
      <c r="Y792" s="26"/>
    </row>
    <row r="793" spans="1:25" ht="14.25" customHeight="1" x14ac:dyDescent="0.2">
      <c r="A793" s="7" t="s">
        <v>1499</v>
      </c>
      <c r="B793" s="21">
        <v>4500</v>
      </c>
      <c r="C793" s="29"/>
      <c r="D793" s="6" t="s">
        <v>1520</v>
      </c>
      <c r="E793" s="6" t="s">
        <v>64</v>
      </c>
      <c r="F793" s="20" t="s">
        <v>65</v>
      </c>
      <c r="G793" s="8">
        <v>12000</v>
      </c>
      <c r="H793" s="8">
        <v>12000</v>
      </c>
      <c r="I793" s="8">
        <f t="shared" si="468"/>
        <v>100</v>
      </c>
      <c r="J793" s="8">
        <v>0</v>
      </c>
      <c r="K793" s="8"/>
      <c r="L793" s="8">
        <f t="shared" si="486"/>
        <v>12000</v>
      </c>
      <c r="M793" s="8">
        <f t="shared" si="469"/>
        <v>100</v>
      </c>
      <c r="N793" s="8">
        <f t="shared" si="485"/>
        <v>0</v>
      </c>
      <c r="O793" s="8">
        <f t="shared" si="487"/>
        <v>0</v>
      </c>
      <c r="P793" s="8"/>
      <c r="Q793" s="8"/>
      <c r="R793" s="76"/>
      <c r="S793" s="8">
        <f t="shared" si="481"/>
        <v>12000</v>
      </c>
      <c r="T793" s="8">
        <f t="shared" si="470"/>
        <v>100</v>
      </c>
      <c r="U793" s="8">
        <f t="shared" si="482"/>
        <v>0</v>
      </c>
      <c r="V793" s="8">
        <f t="shared" si="483"/>
        <v>12000</v>
      </c>
      <c r="W793" s="26">
        <f t="shared" si="484"/>
        <v>0</v>
      </c>
      <c r="X793" s="30"/>
      <c r="Y793" s="26"/>
    </row>
    <row r="794" spans="1:25" ht="14.25" customHeight="1" x14ac:dyDescent="0.2">
      <c r="A794" s="7" t="s">
        <v>1499</v>
      </c>
      <c r="B794" s="21">
        <v>4130</v>
      </c>
      <c r="C794" s="29"/>
      <c r="D794" s="6" t="s">
        <v>1520</v>
      </c>
      <c r="E794" s="6" t="s">
        <v>66</v>
      </c>
      <c r="F794" s="20" t="s">
        <v>1691</v>
      </c>
      <c r="G794" s="8">
        <v>7300</v>
      </c>
      <c r="H794" s="8">
        <v>2914</v>
      </c>
      <c r="I794" s="8">
        <f t="shared" si="468"/>
        <v>39.917808219178077</v>
      </c>
      <c r="J794" s="8">
        <v>765</v>
      </c>
      <c r="K794" s="8"/>
      <c r="L794" s="8">
        <f t="shared" si="486"/>
        <v>3679</v>
      </c>
      <c r="M794" s="8">
        <f t="shared" si="469"/>
        <v>50.397260273972599</v>
      </c>
      <c r="N794" s="8">
        <f t="shared" si="485"/>
        <v>3621</v>
      </c>
      <c r="O794" s="8">
        <f t="shared" si="487"/>
        <v>765</v>
      </c>
      <c r="P794" s="8"/>
      <c r="Q794" s="8"/>
      <c r="R794" s="8"/>
      <c r="S794" s="8">
        <f t="shared" si="481"/>
        <v>3679</v>
      </c>
      <c r="T794" s="8">
        <f t="shared" si="470"/>
        <v>50.397260273972599</v>
      </c>
      <c r="U794" s="8">
        <f t="shared" si="482"/>
        <v>3621</v>
      </c>
      <c r="V794" s="8">
        <f t="shared" si="483"/>
        <v>3679</v>
      </c>
      <c r="W794" s="26">
        <f t="shared" si="484"/>
        <v>0</v>
      </c>
      <c r="X794" s="30"/>
      <c r="Y794" s="26"/>
    </row>
    <row r="795" spans="1:25" ht="14.25" customHeight="1" x14ac:dyDescent="0.2">
      <c r="A795" s="7" t="s">
        <v>1499</v>
      </c>
      <c r="B795" s="21">
        <v>5005</v>
      </c>
      <c r="C795" s="29"/>
      <c r="D795" s="6" t="s">
        <v>1520</v>
      </c>
      <c r="E795" s="6" t="s">
        <v>1693</v>
      </c>
      <c r="F795" s="20" t="s">
        <v>2076</v>
      </c>
      <c r="G795" s="172">
        <v>4000</v>
      </c>
      <c r="H795" s="8">
        <v>2525.33</v>
      </c>
      <c r="I795" s="8">
        <f t="shared" ref="I795" si="498">H795/G795*100</f>
        <v>63.133249999999997</v>
      </c>
      <c r="J795" s="8">
        <v>740.27</v>
      </c>
      <c r="K795" s="8"/>
      <c r="L795" s="8">
        <f t="shared" ref="L795" si="499">H795+J795+K795</f>
        <v>3265.6</v>
      </c>
      <c r="M795" s="8">
        <f t="shared" ref="M795" si="500">L795/G795*100</f>
        <v>81.64</v>
      </c>
      <c r="N795" s="8">
        <f t="shared" ref="N795" si="501">G795-L795</f>
        <v>734.40000000000009</v>
      </c>
      <c r="O795" s="8">
        <f t="shared" ref="O795" si="502">J795+K795</f>
        <v>740.27</v>
      </c>
      <c r="P795" s="8"/>
      <c r="Q795" s="8"/>
      <c r="R795" s="8"/>
      <c r="S795" s="8">
        <f t="shared" ref="S795" si="503">L795+P795+Q795+R795</f>
        <v>3265.6</v>
      </c>
      <c r="T795" s="8">
        <f t="shared" ref="T795" si="504">S795/G795*100</f>
        <v>81.64</v>
      </c>
      <c r="U795" s="8">
        <f t="shared" ref="U795" si="505">G795-S795</f>
        <v>734.40000000000009</v>
      </c>
      <c r="V795" s="8">
        <f t="shared" ref="V795" si="506">H795+J795</f>
        <v>3265.6</v>
      </c>
      <c r="W795" s="26">
        <f t="shared" ref="W795" si="507">K795+P795</f>
        <v>0</v>
      </c>
      <c r="X795" s="30"/>
      <c r="Y795" s="26"/>
    </row>
    <row r="796" spans="1:25" ht="14.25" customHeight="1" x14ac:dyDescent="0.2">
      <c r="A796" s="7" t="s">
        <v>1499</v>
      </c>
      <c r="B796" s="21">
        <v>5063</v>
      </c>
      <c r="C796" s="29"/>
      <c r="D796" s="6" t="s">
        <v>1520</v>
      </c>
      <c r="E796" s="6" t="s">
        <v>1693</v>
      </c>
      <c r="F796" s="20" t="s">
        <v>2077</v>
      </c>
      <c r="G796" s="172">
        <v>930</v>
      </c>
      <c r="H796" s="8">
        <v>840.26</v>
      </c>
      <c r="I796" s="8">
        <f t="shared" si="468"/>
        <v>90.350537634408596</v>
      </c>
      <c r="J796" s="8">
        <v>89.81</v>
      </c>
      <c r="K796" s="8"/>
      <c r="L796" s="8">
        <f t="shared" si="486"/>
        <v>930.06999999999994</v>
      </c>
      <c r="M796" s="8">
        <f t="shared" si="469"/>
        <v>100.00752688172044</v>
      </c>
      <c r="N796" s="8">
        <f t="shared" si="485"/>
        <v>-6.9999999999936335E-2</v>
      </c>
      <c r="O796" s="8">
        <f t="shared" si="487"/>
        <v>89.81</v>
      </c>
      <c r="P796" s="8"/>
      <c r="Q796" s="8"/>
      <c r="R796" s="8"/>
      <c r="S796" s="8">
        <f t="shared" si="481"/>
        <v>930.06999999999994</v>
      </c>
      <c r="T796" s="8">
        <f t="shared" si="470"/>
        <v>100.00752688172044</v>
      </c>
      <c r="U796" s="8">
        <f t="shared" si="482"/>
        <v>-6.9999999999936335E-2</v>
      </c>
      <c r="V796" s="8">
        <f t="shared" si="483"/>
        <v>930.06999999999994</v>
      </c>
      <c r="W796" s="26">
        <f t="shared" si="484"/>
        <v>0</v>
      </c>
      <c r="X796" s="30"/>
      <c r="Y796" s="26"/>
    </row>
    <row r="797" spans="1:25" ht="14.25" customHeight="1" x14ac:dyDescent="0.2">
      <c r="A797" s="7" t="s">
        <v>1499</v>
      </c>
      <c r="B797" s="21" t="s">
        <v>597</v>
      </c>
      <c r="C797" s="29"/>
      <c r="D797" s="6" t="s">
        <v>1520</v>
      </c>
      <c r="E797" s="6" t="s">
        <v>1693</v>
      </c>
      <c r="F797" s="20" t="s">
        <v>2078</v>
      </c>
      <c r="G797" s="172">
        <v>40</v>
      </c>
      <c r="H797" s="8">
        <v>35.65</v>
      </c>
      <c r="I797" s="8">
        <f t="shared" ref="I797" si="508">H797/G797*100</f>
        <v>89.125</v>
      </c>
      <c r="J797" s="8">
        <v>3.82</v>
      </c>
      <c r="K797" s="8"/>
      <c r="L797" s="8">
        <f t="shared" ref="L797" si="509">H797+J797+K797</f>
        <v>39.47</v>
      </c>
      <c r="M797" s="8">
        <f t="shared" ref="M797" si="510">L797/G797*100</f>
        <v>98.674999999999997</v>
      </c>
      <c r="N797" s="8">
        <f t="shared" ref="N797" si="511">G797-L797</f>
        <v>0.53000000000000114</v>
      </c>
      <c r="O797" s="8">
        <f t="shared" ref="O797" si="512">J797+K797</f>
        <v>3.82</v>
      </c>
      <c r="P797" s="8"/>
      <c r="Q797" s="8"/>
      <c r="R797" s="8"/>
      <c r="S797" s="8">
        <f t="shared" ref="S797" si="513">L797+P797+Q797+R797</f>
        <v>39.47</v>
      </c>
      <c r="T797" s="8">
        <f t="shared" ref="T797" si="514">S797/G797*100</f>
        <v>98.674999999999997</v>
      </c>
      <c r="U797" s="8">
        <f t="shared" ref="U797" si="515">G797-S797</f>
        <v>0.53000000000000114</v>
      </c>
      <c r="V797" s="8">
        <f t="shared" ref="V797" si="516">H797+J797</f>
        <v>39.47</v>
      </c>
      <c r="W797" s="26">
        <f t="shared" ref="W797" si="517">K797+P797</f>
        <v>0</v>
      </c>
      <c r="X797" s="30"/>
      <c r="Y797" s="26"/>
    </row>
    <row r="798" spans="1:25" ht="14.25" customHeight="1" x14ac:dyDescent="0.2">
      <c r="A798" s="7" t="s">
        <v>1499</v>
      </c>
      <c r="B798" s="21">
        <v>5526</v>
      </c>
      <c r="C798" s="29" t="s">
        <v>1692</v>
      </c>
      <c r="D798" s="6" t="s">
        <v>1520</v>
      </c>
      <c r="E798" s="6" t="s">
        <v>1693</v>
      </c>
      <c r="F798" s="20" t="s">
        <v>1694</v>
      </c>
      <c r="G798" s="8">
        <v>30247</v>
      </c>
      <c r="H798" s="8">
        <v>11427.49</v>
      </c>
      <c r="I798" s="8">
        <f t="shared" si="468"/>
        <v>37.780573279994712</v>
      </c>
      <c r="J798" s="8">
        <v>3100.02</v>
      </c>
      <c r="K798" s="8"/>
      <c r="L798" s="8">
        <f t="shared" si="486"/>
        <v>14527.51</v>
      </c>
      <c r="M798" s="8">
        <f t="shared" si="469"/>
        <v>48.029589711376339</v>
      </c>
      <c r="N798" s="8">
        <f t="shared" si="485"/>
        <v>15719.49</v>
      </c>
      <c r="O798" s="8">
        <f t="shared" si="487"/>
        <v>3100.02</v>
      </c>
      <c r="P798" s="8"/>
      <c r="Q798" s="8"/>
      <c r="R798" s="8"/>
      <c r="S798" s="8">
        <f t="shared" si="481"/>
        <v>14527.51</v>
      </c>
      <c r="T798" s="8">
        <f t="shared" si="470"/>
        <v>48.029589711376339</v>
      </c>
      <c r="U798" s="8">
        <f t="shared" si="482"/>
        <v>15719.49</v>
      </c>
      <c r="V798" s="8">
        <f t="shared" si="483"/>
        <v>14527.51</v>
      </c>
      <c r="W798" s="26">
        <f t="shared" si="484"/>
        <v>0</v>
      </c>
      <c r="X798" s="30"/>
      <c r="Y798" s="26"/>
    </row>
    <row r="799" spans="1:25" ht="14.25" customHeight="1" x14ac:dyDescent="0.2">
      <c r="A799" s="7" t="s">
        <v>1499</v>
      </c>
      <c r="B799" s="21">
        <v>4500</v>
      </c>
      <c r="C799" s="29"/>
      <c r="D799" s="6" t="s">
        <v>1520</v>
      </c>
      <c r="E799" s="6" t="s">
        <v>1695</v>
      </c>
      <c r="F799" s="20" t="s">
        <v>1213</v>
      </c>
      <c r="G799" s="8">
        <v>950</v>
      </c>
      <c r="H799" s="8">
        <v>950</v>
      </c>
      <c r="I799" s="8">
        <f t="shared" si="468"/>
        <v>100</v>
      </c>
      <c r="J799" s="8">
        <v>0</v>
      </c>
      <c r="K799" s="8"/>
      <c r="L799" s="8">
        <f t="shared" si="486"/>
        <v>950</v>
      </c>
      <c r="M799" s="8">
        <f t="shared" si="469"/>
        <v>100</v>
      </c>
      <c r="N799" s="8">
        <f t="shared" si="485"/>
        <v>0</v>
      </c>
      <c r="O799" s="8">
        <f t="shared" si="487"/>
        <v>0</v>
      </c>
      <c r="P799" s="8"/>
      <c r="Q799" s="8"/>
      <c r="R799" s="76">
        <f>0*475</f>
        <v>0</v>
      </c>
      <c r="S799" s="8">
        <f t="shared" si="481"/>
        <v>950</v>
      </c>
      <c r="T799" s="8">
        <f t="shared" si="470"/>
        <v>100</v>
      </c>
      <c r="U799" s="8">
        <f t="shared" si="482"/>
        <v>0</v>
      </c>
      <c r="V799" s="8">
        <f t="shared" si="483"/>
        <v>950</v>
      </c>
      <c r="W799" s="26">
        <f t="shared" si="484"/>
        <v>0</v>
      </c>
      <c r="X799" s="30">
        <v>413390</v>
      </c>
      <c r="Y799" s="26"/>
    </row>
    <row r="800" spans="1:25" ht="14.25" customHeight="1" x14ac:dyDescent="0.2">
      <c r="A800" s="7"/>
      <c r="B800" s="21"/>
      <c r="C800" s="29"/>
      <c r="D800" s="6" t="s">
        <v>1520</v>
      </c>
      <c r="E800" s="6" t="s">
        <v>367</v>
      </c>
      <c r="F800" s="20"/>
      <c r="G800" s="8">
        <v>0</v>
      </c>
      <c r="H800" s="8">
        <v>0</v>
      </c>
      <c r="I800" s="8" t="e">
        <f t="shared" si="468"/>
        <v>#DIV/0!</v>
      </c>
      <c r="J800" s="8">
        <v>0</v>
      </c>
      <c r="K800" s="8"/>
      <c r="L800" s="8">
        <f t="shared" si="486"/>
        <v>0</v>
      </c>
      <c r="M800" s="8" t="e">
        <f t="shared" si="469"/>
        <v>#DIV/0!</v>
      </c>
      <c r="N800" s="8">
        <f t="shared" si="485"/>
        <v>0</v>
      </c>
      <c r="O800" s="8">
        <f t="shared" si="487"/>
        <v>0</v>
      </c>
      <c r="P800" s="8"/>
      <c r="Q800" s="8"/>
      <c r="R800" s="8"/>
      <c r="S800" s="8">
        <f t="shared" si="481"/>
        <v>0</v>
      </c>
      <c r="T800" s="8" t="e">
        <f t="shared" si="470"/>
        <v>#DIV/0!</v>
      </c>
      <c r="U800" s="8">
        <f t="shared" si="482"/>
        <v>0</v>
      </c>
      <c r="V800" s="8">
        <f t="shared" si="483"/>
        <v>0</v>
      </c>
      <c r="W800" s="26">
        <f t="shared" si="484"/>
        <v>0</v>
      </c>
      <c r="X800" s="30">
        <v>413420</v>
      </c>
      <c r="Y800" s="26"/>
    </row>
    <row r="801" spans="1:25" ht="14.25" customHeight="1" x14ac:dyDescent="0.2">
      <c r="A801" s="7"/>
      <c r="B801" s="21"/>
      <c r="C801" s="29"/>
      <c r="D801" s="6" t="s">
        <v>1520</v>
      </c>
      <c r="E801" s="6" t="s">
        <v>368</v>
      </c>
      <c r="F801" s="6"/>
      <c r="G801" s="8">
        <v>0</v>
      </c>
      <c r="H801" s="8">
        <v>0</v>
      </c>
      <c r="I801" s="8" t="e">
        <f t="shared" si="468"/>
        <v>#DIV/0!</v>
      </c>
      <c r="J801" s="8">
        <v>0</v>
      </c>
      <c r="K801" s="8"/>
      <c r="L801" s="8">
        <f t="shared" si="486"/>
        <v>0</v>
      </c>
      <c r="M801" s="8" t="e">
        <f t="shared" si="469"/>
        <v>#DIV/0!</v>
      </c>
      <c r="N801" s="8">
        <f t="shared" si="485"/>
        <v>0</v>
      </c>
      <c r="O801" s="8">
        <f t="shared" si="487"/>
        <v>0</v>
      </c>
      <c r="P801" s="8"/>
      <c r="Q801" s="8"/>
      <c r="R801" s="8"/>
      <c r="S801" s="8">
        <f t="shared" si="481"/>
        <v>0</v>
      </c>
      <c r="T801" s="8" t="e">
        <f t="shared" si="470"/>
        <v>#DIV/0!</v>
      </c>
      <c r="U801" s="8">
        <f t="shared" si="482"/>
        <v>0</v>
      </c>
      <c r="V801" s="8">
        <f t="shared" si="483"/>
        <v>0</v>
      </c>
      <c r="W801" s="26">
        <f t="shared" si="484"/>
        <v>0</v>
      </c>
      <c r="X801" s="30">
        <v>4500</v>
      </c>
      <c r="Y801" s="26"/>
    </row>
    <row r="802" spans="1:25" ht="14.25" customHeight="1" x14ac:dyDescent="0.2">
      <c r="A802" s="7" t="s">
        <v>370</v>
      </c>
      <c r="B802" s="21">
        <v>4131</v>
      </c>
      <c r="C802" s="29" t="s">
        <v>1318</v>
      </c>
      <c r="D802" s="6" t="s">
        <v>1520</v>
      </c>
      <c r="E802" s="6" t="s">
        <v>369</v>
      </c>
      <c r="F802" s="6" t="s">
        <v>1669</v>
      </c>
      <c r="G802" s="8">
        <v>0</v>
      </c>
      <c r="H802" s="8">
        <v>0</v>
      </c>
      <c r="I802" s="8" t="e">
        <f t="shared" si="468"/>
        <v>#DIV/0!</v>
      </c>
      <c r="J802" s="8">
        <v>0</v>
      </c>
      <c r="K802" s="8"/>
      <c r="L802" s="8">
        <f t="shared" si="486"/>
        <v>0</v>
      </c>
      <c r="M802" s="8" t="e">
        <f t="shared" si="469"/>
        <v>#DIV/0!</v>
      </c>
      <c r="N802" s="8">
        <f t="shared" si="485"/>
        <v>0</v>
      </c>
      <c r="O802" s="8">
        <f t="shared" si="487"/>
        <v>0</v>
      </c>
      <c r="P802" s="8"/>
      <c r="Q802" s="8"/>
      <c r="R802" s="8"/>
      <c r="S802" s="8">
        <f t="shared" si="481"/>
        <v>0</v>
      </c>
      <c r="T802" s="8" t="e">
        <f t="shared" si="470"/>
        <v>#DIV/0!</v>
      </c>
      <c r="U802" s="8">
        <f t="shared" si="482"/>
        <v>0</v>
      </c>
      <c r="V802" s="8">
        <f t="shared" si="483"/>
        <v>0</v>
      </c>
      <c r="W802" s="26">
        <f t="shared" si="484"/>
        <v>0</v>
      </c>
      <c r="X802" s="30">
        <v>413420</v>
      </c>
      <c r="Y802" s="26"/>
    </row>
    <row r="803" spans="1:25" ht="14.25" customHeight="1" x14ac:dyDescent="0.2">
      <c r="A803" s="7" t="s">
        <v>370</v>
      </c>
      <c r="B803" s="21" t="s">
        <v>371</v>
      </c>
      <c r="C803" s="29"/>
      <c r="D803" s="6" t="s">
        <v>1520</v>
      </c>
      <c r="E803" s="6" t="s">
        <v>372</v>
      </c>
      <c r="F803" s="6" t="s">
        <v>677</v>
      </c>
      <c r="G803" s="8">
        <v>442454</v>
      </c>
      <c r="H803" s="8">
        <v>379620.97</v>
      </c>
      <c r="I803" s="8">
        <f t="shared" si="468"/>
        <v>85.798968932363579</v>
      </c>
      <c r="J803" s="8">
        <v>30143.27</v>
      </c>
      <c r="K803" s="8"/>
      <c r="L803" s="8">
        <f t="shared" si="486"/>
        <v>409764.24</v>
      </c>
      <c r="M803" s="8">
        <f t="shared" si="469"/>
        <v>92.611715568172059</v>
      </c>
      <c r="N803" s="8">
        <f t="shared" si="485"/>
        <v>32689.760000000009</v>
      </c>
      <c r="O803" s="8">
        <f t="shared" si="487"/>
        <v>30143.27</v>
      </c>
      <c r="P803" s="8"/>
      <c r="Q803" s="8"/>
      <c r="R803" s="8"/>
      <c r="S803" s="8">
        <f t="shared" si="481"/>
        <v>409764.24</v>
      </c>
      <c r="T803" s="8">
        <f t="shared" si="470"/>
        <v>92.611715568172059</v>
      </c>
      <c r="U803" s="8">
        <f t="shared" si="482"/>
        <v>32689.760000000009</v>
      </c>
      <c r="V803" s="8">
        <f t="shared" si="483"/>
        <v>409764.24</v>
      </c>
      <c r="W803" s="26">
        <f t="shared" si="484"/>
        <v>0</v>
      </c>
      <c r="X803" s="30">
        <v>413420</v>
      </c>
      <c r="Y803" s="26"/>
    </row>
    <row r="804" spans="1:25" ht="14.25" customHeight="1" x14ac:dyDescent="0.2">
      <c r="A804" s="7" t="s">
        <v>370</v>
      </c>
      <c r="B804" s="21">
        <v>5500</v>
      </c>
      <c r="C804" s="29" t="s">
        <v>728</v>
      </c>
      <c r="D804" s="6" t="s">
        <v>1520</v>
      </c>
      <c r="E804" s="6" t="s">
        <v>374</v>
      </c>
      <c r="F804" s="208" t="s">
        <v>2124</v>
      </c>
      <c r="G804" s="202">
        <v>0</v>
      </c>
      <c r="H804" s="8">
        <v>0</v>
      </c>
      <c r="I804" s="8" t="e">
        <f t="shared" si="468"/>
        <v>#DIV/0!</v>
      </c>
      <c r="J804" s="8">
        <v>95.71</v>
      </c>
      <c r="K804" s="8"/>
      <c r="L804" s="8">
        <f t="shared" si="486"/>
        <v>95.71</v>
      </c>
      <c r="M804" s="8" t="e">
        <f t="shared" si="469"/>
        <v>#DIV/0!</v>
      </c>
      <c r="N804" s="8">
        <f t="shared" si="485"/>
        <v>-95.71</v>
      </c>
      <c r="O804" s="8">
        <f t="shared" si="487"/>
        <v>95.71</v>
      </c>
      <c r="P804" s="8"/>
      <c r="Q804" s="8"/>
      <c r="R804" s="8"/>
      <c r="S804" s="8">
        <f t="shared" si="481"/>
        <v>95.71</v>
      </c>
      <c r="T804" s="8" t="e">
        <f t="shared" si="470"/>
        <v>#DIV/0!</v>
      </c>
      <c r="U804" s="8">
        <f t="shared" si="482"/>
        <v>-95.71</v>
      </c>
      <c r="V804" s="8">
        <f t="shared" si="483"/>
        <v>95.71</v>
      </c>
      <c r="W804" s="26">
        <f t="shared" si="484"/>
        <v>0</v>
      </c>
      <c r="X804" s="30">
        <v>4500</v>
      </c>
      <c r="Y804" s="26"/>
    </row>
    <row r="805" spans="1:25" ht="14.25" customHeight="1" x14ac:dyDescent="0.2">
      <c r="A805" s="7" t="s">
        <v>370</v>
      </c>
      <c r="B805" s="21" t="s">
        <v>823</v>
      </c>
      <c r="C805" s="29" t="s">
        <v>750</v>
      </c>
      <c r="D805" s="6" t="s">
        <v>1520</v>
      </c>
      <c r="E805" s="6" t="s">
        <v>374</v>
      </c>
      <c r="F805" s="208" t="s">
        <v>2129</v>
      </c>
      <c r="G805" s="202">
        <v>0</v>
      </c>
      <c r="H805" s="8">
        <v>0</v>
      </c>
      <c r="I805" s="8" t="e">
        <f t="shared" ref="I805" si="518">H805/G805*100</f>
        <v>#DIV/0!</v>
      </c>
      <c r="J805" s="8">
        <v>460</v>
      </c>
      <c r="K805" s="8"/>
      <c r="L805" s="8">
        <f t="shared" ref="L805" si="519">H805+J805+K805</f>
        <v>460</v>
      </c>
      <c r="M805" s="8" t="e">
        <f t="shared" ref="M805" si="520">L805/G805*100</f>
        <v>#DIV/0!</v>
      </c>
      <c r="N805" s="8">
        <f t="shared" ref="N805" si="521">G805-L805</f>
        <v>-460</v>
      </c>
      <c r="O805" s="8">
        <f t="shared" ref="O805" si="522">J805+K805</f>
        <v>460</v>
      </c>
      <c r="P805" s="8"/>
      <c r="Q805" s="8"/>
      <c r="R805" s="8"/>
      <c r="S805" s="8">
        <f t="shared" ref="S805" si="523">L805+P805+Q805+R805</f>
        <v>460</v>
      </c>
      <c r="T805" s="8" t="e">
        <f t="shared" ref="T805" si="524">S805/G805*100</f>
        <v>#DIV/0!</v>
      </c>
      <c r="U805" s="8">
        <f t="shared" ref="U805" si="525">G805-S805</f>
        <v>-460</v>
      </c>
      <c r="V805" s="8">
        <f t="shared" ref="V805" si="526">H805+J805</f>
        <v>460</v>
      </c>
      <c r="W805" s="26">
        <f t="shared" ref="W805" si="527">K805+P805</f>
        <v>0</v>
      </c>
      <c r="X805" s="30">
        <v>4500</v>
      </c>
      <c r="Y805" s="26"/>
    </row>
    <row r="806" spans="1:25" ht="14.25" customHeight="1" x14ac:dyDescent="0.2">
      <c r="A806" s="7" t="s">
        <v>370</v>
      </c>
      <c r="B806" s="21">
        <v>5515</v>
      </c>
      <c r="C806" s="29" t="s">
        <v>345</v>
      </c>
      <c r="D806" s="6" t="s">
        <v>1520</v>
      </c>
      <c r="E806" s="6" t="s">
        <v>374</v>
      </c>
      <c r="F806" s="208" t="s">
        <v>2123</v>
      </c>
      <c r="G806" s="202">
        <v>0</v>
      </c>
      <c r="H806" s="8">
        <v>0</v>
      </c>
      <c r="I806" s="8" t="e">
        <f t="shared" ref="I806" si="528">H806/G806*100</f>
        <v>#DIV/0!</v>
      </c>
      <c r="J806" s="8">
        <v>914.32</v>
      </c>
      <c r="K806" s="8"/>
      <c r="L806" s="8">
        <f t="shared" ref="L806" si="529">H806+J806+K806</f>
        <v>914.32</v>
      </c>
      <c r="M806" s="8" t="e">
        <f t="shared" ref="M806" si="530">L806/G806*100</f>
        <v>#DIV/0!</v>
      </c>
      <c r="N806" s="8">
        <f t="shared" ref="N806" si="531">G806-L806</f>
        <v>-914.32</v>
      </c>
      <c r="O806" s="8">
        <f t="shared" ref="O806" si="532">J806+K806</f>
        <v>914.32</v>
      </c>
      <c r="P806" s="8"/>
      <c r="Q806" s="8"/>
      <c r="R806" s="8"/>
      <c r="S806" s="8">
        <f t="shared" ref="S806" si="533">L806+P806+Q806+R806</f>
        <v>914.32</v>
      </c>
      <c r="T806" s="8" t="e">
        <f t="shared" ref="T806" si="534">S806/G806*100</f>
        <v>#DIV/0!</v>
      </c>
      <c r="U806" s="8">
        <f t="shared" ref="U806" si="535">G806-S806</f>
        <v>-914.32</v>
      </c>
      <c r="V806" s="8">
        <f t="shared" ref="V806" si="536">H806+J806</f>
        <v>914.32</v>
      </c>
      <c r="W806" s="26">
        <f t="shared" ref="W806" si="537">K806+P806</f>
        <v>0</v>
      </c>
      <c r="X806" s="30">
        <v>4500</v>
      </c>
      <c r="Y806" s="26"/>
    </row>
    <row r="807" spans="1:25" ht="14.25" customHeight="1" x14ac:dyDescent="0.2">
      <c r="A807" s="7" t="s">
        <v>370</v>
      </c>
      <c r="B807" s="21">
        <v>5515</v>
      </c>
      <c r="C807" s="29" t="s">
        <v>814</v>
      </c>
      <c r="D807" s="6" t="s">
        <v>1520</v>
      </c>
      <c r="E807" s="6" t="s">
        <v>374</v>
      </c>
      <c r="F807" s="208" t="s">
        <v>2125</v>
      </c>
      <c r="G807" s="202">
        <v>0</v>
      </c>
      <c r="H807" s="8">
        <v>0</v>
      </c>
      <c r="I807" s="8" t="e">
        <f>H807/G807*100</f>
        <v>#DIV/0!</v>
      </c>
      <c r="J807" s="8">
        <v>399.75</v>
      </c>
      <c r="K807" s="8"/>
      <c r="L807" s="8">
        <f>H807+J807+K807</f>
        <v>399.75</v>
      </c>
      <c r="M807" s="8" t="e">
        <f>L807/G807*100</f>
        <v>#DIV/0!</v>
      </c>
      <c r="N807" s="8">
        <f>G807-L807</f>
        <v>-399.75</v>
      </c>
      <c r="O807" s="8">
        <f>J807+K807</f>
        <v>399.75</v>
      </c>
      <c r="P807" s="8"/>
      <c r="Q807" s="8"/>
      <c r="R807" s="8"/>
      <c r="S807" s="8">
        <f>L807+P807+Q807+R807</f>
        <v>399.75</v>
      </c>
      <c r="T807" s="8" t="e">
        <f>S807/G807*100</f>
        <v>#DIV/0!</v>
      </c>
      <c r="U807" s="8">
        <f>G807-S807</f>
        <v>-399.75</v>
      </c>
      <c r="V807" s="8">
        <f>H807+J807</f>
        <v>399.75</v>
      </c>
      <c r="W807" s="26">
        <f>K807+P807</f>
        <v>0</v>
      </c>
      <c r="X807" s="30">
        <v>4500</v>
      </c>
      <c r="Y807" s="26"/>
    </row>
    <row r="808" spans="1:25" ht="14.25" customHeight="1" x14ac:dyDescent="0.2">
      <c r="A808" s="7" t="s">
        <v>370</v>
      </c>
      <c r="B808" s="21">
        <v>5526</v>
      </c>
      <c r="C808" s="29" t="s">
        <v>373</v>
      </c>
      <c r="D808" s="6" t="s">
        <v>1520</v>
      </c>
      <c r="E808" s="6" t="s">
        <v>374</v>
      </c>
      <c r="F808" s="6" t="s">
        <v>2119</v>
      </c>
      <c r="G808" s="202">
        <v>33155</v>
      </c>
      <c r="H808" s="8">
        <v>0</v>
      </c>
      <c r="I808" s="8">
        <f>H808/G808*100</f>
        <v>0</v>
      </c>
      <c r="J808" s="8">
        <v>0</v>
      </c>
      <c r="K808" s="8"/>
      <c r="L808" s="8">
        <f>H808+J808+K808</f>
        <v>0</v>
      </c>
      <c r="M808" s="8">
        <f>L808/G808*100</f>
        <v>0</v>
      </c>
      <c r="N808" s="8">
        <f>G808-L808</f>
        <v>33155</v>
      </c>
      <c r="O808" s="8">
        <f>J808+K808</f>
        <v>0</v>
      </c>
      <c r="P808" s="8"/>
      <c r="Q808" s="8"/>
      <c r="R808" s="8"/>
      <c r="S808" s="8">
        <f t="shared" si="481"/>
        <v>0</v>
      </c>
      <c r="T808" s="8">
        <f t="shared" si="470"/>
        <v>0</v>
      </c>
      <c r="U808" s="8">
        <f t="shared" si="482"/>
        <v>33155</v>
      </c>
      <c r="V808" s="8">
        <f t="shared" si="483"/>
        <v>0</v>
      </c>
      <c r="W808" s="26">
        <f t="shared" si="484"/>
        <v>0</v>
      </c>
      <c r="X808" s="30">
        <v>413420</v>
      </c>
      <c r="Y808" s="26"/>
    </row>
    <row r="809" spans="1:25" ht="14.25" customHeight="1" x14ac:dyDescent="0.2">
      <c r="A809" s="7" t="s">
        <v>370</v>
      </c>
      <c r="B809" s="21">
        <v>5001</v>
      </c>
      <c r="C809" s="29"/>
      <c r="D809" s="6" t="s">
        <v>1520</v>
      </c>
      <c r="E809" s="6" t="s">
        <v>375</v>
      </c>
      <c r="F809" s="20" t="s">
        <v>1726</v>
      </c>
      <c r="G809" s="8">
        <v>11300</v>
      </c>
      <c r="H809" s="8">
        <v>10256.58</v>
      </c>
      <c r="I809" s="8">
        <f t="shared" si="468"/>
        <v>90.766194690265493</v>
      </c>
      <c r="J809" s="8">
        <v>930.73</v>
      </c>
      <c r="K809" s="8"/>
      <c r="L809" s="8">
        <f t="shared" si="486"/>
        <v>11187.31</v>
      </c>
      <c r="M809" s="8">
        <f t="shared" si="469"/>
        <v>99.002743362831865</v>
      </c>
      <c r="N809" s="8">
        <f t="shared" si="485"/>
        <v>112.69000000000051</v>
      </c>
      <c r="O809" s="8">
        <f t="shared" si="487"/>
        <v>930.73</v>
      </c>
      <c r="P809" s="8"/>
      <c r="Q809" s="8"/>
      <c r="R809" s="8">
        <v>690</v>
      </c>
      <c r="S809" s="8">
        <f t="shared" si="481"/>
        <v>11877.31</v>
      </c>
      <c r="T809" s="8">
        <f t="shared" si="470"/>
        <v>105.10893805309733</v>
      </c>
      <c r="U809" s="8">
        <f t="shared" si="482"/>
        <v>-577.30999999999949</v>
      </c>
      <c r="V809" s="8">
        <f t="shared" si="483"/>
        <v>11187.31</v>
      </c>
      <c r="W809" s="26">
        <f t="shared" si="484"/>
        <v>0</v>
      </c>
      <c r="X809" s="30">
        <v>413320</v>
      </c>
      <c r="Y809" s="26"/>
    </row>
    <row r="810" spans="1:25" ht="14.25" customHeight="1" x14ac:dyDescent="0.2">
      <c r="A810" s="7" t="s">
        <v>370</v>
      </c>
      <c r="B810" s="21">
        <v>5063</v>
      </c>
      <c r="C810" s="29"/>
      <c r="D810" s="6" t="s">
        <v>1520</v>
      </c>
      <c r="E810" s="6" t="s">
        <v>1727</v>
      </c>
      <c r="F810" s="20" t="s">
        <v>485</v>
      </c>
      <c r="G810" s="8">
        <v>3540</v>
      </c>
      <c r="H810" s="8">
        <v>3264.62</v>
      </c>
      <c r="I810" s="8">
        <f t="shared" si="468"/>
        <v>92.220903954802253</v>
      </c>
      <c r="J810" s="8">
        <v>275.17</v>
      </c>
      <c r="K810" s="8"/>
      <c r="L810" s="8">
        <f t="shared" si="486"/>
        <v>3539.79</v>
      </c>
      <c r="M810" s="8">
        <f t="shared" si="469"/>
        <v>99.994067796610167</v>
      </c>
      <c r="N810" s="8">
        <f t="shared" si="485"/>
        <v>0.21000000000003638</v>
      </c>
      <c r="O810" s="8">
        <f t="shared" si="487"/>
        <v>275.17</v>
      </c>
      <c r="P810" s="8"/>
      <c r="Q810" s="8"/>
      <c r="R810" s="8"/>
      <c r="S810" s="8">
        <f t="shared" si="481"/>
        <v>3539.79</v>
      </c>
      <c r="T810" s="8">
        <f t="shared" si="470"/>
        <v>99.994067796610167</v>
      </c>
      <c r="U810" s="8">
        <f t="shared" si="482"/>
        <v>0.21000000000003638</v>
      </c>
      <c r="V810" s="8">
        <f t="shared" si="483"/>
        <v>3539.79</v>
      </c>
      <c r="W810" s="26">
        <f t="shared" si="484"/>
        <v>0</v>
      </c>
      <c r="X810" s="30">
        <v>413320</v>
      </c>
      <c r="Y810" s="26"/>
    </row>
    <row r="811" spans="1:25" ht="14.25" customHeight="1" x14ac:dyDescent="0.2">
      <c r="A811" s="7" t="s">
        <v>370</v>
      </c>
      <c r="B811" s="21" t="s">
        <v>597</v>
      </c>
      <c r="C811" s="29"/>
      <c r="D811" s="6" t="s">
        <v>1520</v>
      </c>
      <c r="E811" s="6" t="s">
        <v>1728</v>
      </c>
      <c r="F811" s="20" t="s">
        <v>1556</v>
      </c>
      <c r="G811" s="8">
        <v>200</v>
      </c>
      <c r="H811" s="8">
        <v>138.49</v>
      </c>
      <c r="I811" s="8">
        <f t="shared" si="468"/>
        <v>69.245000000000005</v>
      </c>
      <c r="J811" s="8">
        <v>11.68</v>
      </c>
      <c r="K811" s="8"/>
      <c r="L811" s="8">
        <f t="shared" si="486"/>
        <v>150.17000000000002</v>
      </c>
      <c r="M811" s="8">
        <f t="shared" si="469"/>
        <v>75.085000000000008</v>
      </c>
      <c r="N811" s="8">
        <f t="shared" si="485"/>
        <v>49.829999999999984</v>
      </c>
      <c r="O811" s="8">
        <f t="shared" si="487"/>
        <v>11.68</v>
      </c>
      <c r="P811" s="8"/>
      <c r="Q811" s="8"/>
      <c r="R811" s="8"/>
      <c r="S811" s="8">
        <f t="shared" si="481"/>
        <v>150.17000000000002</v>
      </c>
      <c r="T811" s="8">
        <f t="shared" si="470"/>
        <v>75.085000000000008</v>
      </c>
      <c r="U811" s="8">
        <f t="shared" si="482"/>
        <v>49.829999999999984</v>
      </c>
      <c r="V811" s="8">
        <f t="shared" si="483"/>
        <v>150.17000000000002</v>
      </c>
      <c r="W811" s="26">
        <f t="shared" si="484"/>
        <v>0</v>
      </c>
      <c r="X811" s="30">
        <v>413700</v>
      </c>
      <c r="Y811" s="26"/>
    </row>
    <row r="812" spans="1:25" ht="14.25" customHeight="1" x14ac:dyDescent="0.2">
      <c r="A812" s="7" t="s">
        <v>1504</v>
      </c>
      <c r="B812" s="21" t="s">
        <v>1218</v>
      </c>
      <c r="C812" s="29"/>
      <c r="D812" s="6" t="s">
        <v>1520</v>
      </c>
      <c r="E812" s="6" t="s">
        <v>1557</v>
      </c>
      <c r="F812" s="20" t="s">
        <v>1558</v>
      </c>
      <c r="G812" s="8">
        <v>21184</v>
      </c>
      <c r="H812" s="8">
        <v>14240.49</v>
      </c>
      <c r="I812" s="8">
        <f>H812/G812*100</f>
        <v>67.22285687311178</v>
      </c>
      <c r="J812" s="8">
        <v>2467.8000000000002</v>
      </c>
      <c r="K812" s="8"/>
      <c r="L812" s="8">
        <f>H812+J812+K812</f>
        <v>16708.29</v>
      </c>
      <c r="M812" s="8">
        <f>L812/G812*100</f>
        <v>78.872214879154086</v>
      </c>
      <c r="N812" s="8">
        <f>G812-L812</f>
        <v>4475.7099999999991</v>
      </c>
      <c r="O812" s="8">
        <f>J812+K812</f>
        <v>2467.8000000000002</v>
      </c>
      <c r="P812" s="8"/>
      <c r="Q812" s="8"/>
      <c r="R812" s="8"/>
      <c r="S812" s="8">
        <f t="shared" si="481"/>
        <v>16708.29</v>
      </c>
      <c r="T812" s="8">
        <f t="shared" si="470"/>
        <v>78.872214879154086</v>
      </c>
      <c r="U812" s="8">
        <f t="shared" si="482"/>
        <v>4475.7099999999991</v>
      </c>
      <c r="V812" s="8">
        <f t="shared" si="483"/>
        <v>16708.29</v>
      </c>
      <c r="W812" s="26">
        <f t="shared" si="484"/>
        <v>0</v>
      </c>
      <c r="X812" s="30">
        <v>0</v>
      </c>
      <c r="Y812" s="26"/>
    </row>
    <row r="813" spans="1:25" ht="14.25" customHeight="1" x14ac:dyDescent="0.2">
      <c r="A813" s="7" t="s">
        <v>1504</v>
      </c>
      <c r="B813" s="21">
        <v>5526</v>
      </c>
      <c r="C813" s="29" t="s">
        <v>61</v>
      </c>
      <c r="D813" s="6" t="s">
        <v>1520</v>
      </c>
      <c r="E813" s="6" t="s">
        <v>1559</v>
      </c>
      <c r="F813" s="20" t="s">
        <v>1560</v>
      </c>
      <c r="G813" s="8">
        <v>1000</v>
      </c>
      <c r="H813" s="8">
        <v>304.45000000000005</v>
      </c>
      <c r="I813" s="8">
        <f t="shared" si="468"/>
        <v>30.445000000000004</v>
      </c>
      <c r="J813" s="8">
        <v>0</v>
      </c>
      <c r="K813" s="8"/>
      <c r="L813" s="8">
        <f t="shared" si="486"/>
        <v>304.45000000000005</v>
      </c>
      <c r="M813" s="8">
        <f t="shared" si="469"/>
        <v>30.445000000000004</v>
      </c>
      <c r="N813" s="8">
        <f t="shared" si="485"/>
        <v>695.55</v>
      </c>
      <c r="O813" s="8">
        <f t="shared" si="487"/>
        <v>0</v>
      </c>
      <c r="P813" s="8"/>
      <c r="Q813" s="8"/>
      <c r="R813" s="8"/>
      <c r="S813" s="8">
        <f t="shared" si="481"/>
        <v>304.45000000000005</v>
      </c>
      <c r="T813" s="8">
        <f t="shared" si="470"/>
        <v>30.445000000000004</v>
      </c>
      <c r="U813" s="8">
        <f t="shared" si="482"/>
        <v>695.55</v>
      </c>
      <c r="V813" s="8">
        <f t="shared" si="483"/>
        <v>304.45000000000005</v>
      </c>
      <c r="W813" s="26">
        <f t="shared" si="484"/>
        <v>0</v>
      </c>
      <c r="X813" s="30">
        <v>0</v>
      </c>
      <c r="Y813" s="26"/>
    </row>
    <row r="814" spans="1:25" ht="14.25" customHeight="1" x14ac:dyDescent="0.2">
      <c r="A814" s="7" t="s">
        <v>1504</v>
      </c>
      <c r="B814" s="21">
        <v>4500</v>
      </c>
      <c r="C814" s="29"/>
      <c r="D814" s="6" t="s">
        <v>1520</v>
      </c>
      <c r="E814" s="6" t="s">
        <v>1561</v>
      </c>
      <c r="F814" s="20" t="s">
        <v>33</v>
      </c>
      <c r="G814" s="8">
        <v>0</v>
      </c>
      <c r="H814" s="8">
        <v>0</v>
      </c>
      <c r="I814" s="8" t="e">
        <f t="shared" ref="I814:I863" si="538">H814/G814*100</f>
        <v>#DIV/0!</v>
      </c>
      <c r="J814" s="8">
        <v>0</v>
      </c>
      <c r="K814" s="8"/>
      <c r="L814" s="8">
        <f t="shared" si="486"/>
        <v>0</v>
      </c>
      <c r="M814" s="8" t="e">
        <f t="shared" ref="M814:M863" si="539">L814/G814*100</f>
        <v>#DIV/0!</v>
      </c>
      <c r="N814" s="8">
        <f t="shared" si="485"/>
        <v>0</v>
      </c>
      <c r="O814" s="8">
        <f t="shared" si="487"/>
        <v>0</v>
      </c>
      <c r="P814" s="8"/>
      <c r="Q814" s="8"/>
      <c r="R814" s="8"/>
      <c r="S814" s="8">
        <f t="shared" si="481"/>
        <v>0</v>
      </c>
      <c r="T814" s="8" t="e">
        <f t="shared" si="470"/>
        <v>#DIV/0!</v>
      </c>
      <c r="U814" s="8">
        <f t="shared" si="482"/>
        <v>0</v>
      </c>
      <c r="V814" s="8">
        <f t="shared" si="483"/>
        <v>0</v>
      </c>
      <c r="W814" s="26">
        <f t="shared" si="484"/>
        <v>0</v>
      </c>
      <c r="X814" s="30">
        <v>0</v>
      </c>
      <c r="Y814" s="26"/>
    </row>
    <row r="815" spans="1:25" ht="14.25" customHeight="1" x14ac:dyDescent="0.2">
      <c r="A815" s="7" t="s">
        <v>1504</v>
      </c>
      <c r="B815" s="21">
        <v>5526</v>
      </c>
      <c r="C815" s="29"/>
      <c r="D815" s="6" t="s">
        <v>1520</v>
      </c>
      <c r="E815" s="6" t="s">
        <v>1561</v>
      </c>
      <c r="F815" s="20" t="s">
        <v>34</v>
      </c>
      <c r="G815" s="8">
        <v>0</v>
      </c>
      <c r="H815" s="8">
        <v>0</v>
      </c>
      <c r="I815" s="8" t="e">
        <f t="shared" si="538"/>
        <v>#DIV/0!</v>
      </c>
      <c r="J815" s="8">
        <v>0</v>
      </c>
      <c r="K815" s="8"/>
      <c r="L815" s="8">
        <f t="shared" si="486"/>
        <v>0</v>
      </c>
      <c r="M815" s="8" t="e">
        <f t="shared" si="539"/>
        <v>#DIV/0!</v>
      </c>
      <c r="N815" s="8">
        <f t="shared" si="485"/>
        <v>0</v>
      </c>
      <c r="O815" s="8">
        <f t="shared" si="487"/>
        <v>0</v>
      </c>
      <c r="P815" s="8"/>
      <c r="Q815" s="8"/>
      <c r="R815" s="8"/>
      <c r="S815" s="8">
        <f t="shared" si="481"/>
        <v>0</v>
      </c>
      <c r="T815" s="8" t="e">
        <f t="shared" si="470"/>
        <v>#DIV/0!</v>
      </c>
      <c r="U815" s="8">
        <f t="shared" si="482"/>
        <v>0</v>
      </c>
      <c r="V815" s="8">
        <f t="shared" si="483"/>
        <v>0</v>
      </c>
      <c r="W815" s="26">
        <f t="shared" si="484"/>
        <v>0</v>
      </c>
      <c r="X815" s="30">
        <v>0</v>
      </c>
      <c r="Y815" s="26"/>
    </row>
    <row r="816" spans="1:25" ht="14.25" customHeight="1" x14ac:dyDescent="0.2">
      <c r="A816" s="7" t="s">
        <v>1504</v>
      </c>
      <c r="B816" s="21">
        <v>5526</v>
      </c>
      <c r="C816" s="29"/>
      <c r="D816" s="6" t="s">
        <v>1520</v>
      </c>
      <c r="E816" s="6" t="s">
        <v>35</v>
      </c>
      <c r="F816" s="20" t="s">
        <v>136</v>
      </c>
      <c r="G816" s="8">
        <v>0</v>
      </c>
      <c r="H816" s="8">
        <v>0</v>
      </c>
      <c r="I816" s="8" t="e">
        <f t="shared" si="538"/>
        <v>#DIV/0!</v>
      </c>
      <c r="J816" s="8">
        <v>0</v>
      </c>
      <c r="K816" s="8"/>
      <c r="L816" s="8">
        <f t="shared" si="486"/>
        <v>0</v>
      </c>
      <c r="M816" s="8" t="e">
        <f t="shared" si="539"/>
        <v>#DIV/0!</v>
      </c>
      <c r="N816" s="8">
        <f t="shared" si="485"/>
        <v>0</v>
      </c>
      <c r="O816" s="8">
        <f t="shared" si="487"/>
        <v>0</v>
      </c>
      <c r="P816" s="8"/>
      <c r="Q816" s="8"/>
      <c r="R816" s="8"/>
      <c r="S816" s="8">
        <f t="shared" si="481"/>
        <v>0</v>
      </c>
      <c r="T816" s="8" t="e">
        <f t="shared" si="470"/>
        <v>#DIV/0!</v>
      </c>
      <c r="U816" s="8">
        <f t="shared" si="482"/>
        <v>0</v>
      </c>
      <c r="V816" s="8">
        <f t="shared" si="483"/>
        <v>0</v>
      </c>
      <c r="W816" s="26">
        <f t="shared" si="484"/>
        <v>0</v>
      </c>
      <c r="X816" s="30">
        <v>0</v>
      </c>
      <c r="Y816" s="26"/>
    </row>
    <row r="817" spans="1:25" ht="14.25" customHeight="1" x14ac:dyDescent="0.2">
      <c r="A817" s="7" t="s">
        <v>1504</v>
      </c>
      <c r="B817" s="21">
        <v>4138</v>
      </c>
      <c r="C817" s="29"/>
      <c r="D817" s="6" t="s">
        <v>1520</v>
      </c>
      <c r="E817" s="6" t="s">
        <v>36</v>
      </c>
      <c r="F817" s="20" t="s">
        <v>1738</v>
      </c>
      <c r="G817" s="8">
        <v>1736</v>
      </c>
      <c r="H817" s="8">
        <v>44.73</v>
      </c>
      <c r="I817" s="8">
        <f>H817/G817*100</f>
        <v>2.5766129032258065</v>
      </c>
      <c r="J817" s="8">
        <v>0</v>
      </c>
      <c r="K817" s="8"/>
      <c r="L817" s="8">
        <f>H817+J817+K817</f>
        <v>44.73</v>
      </c>
      <c r="M817" s="8">
        <f>L817/G817*100</f>
        <v>2.5766129032258065</v>
      </c>
      <c r="N817" s="8">
        <f>G817-L817</f>
        <v>1691.27</v>
      </c>
      <c r="O817" s="8">
        <f>J817+K817</f>
        <v>0</v>
      </c>
      <c r="P817" s="8"/>
      <c r="Q817" s="8"/>
      <c r="R817" s="8"/>
      <c r="S817" s="8">
        <f t="shared" si="481"/>
        <v>44.73</v>
      </c>
      <c r="T817" s="8">
        <f t="shared" si="470"/>
        <v>2.5766129032258065</v>
      </c>
      <c r="U817" s="8">
        <f t="shared" si="482"/>
        <v>1691.27</v>
      </c>
      <c r="V817" s="8">
        <f t="shared" si="483"/>
        <v>44.73</v>
      </c>
      <c r="W817" s="26">
        <f t="shared" si="484"/>
        <v>0</v>
      </c>
      <c r="X817" s="30">
        <v>0</v>
      </c>
      <c r="Y817" s="26"/>
    </row>
    <row r="818" spans="1:25" ht="14.25" customHeight="1" x14ac:dyDescent="0.2">
      <c r="A818" s="7" t="s">
        <v>1504</v>
      </c>
      <c r="B818" s="21">
        <v>5526</v>
      </c>
      <c r="C818" s="29" t="s">
        <v>249</v>
      </c>
      <c r="D818" s="6" t="s">
        <v>1520</v>
      </c>
      <c r="E818" s="6" t="s">
        <v>250</v>
      </c>
      <c r="F818" s="185" t="s">
        <v>1738</v>
      </c>
      <c r="G818" s="195">
        <v>1300</v>
      </c>
      <c r="H818" s="8">
        <v>1201.3500000000001</v>
      </c>
      <c r="I818" s="8">
        <f t="shared" si="538"/>
        <v>92.41153846153847</v>
      </c>
      <c r="J818" s="8">
        <v>700</v>
      </c>
      <c r="K818" s="8"/>
      <c r="L818" s="8">
        <f t="shared" si="486"/>
        <v>1901.3500000000001</v>
      </c>
      <c r="M818" s="8">
        <f t="shared" si="539"/>
        <v>146.25769230769231</v>
      </c>
      <c r="N818" s="8">
        <f t="shared" si="485"/>
        <v>-601.35000000000014</v>
      </c>
      <c r="O818" s="8">
        <f t="shared" si="487"/>
        <v>700</v>
      </c>
      <c r="P818" s="8"/>
      <c r="Q818" s="8"/>
      <c r="R818" s="8"/>
      <c r="S818" s="8">
        <f t="shared" si="481"/>
        <v>1901.3500000000001</v>
      </c>
      <c r="T818" s="8">
        <f t="shared" si="470"/>
        <v>146.25769230769231</v>
      </c>
      <c r="U818" s="8">
        <f t="shared" si="482"/>
        <v>-601.35000000000014</v>
      </c>
      <c r="V818" s="8">
        <f t="shared" si="483"/>
        <v>1901.3500000000001</v>
      </c>
      <c r="W818" s="26">
        <f t="shared" si="484"/>
        <v>0</v>
      </c>
      <c r="X818" s="30">
        <v>0</v>
      </c>
      <c r="Y818" s="26"/>
    </row>
    <row r="819" spans="1:25" ht="14.25" customHeight="1" x14ac:dyDescent="0.2">
      <c r="A819" s="7" t="s">
        <v>1504</v>
      </c>
      <c r="B819" s="21">
        <v>6014</v>
      </c>
      <c r="C819" s="29" t="s">
        <v>888</v>
      </c>
      <c r="D819" s="6" t="s">
        <v>1520</v>
      </c>
      <c r="E819" s="6" t="s">
        <v>1475</v>
      </c>
      <c r="F819" s="20" t="s">
        <v>1476</v>
      </c>
      <c r="G819" s="8">
        <v>160</v>
      </c>
      <c r="H819" s="8">
        <v>125.02</v>
      </c>
      <c r="I819" s="8">
        <f t="shared" si="538"/>
        <v>78.137499999999989</v>
      </c>
      <c r="J819" s="8">
        <v>10</v>
      </c>
      <c r="K819" s="8"/>
      <c r="L819" s="8">
        <f t="shared" si="486"/>
        <v>135.01999999999998</v>
      </c>
      <c r="M819" s="8">
        <f t="shared" si="539"/>
        <v>84.387499999999989</v>
      </c>
      <c r="N819" s="8">
        <f t="shared" si="485"/>
        <v>24.980000000000018</v>
      </c>
      <c r="O819" s="8">
        <f t="shared" si="487"/>
        <v>10</v>
      </c>
      <c r="P819" s="8"/>
      <c r="Q819" s="8"/>
      <c r="R819" s="8"/>
      <c r="S819" s="8">
        <f t="shared" si="481"/>
        <v>135.01999999999998</v>
      </c>
      <c r="T819" s="8">
        <f t="shared" si="470"/>
        <v>84.387499999999989</v>
      </c>
      <c r="U819" s="8">
        <f t="shared" si="482"/>
        <v>24.980000000000018</v>
      </c>
      <c r="V819" s="8">
        <f t="shared" si="483"/>
        <v>135.01999999999998</v>
      </c>
      <c r="W819" s="26">
        <f t="shared" si="484"/>
        <v>0</v>
      </c>
      <c r="X819" s="30">
        <v>0</v>
      </c>
      <c r="Y819" s="26"/>
    </row>
    <row r="820" spans="1:25" ht="14.25" customHeight="1" x14ac:dyDescent="0.2">
      <c r="A820" s="7" t="s">
        <v>1504</v>
      </c>
      <c r="B820" s="21">
        <v>4138</v>
      </c>
      <c r="C820" s="29"/>
      <c r="D820" s="6" t="s">
        <v>1520</v>
      </c>
      <c r="E820" s="6" t="s">
        <v>1477</v>
      </c>
      <c r="F820" s="20" t="s">
        <v>1478</v>
      </c>
      <c r="G820" s="8">
        <v>6391</v>
      </c>
      <c r="H820" s="8">
        <v>1280</v>
      </c>
      <c r="I820" s="8">
        <f t="shared" si="538"/>
        <v>20.028164606477862</v>
      </c>
      <c r="J820" s="8">
        <v>1280</v>
      </c>
      <c r="K820" s="8"/>
      <c r="L820" s="8">
        <f t="shared" si="486"/>
        <v>2560</v>
      </c>
      <c r="M820" s="8">
        <f t="shared" si="539"/>
        <v>40.056329212955724</v>
      </c>
      <c r="N820" s="8">
        <f t="shared" si="485"/>
        <v>3831</v>
      </c>
      <c r="O820" s="8">
        <f t="shared" si="487"/>
        <v>1280</v>
      </c>
      <c r="P820" s="8"/>
      <c r="Q820" s="8"/>
      <c r="R820" s="8"/>
      <c r="S820" s="8">
        <f t="shared" si="481"/>
        <v>2560</v>
      </c>
      <c r="T820" s="8">
        <f t="shared" si="470"/>
        <v>40.056329212955724</v>
      </c>
      <c r="U820" s="8">
        <f t="shared" si="482"/>
        <v>3831</v>
      </c>
      <c r="V820" s="8">
        <f t="shared" si="483"/>
        <v>2560</v>
      </c>
      <c r="W820" s="26">
        <f t="shared" si="484"/>
        <v>0</v>
      </c>
      <c r="X820" s="30">
        <v>0</v>
      </c>
      <c r="Y820" s="26"/>
    </row>
    <row r="821" spans="1:25" ht="14.25" customHeight="1" x14ac:dyDescent="0.2">
      <c r="A821" s="7" t="s">
        <v>1504</v>
      </c>
      <c r="B821" s="21">
        <v>4138</v>
      </c>
      <c r="C821" s="29"/>
      <c r="D821" s="6" t="s">
        <v>1520</v>
      </c>
      <c r="E821" s="6" t="s">
        <v>1479</v>
      </c>
      <c r="F821" s="20" t="s">
        <v>1480</v>
      </c>
      <c r="G821" s="22">
        <v>0</v>
      </c>
      <c r="H821" s="8">
        <v>0</v>
      </c>
      <c r="I821" s="8" t="e">
        <f>H821/G821*100</f>
        <v>#DIV/0!</v>
      </c>
      <c r="J821" s="8">
        <v>0</v>
      </c>
      <c r="K821" s="8"/>
      <c r="L821" s="8">
        <f>H821+J821+K821</f>
        <v>0</v>
      </c>
      <c r="M821" s="8" t="e">
        <f>L821/G821*100</f>
        <v>#DIV/0!</v>
      </c>
      <c r="N821" s="8">
        <f>G821-L821</f>
        <v>0</v>
      </c>
      <c r="O821" s="8">
        <f>J821+K821</f>
        <v>0</v>
      </c>
      <c r="P821" s="8"/>
      <c r="Q821" s="8"/>
      <c r="R821" s="8"/>
      <c r="S821" s="8">
        <f t="shared" si="481"/>
        <v>0</v>
      </c>
      <c r="T821" s="8" t="e">
        <f t="shared" si="470"/>
        <v>#DIV/0!</v>
      </c>
      <c r="U821" s="8">
        <f t="shared" si="482"/>
        <v>0</v>
      </c>
      <c r="V821" s="8">
        <f t="shared" si="483"/>
        <v>0</v>
      </c>
      <c r="W821" s="26">
        <f t="shared" si="484"/>
        <v>0</v>
      </c>
      <c r="X821" s="30">
        <v>552620</v>
      </c>
      <c r="Y821" s="26"/>
    </row>
    <row r="822" spans="1:25" ht="14.25" customHeight="1" x14ac:dyDescent="0.2">
      <c r="A822" s="7" t="s">
        <v>1504</v>
      </c>
      <c r="B822" s="21">
        <v>4138</v>
      </c>
      <c r="C822" s="29"/>
      <c r="D822" s="6" t="s">
        <v>1520</v>
      </c>
      <c r="E822" s="6" t="s">
        <v>1481</v>
      </c>
      <c r="F822" s="20" t="s">
        <v>1482</v>
      </c>
      <c r="G822" s="22">
        <v>1898</v>
      </c>
      <c r="H822" s="8">
        <v>282</v>
      </c>
      <c r="I822" s="8">
        <f>H822/G822*100</f>
        <v>14.857744994731295</v>
      </c>
      <c r="J822" s="8">
        <v>375.41</v>
      </c>
      <c r="K822" s="8"/>
      <c r="L822" s="8">
        <f>H822+J822+K822</f>
        <v>657.41000000000008</v>
      </c>
      <c r="M822" s="8">
        <f>L822/G822*100</f>
        <v>34.636986301369866</v>
      </c>
      <c r="N822" s="8">
        <f>G822-L822</f>
        <v>1240.5899999999999</v>
      </c>
      <c r="O822" s="8">
        <f>J822+K822</f>
        <v>375.41</v>
      </c>
      <c r="P822" s="8"/>
      <c r="Q822" s="8"/>
      <c r="R822" s="8"/>
      <c r="S822" s="8">
        <f t="shared" si="481"/>
        <v>657.41000000000008</v>
      </c>
      <c r="T822" s="8">
        <f t="shared" si="470"/>
        <v>34.636986301369866</v>
      </c>
      <c r="U822" s="8">
        <f t="shared" si="482"/>
        <v>1240.5899999999999</v>
      </c>
      <c r="V822" s="8">
        <f t="shared" si="483"/>
        <v>657.41000000000008</v>
      </c>
      <c r="W822" s="26">
        <f t="shared" si="484"/>
        <v>0</v>
      </c>
      <c r="X822" s="30">
        <v>552620</v>
      </c>
      <c r="Y822" s="26"/>
    </row>
    <row r="823" spans="1:25" ht="14.25" customHeight="1" x14ac:dyDescent="0.2">
      <c r="A823" s="7" t="s">
        <v>1504</v>
      </c>
      <c r="B823" s="21">
        <v>4500</v>
      </c>
      <c r="C823" s="29"/>
      <c r="D823" s="6" t="s">
        <v>1520</v>
      </c>
      <c r="E823" s="6" t="s">
        <v>1483</v>
      </c>
      <c r="F823" s="20" t="s">
        <v>489</v>
      </c>
      <c r="G823" s="8">
        <v>770</v>
      </c>
      <c r="H823" s="8">
        <v>770</v>
      </c>
      <c r="I823" s="8">
        <f t="shared" ref="I823:I829" si="540">H823/G823*100</f>
        <v>100</v>
      </c>
      <c r="J823" s="8">
        <v>0</v>
      </c>
      <c r="K823" s="8"/>
      <c r="L823" s="8">
        <f t="shared" ref="L823:L829" si="541">H823+J823+K823</f>
        <v>770</v>
      </c>
      <c r="M823" s="8">
        <f t="shared" ref="M823:M829" si="542">L823/G823*100</f>
        <v>100</v>
      </c>
      <c r="N823" s="8">
        <f t="shared" ref="N823:N829" si="543">G823-L823</f>
        <v>0</v>
      </c>
      <c r="O823" s="8">
        <f t="shared" ref="O823:O829" si="544">J823+K823</f>
        <v>0</v>
      </c>
      <c r="P823" s="8"/>
      <c r="Q823" s="8"/>
      <c r="R823" s="76"/>
      <c r="S823" s="8">
        <f t="shared" si="481"/>
        <v>770</v>
      </c>
      <c r="T823" s="8">
        <f t="shared" ref="T823:T863" si="545">S823/G823*100</f>
        <v>100</v>
      </c>
      <c r="U823" s="8">
        <f t="shared" si="482"/>
        <v>0</v>
      </c>
      <c r="V823" s="8">
        <f t="shared" si="483"/>
        <v>770</v>
      </c>
      <c r="W823" s="26">
        <f t="shared" si="484"/>
        <v>0</v>
      </c>
      <c r="X823" s="30">
        <v>0</v>
      </c>
      <c r="Y823" s="26"/>
    </row>
    <row r="824" spans="1:25" ht="14.25" customHeight="1" x14ac:dyDescent="0.2">
      <c r="A824" s="7" t="s">
        <v>1504</v>
      </c>
      <c r="B824" s="21">
        <v>4500</v>
      </c>
      <c r="C824" s="29"/>
      <c r="D824" s="6" t="s">
        <v>1520</v>
      </c>
      <c r="E824" s="6" t="s">
        <v>1576</v>
      </c>
      <c r="F824" s="20" t="s">
        <v>244</v>
      </c>
      <c r="G824" s="8">
        <v>0</v>
      </c>
      <c r="H824" s="8">
        <v>0</v>
      </c>
      <c r="I824" s="8" t="e">
        <f t="shared" si="540"/>
        <v>#DIV/0!</v>
      </c>
      <c r="J824" s="8">
        <v>0</v>
      </c>
      <c r="K824" s="8"/>
      <c r="L824" s="8">
        <f t="shared" si="541"/>
        <v>0</v>
      </c>
      <c r="M824" s="8" t="e">
        <f t="shared" si="542"/>
        <v>#DIV/0!</v>
      </c>
      <c r="N824" s="8">
        <f t="shared" si="543"/>
        <v>0</v>
      </c>
      <c r="O824" s="8">
        <f t="shared" si="544"/>
        <v>0</v>
      </c>
      <c r="P824" s="8"/>
      <c r="Q824" s="8"/>
      <c r="R824" s="8"/>
      <c r="S824" s="8">
        <f t="shared" si="481"/>
        <v>0</v>
      </c>
      <c r="T824" s="8" t="e">
        <f t="shared" si="545"/>
        <v>#DIV/0!</v>
      </c>
      <c r="U824" s="8">
        <f t="shared" si="482"/>
        <v>0</v>
      </c>
      <c r="V824" s="8">
        <f t="shared" si="483"/>
        <v>0</v>
      </c>
      <c r="W824" s="26">
        <f t="shared" si="484"/>
        <v>0</v>
      </c>
      <c r="X824" s="30">
        <v>0</v>
      </c>
      <c r="Y824" s="26"/>
    </row>
    <row r="825" spans="1:25" ht="14.25" customHeight="1" x14ac:dyDescent="0.2">
      <c r="A825" s="7" t="s">
        <v>1504</v>
      </c>
      <c r="B825" s="21">
        <v>4500</v>
      </c>
      <c r="C825" s="29"/>
      <c r="D825" s="6" t="s">
        <v>1520</v>
      </c>
      <c r="E825" s="6" t="s">
        <v>1577</v>
      </c>
      <c r="F825" s="20" t="s">
        <v>350</v>
      </c>
      <c r="G825" s="22">
        <v>120</v>
      </c>
      <c r="H825" s="8">
        <v>120</v>
      </c>
      <c r="I825" s="8">
        <f t="shared" si="540"/>
        <v>100</v>
      </c>
      <c r="J825" s="8">
        <v>0</v>
      </c>
      <c r="K825" s="8"/>
      <c r="L825" s="8">
        <f t="shared" si="541"/>
        <v>120</v>
      </c>
      <c r="M825" s="8">
        <f t="shared" si="542"/>
        <v>100</v>
      </c>
      <c r="N825" s="8">
        <f t="shared" si="543"/>
        <v>0</v>
      </c>
      <c r="O825" s="8">
        <f t="shared" si="544"/>
        <v>0</v>
      </c>
      <c r="P825" s="8"/>
      <c r="Q825" s="8"/>
      <c r="R825" s="8"/>
      <c r="S825" s="8">
        <f t="shared" si="481"/>
        <v>120</v>
      </c>
      <c r="T825" s="8">
        <f t="shared" si="545"/>
        <v>100</v>
      </c>
      <c r="U825" s="8">
        <f t="shared" si="482"/>
        <v>0</v>
      </c>
      <c r="V825" s="8">
        <f t="shared" si="483"/>
        <v>120</v>
      </c>
      <c r="W825" s="26">
        <f t="shared" si="484"/>
        <v>0</v>
      </c>
      <c r="X825" s="30">
        <v>552620</v>
      </c>
      <c r="Y825" s="26"/>
    </row>
    <row r="826" spans="1:25" ht="14.25" customHeight="1" x14ac:dyDescent="0.2">
      <c r="A826" s="7" t="s">
        <v>1504</v>
      </c>
      <c r="B826" s="21">
        <v>4500</v>
      </c>
      <c r="C826" s="29"/>
      <c r="D826" s="6" t="s">
        <v>1520</v>
      </c>
      <c r="E826" s="6" t="s">
        <v>1578</v>
      </c>
      <c r="F826" s="20" t="s">
        <v>488</v>
      </c>
      <c r="G826" s="22">
        <v>200</v>
      </c>
      <c r="H826" s="8">
        <v>200</v>
      </c>
      <c r="I826" s="8">
        <f t="shared" si="540"/>
        <v>100</v>
      </c>
      <c r="J826" s="8">
        <v>0</v>
      </c>
      <c r="K826" s="8"/>
      <c r="L826" s="8">
        <f t="shared" si="541"/>
        <v>200</v>
      </c>
      <c r="M826" s="8">
        <f t="shared" si="542"/>
        <v>100</v>
      </c>
      <c r="N826" s="8">
        <f t="shared" si="543"/>
        <v>0</v>
      </c>
      <c r="O826" s="8">
        <f t="shared" si="544"/>
        <v>0</v>
      </c>
      <c r="P826" s="8"/>
      <c r="Q826" s="8"/>
      <c r="R826" s="76"/>
      <c r="S826" s="8">
        <f t="shared" si="481"/>
        <v>200</v>
      </c>
      <c r="T826" s="8">
        <f t="shared" si="545"/>
        <v>100</v>
      </c>
      <c r="U826" s="8">
        <f t="shared" si="482"/>
        <v>0</v>
      </c>
      <c r="V826" s="8">
        <f t="shared" si="483"/>
        <v>200</v>
      </c>
      <c r="W826" s="26">
        <f t="shared" si="484"/>
        <v>0</v>
      </c>
      <c r="X826" s="30">
        <v>552620</v>
      </c>
      <c r="Y826" s="26"/>
    </row>
    <row r="827" spans="1:25" ht="14.25" customHeight="1" x14ac:dyDescent="0.2">
      <c r="A827" s="7" t="s">
        <v>1504</v>
      </c>
      <c r="B827" s="21">
        <v>4500</v>
      </c>
      <c r="C827" s="29"/>
      <c r="D827" s="6" t="s">
        <v>1520</v>
      </c>
      <c r="E827" s="6" t="s">
        <v>1579</v>
      </c>
      <c r="F827" s="20" t="s">
        <v>1527</v>
      </c>
      <c r="G827" s="8">
        <v>250</v>
      </c>
      <c r="H827" s="8">
        <v>250</v>
      </c>
      <c r="I827" s="8">
        <f t="shared" si="540"/>
        <v>100</v>
      </c>
      <c r="J827" s="8">
        <v>0</v>
      </c>
      <c r="K827" s="8"/>
      <c r="L827" s="8">
        <f t="shared" si="541"/>
        <v>250</v>
      </c>
      <c r="M827" s="8">
        <f t="shared" si="542"/>
        <v>100</v>
      </c>
      <c r="N827" s="8">
        <f t="shared" si="543"/>
        <v>0</v>
      </c>
      <c r="O827" s="8">
        <f t="shared" si="544"/>
        <v>0</v>
      </c>
      <c r="P827" s="8"/>
      <c r="Q827" s="8"/>
      <c r="R827" s="8"/>
      <c r="S827" s="8">
        <f t="shared" si="481"/>
        <v>250</v>
      </c>
      <c r="T827" s="8">
        <f t="shared" si="545"/>
        <v>100</v>
      </c>
      <c r="U827" s="8">
        <f t="shared" si="482"/>
        <v>0</v>
      </c>
      <c r="V827" s="8">
        <f t="shared" si="483"/>
        <v>250</v>
      </c>
      <c r="W827" s="26">
        <f t="shared" si="484"/>
        <v>0</v>
      </c>
      <c r="X827" s="30">
        <v>0</v>
      </c>
      <c r="Y827" s="26"/>
    </row>
    <row r="828" spans="1:25" ht="14.25" customHeight="1" x14ac:dyDescent="0.2">
      <c r="A828" s="7" t="s">
        <v>1504</v>
      </c>
      <c r="B828" s="21">
        <v>4500</v>
      </c>
      <c r="C828" s="29"/>
      <c r="D828" s="6" t="s">
        <v>1520</v>
      </c>
      <c r="E828" s="6" t="s">
        <v>1580</v>
      </c>
      <c r="F828" s="20" t="s">
        <v>1528</v>
      </c>
      <c r="G828" s="8">
        <v>300</v>
      </c>
      <c r="H828" s="8">
        <v>300</v>
      </c>
      <c r="I828" s="8">
        <f t="shared" si="540"/>
        <v>100</v>
      </c>
      <c r="J828" s="8">
        <v>0</v>
      </c>
      <c r="K828" s="8"/>
      <c r="L828" s="8">
        <f t="shared" si="541"/>
        <v>300</v>
      </c>
      <c r="M828" s="8">
        <f t="shared" si="542"/>
        <v>100</v>
      </c>
      <c r="N828" s="8">
        <f t="shared" si="543"/>
        <v>0</v>
      </c>
      <c r="O828" s="8">
        <f t="shared" si="544"/>
        <v>0</v>
      </c>
      <c r="P828" s="8"/>
      <c r="Q828" s="8"/>
      <c r="R828" s="8"/>
      <c r="S828" s="8">
        <f t="shared" si="481"/>
        <v>300</v>
      </c>
      <c r="T828" s="8">
        <f t="shared" si="545"/>
        <v>100</v>
      </c>
      <c r="U828" s="8">
        <f t="shared" si="482"/>
        <v>0</v>
      </c>
      <c r="V828" s="8">
        <f t="shared" si="483"/>
        <v>300</v>
      </c>
      <c r="W828" s="26">
        <f t="shared" si="484"/>
        <v>0</v>
      </c>
      <c r="X828" s="30">
        <v>0</v>
      </c>
      <c r="Y828" s="26"/>
    </row>
    <row r="829" spans="1:25" ht="14.25" customHeight="1" x14ac:dyDescent="0.2">
      <c r="A829" s="7" t="s">
        <v>1504</v>
      </c>
      <c r="B829" s="21">
        <v>4500</v>
      </c>
      <c r="C829" s="29"/>
      <c r="D829" s="6" t="s">
        <v>1520</v>
      </c>
      <c r="E829" s="6" t="s">
        <v>1581</v>
      </c>
      <c r="F829" s="20" t="s">
        <v>1529</v>
      </c>
      <c r="G829" s="22">
        <v>0</v>
      </c>
      <c r="H829" s="8">
        <v>0</v>
      </c>
      <c r="I829" s="8" t="e">
        <f t="shared" si="540"/>
        <v>#DIV/0!</v>
      </c>
      <c r="J829" s="8">
        <v>0</v>
      </c>
      <c r="K829" s="8"/>
      <c r="L829" s="8">
        <f t="shared" si="541"/>
        <v>0</v>
      </c>
      <c r="M829" s="8" t="e">
        <f t="shared" si="542"/>
        <v>#DIV/0!</v>
      </c>
      <c r="N829" s="8">
        <f t="shared" si="543"/>
        <v>0</v>
      </c>
      <c r="O829" s="8">
        <f t="shared" si="544"/>
        <v>0</v>
      </c>
      <c r="P829" s="8"/>
      <c r="Q829" s="8"/>
      <c r="R829" s="8"/>
      <c r="S829" s="8">
        <f t="shared" si="481"/>
        <v>0</v>
      </c>
      <c r="T829" s="8" t="e">
        <f t="shared" si="545"/>
        <v>#DIV/0!</v>
      </c>
      <c r="U829" s="8">
        <f t="shared" si="482"/>
        <v>0</v>
      </c>
      <c r="V829" s="8">
        <f t="shared" si="483"/>
        <v>0</v>
      </c>
      <c r="W829" s="26">
        <f t="shared" si="484"/>
        <v>0</v>
      </c>
      <c r="X829" s="30">
        <v>552620</v>
      </c>
      <c r="Y829" s="26"/>
    </row>
    <row r="830" spans="1:25" ht="14.25" customHeight="1" x14ac:dyDescent="0.2">
      <c r="A830" s="7" t="s">
        <v>1504</v>
      </c>
      <c r="B830" s="21">
        <v>4500</v>
      </c>
      <c r="C830" s="29"/>
      <c r="D830" s="6" t="s">
        <v>1520</v>
      </c>
      <c r="E830" s="6" t="s">
        <v>1582</v>
      </c>
      <c r="F830" s="20" t="s">
        <v>348</v>
      </c>
      <c r="G830" s="8">
        <v>250</v>
      </c>
      <c r="H830" s="8">
        <v>0</v>
      </c>
      <c r="I830" s="8">
        <f t="shared" si="538"/>
        <v>0</v>
      </c>
      <c r="J830" s="8">
        <v>0</v>
      </c>
      <c r="K830" s="8"/>
      <c r="L830" s="8">
        <f t="shared" si="486"/>
        <v>0</v>
      </c>
      <c r="M830" s="8">
        <f t="shared" si="539"/>
        <v>0</v>
      </c>
      <c r="N830" s="8">
        <f t="shared" si="485"/>
        <v>250</v>
      </c>
      <c r="O830" s="8">
        <f t="shared" si="487"/>
        <v>0</v>
      </c>
      <c r="P830" s="8"/>
      <c r="Q830" s="8"/>
      <c r="R830" s="8"/>
      <c r="S830" s="8">
        <f t="shared" ref="S830:S863" si="546">L830+P830+Q830+R830</f>
        <v>0</v>
      </c>
      <c r="T830" s="8">
        <f t="shared" si="545"/>
        <v>0</v>
      </c>
      <c r="U830" s="8">
        <f t="shared" ref="U830:U863" si="547">G830-S830</f>
        <v>250</v>
      </c>
      <c r="V830" s="8">
        <f t="shared" ref="V830:V865" si="548">H830+J830</f>
        <v>0</v>
      </c>
      <c r="W830" s="26">
        <f t="shared" ref="W830:W863" si="549">K830+P830</f>
        <v>0</v>
      </c>
      <c r="X830" s="30">
        <v>552620</v>
      </c>
      <c r="Y830" s="26"/>
    </row>
    <row r="831" spans="1:25" ht="14.25" customHeight="1" x14ac:dyDescent="0.2">
      <c r="A831" s="7" t="s">
        <v>1504</v>
      </c>
      <c r="B831" s="21">
        <v>4500</v>
      </c>
      <c r="C831" s="29"/>
      <c r="D831" s="6" t="s">
        <v>1520</v>
      </c>
      <c r="E831" s="6" t="s">
        <v>1583</v>
      </c>
      <c r="F831" s="20" t="s">
        <v>487</v>
      </c>
      <c r="G831" s="8">
        <v>200</v>
      </c>
      <c r="H831" s="8">
        <v>200</v>
      </c>
      <c r="I831" s="8">
        <f t="shared" si="538"/>
        <v>100</v>
      </c>
      <c r="J831" s="8">
        <v>0</v>
      </c>
      <c r="K831" s="8"/>
      <c r="L831" s="8">
        <f t="shared" si="486"/>
        <v>200</v>
      </c>
      <c r="M831" s="8">
        <f t="shared" si="539"/>
        <v>100</v>
      </c>
      <c r="N831" s="8">
        <f t="shared" si="485"/>
        <v>0</v>
      </c>
      <c r="O831" s="8">
        <f t="shared" si="487"/>
        <v>0</v>
      </c>
      <c r="P831" s="8"/>
      <c r="Q831" s="8"/>
      <c r="R831" s="8"/>
      <c r="S831" s="8">
        <f t="shared" si="546"/>
        <v>200</v>
      </c>
      <c r="T831" s="8">
        <f t="shared" si="545"/>
        <v>100</v>
      </c>
      <c r="U831" s="8">
        <f t="shared" si="547"/>
        <v>0</v>
      </c>
      <c r="V831" s="8">
        <f t="shared" si="548"/>
        <v>200</v>
      </c>
      <c r="W831" s="26">
        <f t="shared" si="549"/>
        <v>0</v>
      </c>
      <c r="X831" s="30">
        <v>0</v>
      </c>
      <c r="Y831" s="26"/>
    </row>
    <row r="832" spans="1:25" ht="14.25" customHeight="1" x14ac:dyDescent="0.2">
      <c r="A832" s="7" t="s">
        <v>1504</v>
      </c>
      <c r="B832" s="21">
        <v>4500</v>
      </c>
      <c r="C832" s="29"/>
      <c r="D832" s="6" t="s">
        <v>1520</v>
      </c>
      <c r="E832" s="6" t="s">
        <v>1584</v>
      </c>
      <c r="F832" s="20" t="s">
        <v>122</v>
      </c>
      <c r="G832" s="8">
        <v>0</v>
      </c>
      <c r="H832" s="8">
        <v>0</v>
      </c>
      <c r="I832" s="8" t="e">
        <f t="shared" si="538"/>
        <v>#DIV/0!</v>
      </c>
      <c r="J832" s="8">
        <v>0</v>
      </c>
      <c r="K832" s="8"/>
      <c r="L832" s="8">
        <f t="shared" si="486"/>
        <v>0</v>
      </c>
      <c r="M832" s="8" t="e">
        <f t="shared" si="539"/>
        <v>#DIV/0!</v>
      </c>
      <c r="N832" s="8">
        <f t="shared" si="485"/>
        <v>0</v>
      </c>
      <c r="O832" s="8">
        <f t="shared" si="487"/>
        <v>0</v>
      </c>
      <c r="P832" s="8"/>
      <c r="Q832" s="8"/>
      <c r="R832" s="8"/>
      <c r="S832" s="8">
        <f t="shared" si="546"/>
        <v>0</v>
      </c>
      <c r="T832" s="8" t="e">
        <f t="shared" si="545"/>
        <v>#DIV/0!</v>
      </c>
      <c r="U832" s="8">
        <f t="shared" si="547"/>
        <v>0</v>
      </c>
      <c r="V832" s="8">
        <f t="shared" si="548"/>
        <v>0</v>
      </c>
      <c r="W832" s="26">
        <f t="shared" si="549"/>
        <v>0</v>
      </c>
      <c r="X832" s="30">
        <v>0</v>
      </c>
      <c r="Y832" s="26"/>
    </row>
    <row r="833" spans="1:25" ht="14.25" customHeight="1" x14ac:dyDescent="0.2">
      <c r="A833" s="7" t="s">
        <v>1504</v>
      </c>
      <c r="B833" s="21">
        <v>4500</v>
      </c>
      <c r="C833" s="29"/>
      <c r="D833" s="6" t="s">
        <v>1520</v>
      </c>
      <c r="E833" s="6" t="s">
        <v>1585</v>
      </c>
      <c r="F833" s="20" t="s">
        <v>490</v>
      </c>
      <c r="G833" s="8">
        <v>0</v>
      </c>
      <c r="H833" s="8">
        <v>0</v>
      </c>
      <c r="I833" s="8" t="e">
        <f>H833/G833*100</f>
        <v>#DIV/0!</v>
      </c>
      <c r="J833" s="8">
        <v>0</v>
      </c>
      <c r="K833" s="8"/>
      <c r="L833" s="8">
        <f>H833+J833+K833</f>
        <v>0</v>
      </c>
      <c r="M833" s="8" t="e">
        <f>L833/G833*100</f>
        <v>#DIV/0!</v>
      </c>
      <c r="N833" s="8">
        <f>G833-L833</f>
        <v>0</v>
      </c>
      <c r="O833" s="8">
        <f>J833+K833</f>
        <v>0</v>
      </c>
      <c r="P833" s="8"/>
      <c r="Q833" s="8"/>
      <c r="R833" s="8"/>
      <c r="S833" s="8">
        <f t="shared" si="546"/>
        <v>0</v>
      </c>
      <c r="T833" s="8" t="e">
        <f t="shared" si="545"/>
        <v>#DIV/0!</v>
      </c>
      <c r="U833" s="8">
        <f t="shared" si="547"/>
        <v>0</v>
      </c>
      <c r="V833" s="8">
        <f t="shared" si="548"/>
        <v>0</v>
      </c>
      <c r="W833" s="26">
        <f t="shared" si="549"/>
        <v>0</v>
      </c>
      <c r="X833" s="30">
        <v>0</v>
      </c>
      <c r="Y833" s="26"/>
    </row>
    <row r="834" spans="1:25" ht="14.25" customHeight="1" x14ac:dyDescent="0.2">
      <c r="A834" s="7" t="s">
        <v>1504</v>
      </c>
      <c r="B834" s="21">
        <v>4500</v>
      </c>
      <c r="C834" s="29"/>
      <c r="D834" s="6" t="s">
        <v>1520</v>
      </c>
      <c r="E834" s="6" t="s">
        <v>1586</v>
      </c>
      <c r="F834" s="31" t="s">
        <v>491</v>
      </c>
      <c r="G834" s="8">
        <v>0</v>
      </c>
      <c r="H834" s="8">
        <v>0</v>
      </c>
      <c r="I834" s="8" t="e">
        <f t="shared" si="538"/>
        <v>#DIV/0!</v>
      </c>
      <c r="J834" s="8">
        <v>0</v>
      </c>
      <c r="K834" s="8"/>
      <c r="L834" s="8">
        <f t="shared" si="486"/>
        <v>0</v>
      </c>
      <c r="M834" s="8" t="e">
        <f t="shared" si="539"/>
        <v>#DIV/0!</v>
      </c>
      <c r="N834" s="8">
        <f t="shared" si="485"/>
        <v>0</v>
      </c>
      <c r="O834" s="8">
        <f t="shared" si="487"/>
        <v>0</v>
      </c>
      <c r="P834" s="8"/>
      <c r="Q834" s="8"/>
      <c r="R834" s="8"/>
      <c r="S834" s="8">
        <f t="shared" si="546"/>
        <v>0</v>
      </c>
      <c r="T834" s="8" t="e">
        <f t="shared" si="545"/>
        <v>#DIV/0!</v>
      </c>
      <c r="U834" s="8">
        <f t="shared" si="547"/>
        <v>0</v>
      </c>
      <c r="V834" s="8">
        <f t="shared" si="548"/>
        <v>0</v>
      </c>
      <c r="W834" s="26">
        <f t="shared" si="549"/>
        <v>0</v>
      </c>
      <c r="X834" s="30">
        <v>0</v>
      </c>
      <c r="Y834" s="26"/>
    </row>
    <row r="835" spans="1:25" ht="14.25" customHeight="1" x14ac:dyDescent="0.2">
      <c r="A835" s="7" t="s">
        <v>1504</v>
      </c>
      <c r="B835" s="21">
        <v>4500</v>
      </c>
      <c r="C835" s="29"/>
      <c r="D835" s="6" t="s">
        <v>1520</v>
      </c>
      <c r="E835" s="6" t="s">
        <v>1587</v>
      </c>
      <c r="F835" s="20" t="s">
        <v>167</v>
      </c>
      <c r="G835" s="8">
        <v>0</v>
      </c>
      <c r="H835" s="8">
        <v>0</v>
      </c>
      <c r="I835" s="8" t="e">
        <f t="shared" si="538"/>
        <v>#DIV/0!</v>
      </c>
      <c r="J835" s="8">
        <v>0</v>
      </c>
      <c r="K835" s="8"/>
      <c r="L835" s="8">
        <f t="shared" si="486"/>
        <v>0</v>
      </c>
      <c r="M835" s="8" t="e">
        <f t="shared" si="539"/>
        <v>#DIV/0!</v>
      </c>
      <c r="N835" s="8">
        <f t="shared" si="485"/>
        <v>0</v>
      </c>
      <c r="O835" s="8">
        <f t="shared" si="487"/>
        <v>0</v>
      </c>
      <c r="P835" s="8"/>
      <c r="Q835" s="8"/>
      <c r="R835" s="8"/>
      <c r="S835" s="8">
        <f t="shared" si="546"/>
        <v>0</v>
      </c>
      <c r="T835" s="8" t="e">
        <f t="shared" si="545"/>
        <v>#DIV/0!</v>
      </c>
      <c r="U835" s="8">
        <f t="shared" si="547"/>
        <v>0</v>
      </c>
      <c r="V835" s="8">
        <f t="shared" si="548"/>
        <v>0</v>
      </c>
      <c r="W835" s="26">
        <f t="shared" si="549"/>
        <v>0</v>
      </c>
      <c r="X835" s="30">
        <v>413899</v>
      </c>
      <c r="Y835" s="26"/>
    </row>
    <row r="836" spans="1:25" ht="14.25" customHeight="1" x14ac:dyDescent="0.2">
      <c r="A836" s="7" t="s">
        <v>1504</v>
      </c>
      <c r="B836" s="21">
        <v>4500</v>
      </c>
      <c r="C836" s="29"/>
      <c r="D836" s="6" t="s">
        <v>1520</v>
      </c>
      <c r="E836" s="6" t="s">
        <v>1588</v>
      </c>
      <c r="F836" s="20" t="s">
        <v>278</v>
      </c>
      <c r="G836" s="8">
        <v>0</v>
      </c>
      <c r="H836" s="8">
        <v>0</v>
      </c>
      <c r="I836" s="8" t="e">
        <f t="shared" si="538"/>
        <v>#DIV/0!</v>
      </c>
      <c r="J836" s="8">
        <v>0</v>
      </c>
      <c r="K836" s="8"/>
      <c r="L836" s="8">
        <f t="shared" si="486"/>
        <v>0</v>
      </c>
      <c r="M836" s="8" t="e">
        <f t="shared" si="539"/>
        <v>#DIV/0!</v>
      </c>
      <c r="N836" s="8">
        <f t="shared" si="485"/>
        <v>0</v>
      </c>
      <c r="O836" s="8">
        <f t="shared" si="487"/>
        <v>0</v>
      </c>
      <c r="P836" s="8"/>
      <c r="Q836" s="8"/>
      <c r="R836" s="8"/>
      <c r="S836" s="8">
        <f t="shared" si="546"/>
        <v>0</v>
      </c>
      <c r="T836" s="8" t="e">
        <f t="shared" si="545"/>
        <v>#DIV/0!</v>
      </c>
      <c r="U836" s="8">
        <f t="shared" si="547"/>
        <v>0</v>
      </c>
      <c r="V836" s="8">
        <f t="shared" si="548"/>
        <v>0</v>
      </c>
      <c r="W836" s="26">
        <f t="shared" si="549"/>
        <v>0</v>
      </c>
      <c r="X836" s="30">
        <v>0</v>
      </c>
      <c r="Y836" s="26"/>
    </row>
    <row r="837" spans="1:25" ht="14.25" customHeight="1" x14ac:dyDescent="0.2">
      <c r="A837" s="7" t="s">
        <v>1504</v>
      </c>
      <c r="B837" s="21">
        <v>4500</v>
      </c>
      <c r="C837" s="29"/>
      <c r="D837" s="6" t="s">
        <v>1520</v>
      </c>
      <c r="E837" s="6" t="s">
        <v>1589</v>
      </c>
      <c r="F837" s="20" t="s">
        <v>168</v>
      </c>
      <c r="G837" s="8">
        <v>0</v>
      </c>
      <c r="H837" s="8">
        <v>0</v>
      </c>
      <c r="I837" s="8" t="e">
        <f t="shared" si="538"/>
        <v>#DIV/0!</v>
      </c>
      <c r="J837" s="8">
        <v>0</v>
      </c>
      <c r="K837" s="8"/>
      <c r="L837" s="8">
        <f t="shared" si="486"/>
        <v>0</v>
      </c>
      <c r="M837" s="8" t="e">
        <f t="shared" si="539"/>
        <v>#DIV/0!</v>
      </c>
      <c r="N837" s="8">
        <f t="shared" si="485"/>
        <v>0</v>
      </c>
      <c r="O837" s="8">
        <f t="shared" si="487"/>
        <v>0</v>
      </c>
      <c r="P837" s="8"/>
      <c r="Q837" s="8"/>
      <c r="R837" s="8"/>
      <c r="S837" s="8">
        <f t="shared" si="546"/>
        <v>0</v>
      </c>
      <c r="T837" s="8" t="e">
        <f t="shared" si="545"/>
        <v>#DIV/0!</v>
      </c>
      <c r="U837" s="8">
        <f t="shared" si="547"/>
        <v>0</v>
      </c>
      <c r="V837" s="8">
        <f t="shared" si="548"/>
        <v>0</v>
      </c>
      <c r="W837" s="26">
        <f t="shared" si="549"/>
        <v>0</v>
      </c>
      <c r="X837" s="30">
        <v>0</v>
      </c>
      <c r="Y837" s="26"/>
    </row>
    <row r="838" spans="1:25" ht="14.25" customHeight="1" x14ac:dyDescent="0.2">
      <c r="A838" s="7" t="s">
        <v>1504</v>
      </c>
      <c r="B838" s="21">
        <v>4500</v>
      </c>
      <c r="C838" s="29"/>
      <c r="D838" s="6" t="s">
        <v>1520</v>
      </c>
      <c r="E838" s="6" t="s">
        <v>1590</v>
      </c>
      <c r="F838" s="20" t="s">
        <v>1395</v>
      </c>
      <c r="G838" s="8">
        <v>0</v>
      </c>
      <c r="H838" s="8">
        <v>0</v>
      </c>
      <c r="I838" s="8" t="e">
        <f t="shared" si="538"/>
        <v>#DIV/0!</v>
      </c>
      <c r="J838" s="8">
        <v>0</v>
      </c>
      <c r="K838" s="8"/>
      <c r="L838" s="8">
        <f t="shared" si="486"/>
        <v>0</v>
      </c>
      <c r="M838" s="8" t="e">
        <f t="shared" si="539"/>
        <v>#DIV/0!</v>
      </c>
      <c r="N838" s="8">
        <f t="shared" si="485"/>
        <v>0</v>
      </c>
      <c r="O838" s="8">
        <f t="shared" si="487"/>
        <v>0</v>
      </c>
      <c r="P838" s="8"/>
      <c r="Q838" s="8"/>
      <c r="R838" s="8"/>
      <c r="S838" s="8">
        <f t="shared" si="546"/>
        <v>0</v>
      </c>
      <c r="T838" s="8" t="e">
        <f t="shared" si="545"/>
        <v>#DIV/0!</v>
      </c>
      <c r="U838" s="8">
        <f t="shared" si="547"/>
        <v>0</v>
      </c>
      <c r="V838" s="8">
        <f t="shared" si="548"/>
        <v>0</v>
      </c>
      <c r="W838" s="26">
        <f t="shared" si="549"/>
        <v>0</v>
      </c>
      <c r="X838" s="30">
        <v>0</v>
      </c>
      <c r="Y838" s="26"/>
    </row>
    <row r="839" spans="1:25" ht="14.25" customHeight="1" x14ac:dyDescent="0.2">
      <c r="A839" s="7" t="s">
        <v>1504</v>
      </c>
      <c r="B839" s="21">
        <v>4500</v>
      </c>
      <c r="C839" s="29"/>
      <c r="D839" s="6" t="s">
        <v>1520</v>
      </c>
      <c r="E839" s="6" t="s">
        <v>1591</v>
      </c>
      <c r="F839" s="20" t="s">
        <v>1388</v>
      </c>
      <c r="G839" s="8">
        <v>0</v>
      </c>
      <c r="H839" s="8">
        <v>0</v>
      </c>
      <c r="I839" s="8" t="e">
        <f t="shared" si="538"/>
        <v>#DIV/0!</v>
      </c>
      <c r="J839" s="8">
        <v>0</v>
      </c>
      <c r="K839" s="8"/>
      <c r="L839" s="8">
        <f t="shared" si="486"/>
        <v>0</v>
      </c>
      <c r="M839" s="8" t="e">
        <f t="shared" si="539"/>
        <v>#DIV/0!</v>
      </c>
      <c r="N839" s="8">
        <f t="shared" si="485"/>
        <v>0</v>
      </c>
      <c r="O839" s="8">
        <f t="shared" si="487"/>
        <v>0</v>
      </c>
      <c r="P839" s="8"/>
      <c r="Q839" s="8"/>
      <c r="R839" s="8"/>
      <c r="S839" s="8">
        <f t="shared" si="546"/>
        <v>0</v>
      </c>
      <c r="T839" s="8" t="e">
        <f t="shared" si="545"/>
        <v>#DIV/0!</v>
      </c>
      <c r="U839" s="8">
        <f t="shared" si="547"/>
        <v>0</v>
      </c>
      <c r="V839" s="8">
        <f t="shared" si="548"/>
        <v>0</v>
      </c>
      <c r="W839" s="26">
        <f t="shared" si="549"/>
        <v>0</v>
      </c>
      <c r="X839" s="30">
        <v>552690</v>
      </c>
      <c r="Y839" s="26"/>
    </row>
    <row r="840" spans="1:25" ht="14.25" customHeight="1" x14ac:dyDescent="0.2">
      <c r="A840" s="7" t="s">
        <v>1504</v>
      </c>
      <c r="B840" s="21">
        <v>4500</v>
      </c>
      <c r="C840" s="29"/>
      <c r="D840" s="6" t="s">
        <v>1520</v>
      </c>
      <c r="E840" s="6" t="s">
        <v>1592</v>
      </c>
      <c r="F840" s="20" t="s">
        <v>1389</v>
      </c>
      <c r="G840" s="8">
        <v>200</v>
      </c>
      <c r="H840" s="8">
        <v>200</v>
      </c>
      <c r="I840" s="8">
        <f t="shared" si="538"/>
        <v>100</v>
      </c>
      <c r="J840" s="8">
        <v>0</v>
      </c>
      <c r="K840" s="8"/>
      <c r="L840" s="8">
        <f t="shared" si="486"/>
        <v>200</v>
      </c>
      <c r="M840" s="8">
        <f t="shared" si="539"/>
        <v>100</v>
      </c>
      <c r="N840" s="8">
        <f t="shared" si="485"/>
        <v>0</v>
      </c>
      <c r="O840" s="8">
        <f t="shared" si="487"/>
        <v>0</v>
      </c>
      <c r="P840" s="8"/>
      <c r="Q840" s="8"/>
      <c r="R840" s="76"/>
      <c r="S840" s="8">
        <f t="shared" si="546"/>
        <v>200</v>
      </c>
      <c r="T840" s="8">
        <f t="shared" si="545"/>
        <v>100</v>
      </c>
      <c r="U840" s="8">
        <f t="shared" si="547"/>
        <v>0</v>
      </c>
      <c r="V840" s="8">
        <f t="shared" si="548"/>
        <v>200</v>
      </c>
      <c r="W840" s="26">
        <f t="shared" si="549"/>
        <v>0</v>
      </c>
      <c r="X840" s="30">
        <v>0</v>
      </c>
      <c r="Y840" s="26"/>
    </row>
    <row r="841" spans="1:25" ht="14.25" customHeight="1" x14ac:dyDescent="0.2">
      <c r="A841" s="7" t="s">
        <v>1504</v>
      </c>
      <c r="B841" s="21">
        <v>4500</v>
      </c>
      <c r="C841" s="29"/>
      <c r="D841" s="6" t="s">
        <v>1520</v>
      </c>
      <c r="E841" s="6" t="s">
        <v>285</v>
      </c>
      <c r="F841" s="20" t="s">
        <v>284</v>
      </c>
      <c r="G841" s="8">
        <v>8800</v>
      </c>
      <c r="H841" s="8">
        <v>8800</v>
      </c>
      <c r="I841" s="8">
        <f t="shared" si="538"/>
        <v>100</v>
      </c>
      <c r="J841" s="8">
        <v>0</v>
      </c>
      <c r="K841" s="8"/>
      <c r="L841" s="8">
        <f t="shared" si="486"/>
        <v>8800</v>
      </c>
      <c r="M841" s="8">
        <f t="shared" si="539"/>
        <v>100</v>
      </c>
      <c r="N841" s="8">
        <f t="shared" si="485"/>
        <v>0</v>
      </c>
      <c r="O841" s="8">
        <f t="shared" si="487"/>
        <v>0</v>
      </c>
      <c r="P841" s="8"/>
      <c r="Q841" s="8"/>
      <c r="R841" s="76"/>
      <c r="S841" s="8">
        <f t="shared" si="546"/>
        <v>8800</v>
      </c>
      <c r="T841" s="8">
        <f t="shared" si="545"/>
        <v>100</v>
      </c>
      <c r="U841" s="8">
        <f t="shared" si="547"/>
        <v>0</v>
      </c>
      <c r="V841" s="8">
        <f t="shared" si="548"/>
        <v>8800</v>
      </c>
      <c r="W841" s="26">
        <f t="shared" si="549"/>
        <v>0</v>
      </c>
      <c r="X841" s="30">
        <v>0</v>
      </c>
      <c r="Y841" s="26"/>
    </row>
    <row r="842" spans="1:25" ht="14.25" customHeight="1" x14ac:dyDescent="0.2">
      <c r="A842" s="7" t="s">
        <v>1484</v>
      </c>
      <c r="B842" s="21" t="s">
        <v>727</v>
      </c>
      <c r="C842" s="29"/>
      <c r="D842" s="6" t="s">
        <v>1520</v>
      </c>
      <c r="E842" s="6" t="s">
        <v>1485</v>
      </c>
      <c r="F842" s="20" t="s">
        <v>195</v>
      </c>
      <c r="G842" s="8">
        <v>288</v>
      </c>
      <c r="H842" s="8">
        <v>180.6</v>
      </c>
      <c r="I842" s="8">
        <f t="shared" si="538"/>
        <v>62.708333333333336</v>
      </c>
      <c r="J842" s="8">
        <v>0</v>
      </c>
      <c r="K842" s="8"/>
      <c r="L842" s="8">
        <f t="shared" si="486"/>
        <v>180.6</v>
      </c>
      <c r="M842" s="8">
        <f t="shared" si="539"/>
        <v>62.708333333333336</v>
      </c>
      <c r="N842" s="8">
        <f t="shared" si="485"/>
        <v>107.4</v>
      </c>
      <c r="O842" s="8">
        <f t="shared" si="487"/>
        <v>0</v>
      </c>
      <c r="P842" s="8"/>
      <c r="Q842" s="8"/>
      <c r="R842" s="8"/>
      <c r="S842" s="8">
        <f t="shared" si="546"/>
        <v>180.6</v>
      </c>
      <c r="T842" s="8">
        <f t="shared" si="545"/>
        <v>62.708333333333336</v>
      </c>
      <c r="U842" s="8">
        <f t="shared" si="547"/>
        <v>107.4</v>
      </c>
      <c r="V842" s="8">
        <f t="shared" si="548"/>
        <v>180.6</v>
      </c>
      <c r="W842" s="26">
        <f t="shared" si="549"/>
        <v>0</v>
      </c>
      <c r="X842" s="30">
        <v>0</v>
      </c>
      <c r="Y842" s="26"/>
    </row>
    <row r="843" spans="1:25" ht="14.25" customHeight="1" x14ac:dyDescent="0.2">
      <c r="A843" s="7" t="s">
        <v>1484</v>
      </c>
      <c r="B843" s="21" t="s">
        <v>727</v>
      </c>
      <c r="C843" s="29" t="s">
        <v>734</v>
      </c>
      <c r="D843" s="6" t="s">
        <v>1520</v>
      </c>
      <c r="E843" s="6" t="s">
        <v>196</v>
      </c>
      <c r="F843" s="20" t="s">
        <v>197</v>
      </c>
      <c r="G843" s="8">
        <v>3756</v>
      </c>
      <c r="H843" s="8">
        <v>893.03</v>
      </c>
      <c r="I843" s="8">
        <f t="shared" si="538"/>
        <v>23.776091586794461</v>
      </c>
      <c r="J843" s="8">
        <v>472.51</v>
      </c>
      <c r="K843" s="8"/>
      <c r="L843" s="8">
        <f t="shared" si="486"/>
        <v>1365.54</v>
      </c>
      <c r="M843" s="8">
        <f t="shared" si="539"/>
        <v>36.356230031948883</v>
      </c>
      <c r="N843" s="8">
        <f t="shared" si="485"/>
        <v>2390.46</v>
      </c>
      <c r="O843" s="8">
        <f t="shared" si="487"/>
        <v>472.51</v>
      </c>
      <c r="P843" s="8"/>
      <c r="Q843" s="8"/>
      <c r="R843" s="8"/>
      <c r="S843" s="8">
        <f t="shared" si="546"/>
        <v>1365.54</v>
      </c>
      <c r="T843" s="8">
        <f t="shared" si="545"/>
        <v>36.356230031948883</v>
      </c>
      <c r="U843" s="8">
        <f t="shared" si="547"/>
        <v>2390.46</v>
      </c>
      <c r="V843" s="8">
        <f t="shared" si="548"/>
        <v>1365.54</v>
      </c>
      <c r="W843" s="26">
        <f t="shared" si="549"/>
        <v>0</v>
      </c>
      <c r="X843" s="30"/>
      <c r="Y843" s="26"/>
    </row>
    <row r="844" spans="1:25" ht="14.25" customHeight="1" x14ac:dyDescent="0.2">
      <c r="A844" s="7" t="s">
        <v>1484</v>
      </c>
      <c r="B844" s="21">
        <v>5526</v>
      </c>
      <c r="C844" s="29"/>
      <c r="D844" s="6" t="s">
        <v>1520</v>
      </c>
      <c r="E844" s="6" t="s">
        <v>198</v>
      </c>
      <c r="F844" s="20" t="s">
        <v>199</v>
      </c>
      <c r="G844" s="8">
        <v>3195</v>
      </c>
      <c r="H844" s="8">
        <v>1397.21</v>
      </c>
      <c r="I844" s="8">
        <f t="shared" ref="I844:I852" si="550">H844/G844*100</f>
        <v>43.73114241001565</v>
      </c>
      <c r="J844" s="8">
        <v>224.02</v>
      </c>
      <c r="K844" s="8"/>
      <c r="L844" s="8">
        <f t="shared" ref="L844:L852" si="551">H844+J844+K844</f>
        <v>1621.23</v>
      </c>
      <c r="M844" s="8">
        <f t="shared" ref="M844:M852" si="552">L844/G844*100</f>
        <v>50.742723004694831</v>
      </c>
      <c r="N844" s="8">
        <f t="shared" ref="N844:N852" si="553">G844-L844</f>
        <v>1573.77</v>
      </c>
      <c r="O844" s="8">
        <f t="shared" ref="O844:O852" si="554">J844+K844</f>
        <v>224.02</v>
      </c>
      <c r="P844" s="8"/>
      <c r="Q844" s="8"/>
      <c r="R844" s="8"/>
      <c r="S844" s="8">
        <f t="shared" si="546"/>
        <v>1621.23</v>
      </c>
      <c r="T844" s="8">
        <f t="shared" si="545"/>
        <v>50.742723004694831</v>
      </c>
      <c r="U844" s="8">
        <f t="shared" si="547"/>
        <v>1573.77</v>
      </c>
      <c r="V844" s="8">
        <f t="shared" si="548"/>
        <v>1621.23</v>
      </c>
      <c r="W844" s="26">
        <f t="shared" si="549"/>
        <v>0</v>
      </c>
      <c r="X844" s="30">
        <v>0</v>
      </c>
      <c r="Y844" s="26"/>
    </row>
    <row r="845" spans="1:25" ht="14.25" customHeight="1" x14ac:dyDescent="0.2">
      <c r="A845" s="7" t="s">
        <v>1484</v>
      </c>
      <c r="B845" s="21">
        <v>4138</v>
      </c>
      <c r="C845" s="29"/>
      <c r="D845" s="6" t="s">
        <v>1520</v>
      </c>
      <c r="E845" s="6" t="s">
        <v>200</v>
      </c>
      <c r="F845" s="20" t="s">
        <v>1279</v>
      </c>
      <c r="G845" s="8">
        <v>1800</v>
      </c>
      <c r="H845" s="8">
        <v>1082</v>
      </c>
      <c r="I845" s="8">
        <f t="shared" si="550"/>
        <v>60.111111111111114</v>
      </c>
      <c r="J845" s="8">
        <v>0</v>
      </c>
      <c r="K845" s="8"/>
      <c r="L845" s="8">
        <f t="shared" si="551"/>
        <v>1082</v>
      </c>
      <c r="M845" s="8">
        <f t="shared" si="552"/>
        <v>60.111111111111114</v>
      </c>
      <c r="N845" s="8">
        <f t="shared" si="553"/>
        <v>718</v>
      </c>
      <c r="O845" s="8">
        <f t="shared" si="554"/>
        <v>0</v>
      </c>
      <c r="P845" s="8"/>
      <c r="Q845" s="8"/>
      <c r="R845" s="8"/>
      <c r="S845" s="8">
        <f t="shared" ref="S845:S853" si="555">L845+P845+Q845+R845</f>
        <v>1082</v>
      </c>
      <c r="T845" s="8">
        <f t="shared" ref="T845:T852" si="556">S845/G845*100</f>
        <v>60.111111111111114</v>
      </c>
      <c r="U845" s="8">
        <f t="shared" ref="U845:U852" si="557">G845-S845</f>
        <v>718</v>
      </c>
      <c r="V845" s="8">
        <f t="shared" ref="V845:V852" si="558">H845+J845</f>
        <v>1082</v>
      </c>
      <c r="W845" s="26">
        <f t="shared" ref="W845:W853" si="559">K845+P845</f>
        <v>0</v>
      </c>
      <c r="X845" s="30"/>
      <c r="Y845" s="26"/>
    </row>
    <row r="846" spans="1:25" ht="14.25" customHeight="1" x14ac:dyDescent="0.2">
      <c r="A846" s="7" t="s">
        <v>1484</v>
      </c>
      <c r="B846" s="21">
        <v>5005</v>
      </c>
      <c r="C846" s="29"/>
      <c r="D846" s="6" t="s">
        <v>1520</v>
      </c>
      <c r="E846" s="6" t="s">
        <v>200</v>
      </c>
      <c r="F846" s="20" t="s">
        <v>2073</v>
      </c>
      <c r="G846" s="8">
        <v>100</v>
      </c>
      <c r="H846" s="8">
        <v>75.209999999999994</v>
      </c>
      <c r="I846" s="8">
        <f t="shared" si="550"/>
        <v>75.209999999999994</v>
      </c>
      <c r="J846" s="8">
        <v>24.79</v>
      </c>
      <c r="K846" s="8"/>
      <c r="L846" s="8">
        <f t="shared" si="551"/>
        <v>100</v>
      </c>
      <c r="M846" s="8">
        <f t="shared" si="552"/>
        <v>100</v>
      </c>
      <c r="N846" s="8">
        <f t="shared" si="553"/>
        <v>0</v>
      </c>
      <c r="O846" s="8">
        <f t="shared" si="554"/>
        <v>24.79</v>
      </c>
      <c r="P846" s="8"/>
      <c r="Q846" s="8"/>
      <c r="R846" s="8"/>
      <c r="S846" s="8">
        <f t="shared" si="555"/>
        <v>100</v>
      </c>
      <c r="T846" s="8">
        <f t="shared" si="556"/>
        <v>100</v>
      </c>
      <c r="U846" s="8">
        <f t="shared" si="557"/>
        <v>0</v>
      </c>
      <c r="V846" s="8">
        <f t="shared" si="558"/>
        <v>100</v>
      </c>
      <c r="W846" s="26">
        <f t="shared" si="559"/>
        <v>0</v>
      </c>
      <c r="X846" s="30">
        <v>0</v>
      </c>
      <c r="Y846" s="26"/>
    </row>
    <row r="847" spans="1:25" ht="14.25" customHeight="1" x14ac:dyDescent="0.2">
      <c r="A847" s="7" t="s">
        <v>1484</v>
      </c>
      <c r="B847" s="21">
        <v>5063</v>
      </c>
      <c r="C847" s="29"/>
      <c r="D847" s="6" t="s">
        <v>1520</v>
      </c>
      <c r="E847" s="6" t="s">
        <v>200</v>
      </c>
      <c r="F847" s="20" t="s">
        <v>2074</v>
      </c>
      <c r="G847" s="172">
        <v>33</v>
      </c>
      <c r="H847" s="8">
        <v>0</v>
      </c>
      <c r="I847" s="8">
        <f t="shared" si="550"/>
        <v>0</v>
      </c>
      <c r="J847" s="8">
        <v>33</v>
      </c>
      <c r="K847" s="8"/>
      <c r="L847" s="8">
        <f t="shared" si="551"/>
        <v>33</v>
      </c>
      <c r="M847" s="8">
        <f t="shared" si="552"/>
        <v>100</v>
      </c>
      <c r="N847" s="8">
        <f t="shared" si="553"/>
        <v>0</v>
      </c>
      <c r="O847" s="8">
        <f t="shared" si="554"/>
        <v>33</v>
      </c>
      <c r="P847" s="8"/>
      <c r="Q847" s="8"/>
      <c r="R847" s="8"/>
      <c r="S847" s="8">
        <f t="shared" si="555"/>
        <v>33</v>
      </c>
      <c r="T847" s="8">
        <f t="shared" si="556"/>
        <v>100</v>
      </c>
      <c r="U847" s="8">
        <f t="shared" si="557"/>
        <v>0</v>
      </c>
      <c r="V847" s="8">
        <f t="shared" si="558"/>
        <v>33</v>
      </c>
      <c r="W847" s="26">
        <f t="shared" si="559"/>
        <v>0</v>
      </c>
      <c r="X847" s="30">
        <v>0</v>
      </c>
      <c r="Y847" s="26"/>
    </row>
    <row r="848" spans="1:25" ht="14.25" customHeight="1" x14ac:dyDescent="0.2">
      <c r="A848" s="7" t="s">
        <v>1484</v>
      </c>
      <c r="B848" s="21" t="s">
        <v>597</v>
      </c>
      <c r="C848" s="29"/>
      <c r="D848" s="6" t="s">
        <v>1520</v>
      </c>
      <c r="E848" s="6" t="s">
        <v>200</v>
      </c>
      <c r="F848" s="20" t="s">
        <v>2075</v>
      </c>
      <c r="G848" s="172">
        <v>2</v>
      </c>
      <c r="H848" s="8">
        <v>0</v>
      </c>
      <c r="I848" s="8">
        <f t="shared" si="550"/>
        <v>0</v>
      </c>
      <c r="J848" s="8">
        <v>1.4</v>
      </c>
      <c r="K848" s="8"/>
      <c r="L848" s="8">
        <f t="shared" si="551"/>
        <v>1.4</v>
      </c>
      <c r="M848" s="8">
        <f t="shared" si="552"/>
        <v>70</v>
      </c>
      <c r="N848" s="8">
        <f t="shared" si="553"/>
        <v>0.60000000000000009</v>
      </c>
      <c r="O848" s="8">
        <f t="shared" si="554"/>
        <v>1.4</v>
      </c>
      <c r="P848" s="8"/>
      <c r="Q848" s="8"/>
      <c r="R848" s="8"/>
      <c r="S848" s="8">
        <f t="shared" si="555"/>
        <v>1.4</v>
      </c>
      <c r="T848" s="8">
        <f t="shared" si="556"/>
        <v>70</v>
      </c>
      <c r="U848" s="8">
        <f t="shared" si="557"/>
        <v>0.60000000000000009</v>
      </c>
      <c r="V848" s="8">
        <f t="shared" si="558"/>
        <v>1.4</v>
      </c>
      <c r="W848" s="26">
        <f t="shared" si="559"/>
        <v>0</v>
      </c>
      <c r="X848" s="30">
        <v>0</v>
      </c>
      <c r="Y848" s="26"/>
    </row>
    <row r="849" spans="1:25" ht="14.25" customHeight="1" x14ac:dyDescent="0.2">
      <c r="A849" s="7" t="s">
        <v>1484</v>
      </c>
      <c r="B849" s="21" t="s">
        <v>727</v>
      </c>
      <c r="C849" s="29"/>
      <c r="D849" s="6" t="s">
        <v>1520</v>
      </c>
      <c r="E849" s="6" t="s">
        <v>200</v>
      </c>
      <c r="F849" s="20" t="s">
        <v>1279</v>
      </c>
      <c r="G849" s="8">
        <v>8575</v>
      </c>
      <c r="H849" s="8">
        <v>651.63999999999987</v>
      </c>
      <c r="I849" s="8">
        <f t="shared" si="550"/>
        <v>7.5993002915451884</v>
      </c>
      <c r="J849" s="8">
        <v>72</v>
      </c>
      <c r="K849" s="8"/>
      <c r="L849" s="8">
        <f t="shared" si="551"/>
        <v>723.63999999999987</v>
      </c>
      <c r="M849" s="8">
        <f t="shared" si="552"/>
        <v>8.4389504373177822</v>
      </c>
      <c r="N849" s="8">
        <f t="shared" si="553"/>
        <v>7851.3600000000006</v>
      </c>
      <c r="O849" s="8">
        <f t="shared" si="554"/>
        <v>72</v>
      </c>
      <c r="P849" s="8"/>
      <c r="Q849" s="8"/>
      <c r="R849" s="8"/>
      <c r="S849" s="8">
        <f t="shared" si="555"/>
        <v>723.63999999999987</v>
      </c>
      <c r="T849" s="8">
        <f t="shared" si="556"/>
        <v>8.4389504373177822</v>
      </c>
      <c r="U849" s="8">
        <f t="shared" si="557"/>
        <v>7851.3600000000006</v>
      </c>
      <c r="V849" s="8">
        <f t="shared" si="558"/>
        <v>723.63999999999987</v>
      </c>
      <c r="W849" s="26">
        <f t="shared" si="559"/>
        <v>0</v>
      </c>
      <c r="X849" s="30">
        <v>0</v>
      </c>
      <c r="Y849" s="26"/>
    </row>
    <row r="850" spans="1:25" ht="14.25" customHeight="1" x14ac:dyDescent="0.2">
      <c r="A850" s="7" t="s">
        <v>1484</v>
      </c>
      <c r="B850" s="21">
        <v>5503</v>
      </c>
      <c r="C850" s="29"/>
      <c r="D850" s="6" t="s">
        <v>1520</v>
      </c>
      <c r="E850" s="6" t="s">
        <v>200</v>
      </c>
      <c r="F850" s="20" t="s">
        <v>1279</v>
      </c>
      <c r="G850" s="8">
        <v>1600</v>
      </c>
      <c r="H850" s="8">
        <v>1305.51</v>
      </c>
      <c r="I850" s="8">
        <f t="shared" si="550"/>
        <v>81.594374999999999</v>
      </c>
      <c r="J850" s="8">
        <v>0</v>
      </c>
      <c r="K850" s="8"/>
      <c r="L850" s="8">
        <f t="shared" si="551"/>
        <v>1305.51</v>
      </c>
      <c r="M850" s="8">
        <f t="shared" si="552"/>
        <v>81.594374999999999</v>
      </c>
      <c r="N850" s="8">
        <f t="shared" si="553"/>
        <v>294.49</v>
      </c>
      <c r="O850" s="8">
        <f t="shared" si="554"/>
        <v>0</v>
      </c>
      <c r="P850" s="8"/>
      <c r="Q850" s="8"/>
      <c r="R850" s="8"/>
      <c r="S850" s="8">
        <f t="shared" si="555"/>
        <v>1305.51</v>
      </c>
      <c r="T850" s="8">
        <f t="shared" si="556"/>
        <v>81.594374999999999</v>
      </c>
      <c r="U850" s="8">
        <f t="shared" si="557"/>
        <v>294.49</v>
      </c>
      <c r="V850" s="8">
        <f t="shared" si="558"/>
        <v>1305.51</v>
      </c>
      <c r="W850" s="26">
        <f t="shared" si="559"/>
        <v>0</v>
      </c>
      <c r="X850" s="30"/>
      <c r="Y850" s="26"/>
    </row>
    <row r="851" spans="1:25" ht="14.25" customHeight="1" x14ac:dyDescent="0.2">
      <c r="A851" s="7" t="s">
        <v>1484</v>
      </c>
      <c r="B851" s="21">
        <v>5504</v>
      </c>
      <c r="C851" s="29" t="s">
        <v>571</v>
      </c>
      <c r="D851" s="6" t="s">
        <v>1520</v>
      </c>
      <c r="E851" s="6" t="s">
        <v>200</v>
      </c>
      <c r="F851" s="20" t="s">
        <v>2108</v>
      </c>
      <c r="G851" s="8">
        <v>180</v>
      </c>
      <c r="H851" s="8">
        <v>0</v>
      </c>
      <c r="I851" s="8">
        <f t="shared" si="550"/>
        <v>0</v>
      </c>
      <c r="J851" s="8">
        <v>180</v>
      </c>
      <c r="K851" s="8"/>
      <c r="L851" s="8">
        <f t="shared" si="551"/>
        <v>180</v>
      </c>
      <c r="M851" s="8">
        <f t="shared" si="552"/>
        <v>100</v>
      </c>
      <c r="N851" s="8">
        <f t="shared" si="553"/>
        <v>0</v>
      </c>
      <c r="O851" s="8">
        <f t="shared" si="554"/>
        <v>180</v>
      </c>
      <c r="P851" s="8"/>
      <c r="Q851" s="8"/>
      <c r="R851" s="8"/>
      <c r="S851" s="8">
        <f t="shared" si="555"/>
        <v>180</v>
      </c>
      <c r="T851" s="8">
        <f t="shared" si="556"/>
        <v>100</v>
      </c>
      <c r="U851" s="8">
        <f t="shared" si="557"/>
        <v>0</v>
      </c>
      <c r="V851" s="8">
        <f t="shared" si="558"/>
        <v>180</v>
      </c>
      <c r="W851" s="26">
        <f t="shared" si="559"/>
        <v>0</v>
      </c>
      <c r="X851" s="30">
        <v>0</v>
      </c>
      <c r="Y851" s="26"/>
    </row>
    <row r="852" spans="1:25" ht="14.25" customHeight="1" x14ac:dyDescent="0.2">
      <c r="A852" s="7" t="s">
        <v>1484</v>
      </c>
      <c r="B852" s="21">
        <v>5526</v>
      </c>
      <c r="C852" s="29"/>
      <c r="D852" s="6" t="s">
        <v>1520</v>
      </c>
      <c r="E852" s="6" t="s">
        <v>200</v>
      </c>
      <c r="F852" s="20" t="s">
        <v>1279</v>
      </c>
      <c r="G852" s="8">
        <v>710</v>
      </c>
      <c r="H852" s="8">
        <v>379.92</v>
      </c>
      <c r="I852" s="8">
        <f t="shared" si="550"/>
        <v>53.509859154929586</v>
      </c>
      <c r="J852" s="8">
        <v>46.95</v>
      </c>
      <c r="K852" s="8"/>
      <c r="L852" s="8">
        <f t="shared" si="551"/>
        <v>426.87</v>
      </c>
      <c r="M852" s="8">
        <f t="shared" si="552"/>
        <v>60.122535211267603</v>
      </c>
      <c r="N852" s="8">
        <f t="shared" si="553"/>
        <v>283.13</v>
      </c>
      <c r="O852" s="8">
        <f t="shared" si="554"/>
        <v>46.95</v>
      </c>
      <c r="P852" s="8"/>
      <c r="Q852" s="8"/>
      <c r="R852" s="8"/>
      <c r="S852" s="8">
        <f t="shared" si="555"/>
        <v>426.87</v>
      </c>
      <c r="T852" s="8">
        <f t="shared" si="556"/>
        <v>60.122535211267603</v>
      </c>
      <c r="U852" s="8">
        <f t="shared" si="557"/>
        <v>283.13</v>
      </c>
      <c r="V852" s="8">
        <f t="shared" si="558"/>
        <v>426.87</v>
      </c>
      <c r="W852" s="26">
        <f t="shared" si="559"/>
        <v>0</v>
      </c>
      <c r="X852" s="30">
        <v>0</v>
      </c>
      <c r="Y852" s="26"/>
    </row>
    <row r="853" spans="1:25" ht="14.25" customHeight="1" x14ac:dyDescent="0.2">
      <c r="A853" s="7" t="s">
        <v>1484</v>
      </c>
      <c r="B853" s="21">
        <v>5526</v>
      </c>
      <c r="C853" s="29"/>
      <c r="D853" s="6" t="s">
        <v>1520</v>
      </c>
      <c r="E853" s="6" t="s">
        <v>1593</v>
      </c>
      <c r="F853" s="185" t="s">
        <v>1594</v>
      </c>
      <c r="G853" s="195"/>
      <c r="H853" s="8">
        <v>281.60000000000002</v>
      </c>
      <c r="I853" s="8" t="e">
        <f t="shared" ref="I853" si="560">H853/G853*100</f>
        <v>#DIV/0!</v>
      </c>
      <c r="J853" s="8">
        <v>0</v>
      </c>
      <c r="K853" s="8"/>
      <c r="L853" s="8">
        <f t="shared" ref="L853" si="561">H853+J853+K853</f>
        <v>281.60000000000002</v>
      </c>
      <c r="M853" s="8" t="e">
        <f t="shared" ref="M853" si="562">L853/G853*100</f>
        <v>#DIV/0!</v>
      </c>
      <c r="N853" s="8">
        <f t="shared" ref="N853" si="563">G853-L853</f>
        <v>-281.60000000000002</v>
      </c>
      <c r="O853" s="8">
        <f t="shared" ref="O853" si="564">J853+K853</f>
        <v>0</v>
      </c>
      <c r="P853" s="8"/>
      <c r="Q853" s="8"/>
      <c r="R853" s="8"/>
      <c r="S853" s="8">
        <f t="shared" si="555"/>
        <v>281.60000000000002</v>
      </c>
      <c r="T853" s="8" t="e">
        <f t="shared" ref="T853" si="565">S853/G853*100</f>
        <v>#DIV/0!</v>
      </c>
      <c r="U853" s="8">
        <f t="shared" ref="U853" si="566">G853-S853</f>
        <v>-281.60000000000002</v>
      </c>
      <c r="V853" s="8">
        <f t="shared" ref="V853" si="567">H853+J853</f>
        <v>281.60000000000002</v>
      </c>
      <c r="W853" s="26">
        <f t="shared" si="559"/>
        <v>0</v>
      </c>
      <c r="X853" s="30">
        <v>0</v>
      </c>
      <c r="Y853" s="26"/>
    </row>
    <row r="854" spans="1:25" ht="14.25" customHeight="1" x14ac:dyDescent="0.2">
      <c r="A854" s="7" t="s">
        <v>1484</v>
      </c>
      <c r="B854" s="21" t="s">
        <v>1503</v>
      </c>
      <c r="C854" s="29"/>
      <c r="D854" s="6" t="s">
        <v>1520</v>
      </c>
      <c r="E854" s="6" t="s">
        <v>1593</v>
      </c>
      <c r="F854" s="20" t="s">
        <v>1594</v>
      </c>
      <c r="G854" s="8">
        <v>3000</v>
      </c>
      <c r="H854" s="8">
        <v>850</v>
      </c>
      <c r="I854" s="8">
        <f t="shared" ref="I854:I857" si="568">H854/G854*100</f>
        <v>28.333333333333332</v>
      </c>
      <c r="J854" s="8">
        <v>-99.09</v>
      </c>
      <c r="K854" s="8"/>
      <c r="L854" s="8">
        <f t="shared" ref="L854:L857" si="569">H854+J854+K854</f>
        <v>750.91</v>
      </c>
      <c r="M854" s="8">
        <f t="shared" ref="M854:M857" si="570">L854/G854*100</f>
        <v>25.030333333333331</v>
      </c>
      <c r="N854" s="8">
        <f t="shared" ref="N854:N857" si="571">G854-L854</f>
        <v>2249.09</v>
      </c>
      <c r="O854" s="8">
        <f t="shared" ref="O854:O857" si="572">J854+K854</f>
        <v>-99.09</v>
      </c>
      <c r="P854" s="8"/>
      <c r="Q854" s="8"/>
      <c r="R854" s="8"/>
      <c r="S854" s="8">
        <f t="shared" si="546"/>
        <v>750.91</v>
      </c>
      <c r="T854" s="8">
        <f t="shared" si="545"/>
        <v>25.030333333333331</v>
      </c>
      <c r="U854" s="8">
        <f t="shared" si="547"/>
        <v>2249.09</v>
      </c>
      <c r="V854" s="8">
        <f t="shared" si="548"/>
        <v>750.91</v>
      </c>
      <c r="W854" s="26">
        <f t="shared" si="549"/>
        <v>0</v>
      </c>
      <c r="X854" s="30">
        <v>0</v>
      </c>
      <c r="Y854" s="26"/>
    </row>
    <row r="855" spans="1:25" ht="14.25" customHeight="1" x14ac:dyDescent="0.2">
      <c r="A855" s="7" t="s">
        <v>1484</v>
      </c>
      <c r="B855" s="21">
        <v>5526</v>
      </c>
      <c r="C855" s="29" t="s">
        <v>1630</v>
      </c>
      <c r="D855" s="6" t="s">
        <v>1520</v>
      </c>
      <c r="E855" s="6" t="s">
        <v>1883</v>
      </c>
      <c r="F855" s="20" t="s">
        <v>1874</v>
      </c>
      <c r="G855" s="211"/>
      <c r="H855" s="8">
        <v>1328.57</v>
      </c>
      <c r="I855" s="8" t="e">
        <f t="shared" si="568"/>
        <v>#DIV/0!</v>
      </c>
      <c r="J855" s="8">
        <v>360.29</v>
      </c>
      <c r="K855" s="8"/>
      <c r="L855" s="8">
        <f t="shared" si="569"/>
        <v>1688.86</v>
      </c>
      <c r="M855" s="8" t="e">
        <f t="shared" si="570"/>
        <v>#DIV/0!</v>
      </c>
      <c r="N855" s="8">
        <f t="shared" si="571"/>
        <v>-1688.86</v>
      </c>
      <c r="O855" s="8">
        <f t="shared" si="572"/>
        <v>360.29</v>
      </c>
      <c r="P855" s="8"/>
      <c r="Q855" s="8"/>
      <c r="R855" s="8"/>
      <c r="S855" s="8">
        <f t="shared" si="546"/>
        <v>1688.86</v>
      </c>
      <c r="T855" s="8" t="e">
        <f t="shared" si="545"/>
        <v>#DIV/0!</v>
      </c>
      <c r="U855" s="8">
        <f t="shared" si="547"/>
        <v>-1688.86</v>
      </c>
      <c r="V855" s="8">
        <f t="shared" si="548"/>
        <v>1688.86</v>
      </c>
      <c r="W855" s="26">
        <f t="shared" si="549"/>
        <v>0</v>
      </c>
      <c r="X855" s="30">
        <v>0</v>
      </c>
      <c r="Y855" s="26"/>
    </row>
    <row r="856" spans="1:25" ht="14.25" customHeight="1" x14ac:dyDescent="0.2">
      <c r="A856" s="7" t="s">
        <v>1484</v>
      </c>
      <c r="B856" s="21">
        <v>4500</v>
      </c>
      <c r="C856" s="29" t="s">
        <v>1698</v>
      </c>
      <c r="D856" s="6" t="s">
        <v>1520</v>
      </c>
      <c r="E856" s="6" t="s">
        <v>1883</v>
      </c>
      <c r="F856" s="20" t="s">
        <v>1874</v>
      </c>
      <c r="G856" s="211">
        <v>3500</v>
      </c>
      <c r="H856" s="8">
        <v>0</v>
      </c>
      <c r="I856" s="8">
        <f t="shared" si="568"/>
        <v>0</v>
      </c>
      <c r="J856" s="8"/>
      <c r="K856" s="8"/>
      <c r="L856" s="8">
        <f t="shared" si="569"/>
        <v>0</v>
      </c>
      <c r="M856" s="8">
        <f t="shared" si="570"/>
        <v>0</v>
      </c>
      <c r="N856" s="8">
        <f t="shared" si="571"/>
        <v>3500</v>
      </c>
      <c r="O856" s="8">
        <f t="shared" si="572"/>
        <v>0</v>
      </c>
      <c r="P856" s="8"/>
      <c r="Q856" s="8"/>
      <c r="R856" s="8"/>
      <c r="S856" s="8">
        <f t="shared" ref="S856" si="573">L856+P856+Q856+R856</f>
        <v>0</v>
      </c>
      <c r="T856" s="8">
        <f t="shared" ref="T856" si="574">S856/G856*100</f>
        <v>0</v>
      </c>
      <c r="U856" s="8">
        <f t="shared" ref="U856" si="575">G856-S856</f>
        <v>3500</v>
      </c>
      <c r="V856" s="8">
        <f t="shared" ref="V856" si="576">H856+J856</f>
        <v>0</v>
      </c>
      <c r="W856" s="26">
        <f t="shared" ref="W856" si="577">K856+P856</f>
        <v>0</v>
      </c>
      <c r="X856" s="30">
        <v>4500</v>
      </c>
      <c r="Y856" s="26"/>
    </row>
    <row r="857" spans="1:25" ht="14.25" customHeight="1" x14ac:dyDescent="0.2">
      <c r="A857" s="7" t="s">
        <v>1484</v>
      </c>
      <c r="B857" s="21">
        <v>4500</v>
      </c>
      <c r="C857" s="29" t="s">
        <v>1698</v>
      </c>
      <c r="D857" s="6" t="s">
        <v>1520</v>
      </c>
      <c r="E857" s="6" t="s">
        <v>1884</v>
      </c>
      <c r="F857" s="20" t="s">
        <v>1875</v>
      </c>
      <c r="G857" s="8">
        <v>1375</v>
      </c>
      <c r="H857" s="8">
        <v>0</v>
      </c>
      <c r="I857" s="8">
        <f t="shared" si="568"/>
        <v>0</v>
      </c>
      <c r="J857" s="8"/>
      <c r="K857" s="8">
        <v>0</v>
      </c>
      <c r="L857" s="8">
        <f t="shared" si="569"/>
        <v>0</v>
      </c>
      <c r="M857" s="8">
        <f t="shared" si="570"/>
        <v>0</v>
      </c>
      <c r="N857" s="8">
        <f t="shared" si="571"/>
        <v>1375</v>
      </c>
      <c r="O857" s="8">
        <f t="shared" si="572"/>
        <v>0</v>
      </c>
      <c r="P857" s="8"/>
      <c r="Q857" s="8"/>
      <c r="R857" s="8"/>
      <c r="S857" s="8">
        <f t="shared" ref="S857" si="578">L857+P857+Q857+R857</f>
        <v>0</v>
      </c>
      <c r="T857" s="8">
        <f t="shared" ref="T857" si="579">S857/G857*100</f>
        <v>0</v>
      </c>
      <c r="U857" s="8">
        <f t="shared" ref="U857" si="580">G857-S857</f>
        <v>1375</v>
      </c>
      <c r="V857" s="8">
        <f t="shared" ref="V857" si="581">H857+J857</f>
        <v>0</v>
      </c>
      <c r="W857" s="26">
        <f t="shared" ref="W857" si="582">K857+P857</f>
        <v>0</v>
      </c>
      <c r="X857" s="30">
        <v>0</v>
      </c>
      <c r="Y857" s="26"/>
    </row>
    <row r="858" spans="1:25" ht="14.25" customHeight="1" x14ac:dyDescent="0.2">
      <c r="A858" s="7" t="s">
        <v>1484</v>
      </c>
      <c r="B858" s="21">
        <v>5526</v>
      </c>
      <c r="C858" s="29" t="s">
        <v>1630</v>
      </c>
      <c r="D858" s="6" t="s">
        <v>1520</v>
      </c>
      <c r="E858" s="6" t="s">
        <v>1884</v>
      </c>
      <c r="F858" s="20" t="s">
        <v>1875</v>
      </c>
      <c r="G858" s="8">
        <v>21600</v>
      </c>
      <c r="H858" s="8">
        <v>12557.510000000002</v>
      </c>
      <c r="I858" s="8">
        <f t="shared" si="538"/>
        <v>58.136620370370387</v>
      </c>
      <c r="J858" s="8"/>
      <c r="K858" s="8">
        <v>0</v>
      </c>
      <c r="L858" s="8">
        <f t="shared" si="486"/>
        <v>12557.510000000002</v>
      </c>
      <c r="M858" s="8">
        <f t="shared" si="539"/>
        <v>58.136620370370387</v>
      </c>
      <c r="N858" s="8">
        <f t="shared" si="485"/>
        <v>9042.489999999998</v>
      </c>
      <c r="O858" s="8">
        <f t="shared" si="487"/>
        <v>0</v>
      </c>
      <c r="P858" s="8"/>
      <c r="Q858" s="8"/>
      <c r="R858" s="8"/>
      <c r="S858" s="8">
        <f t="shared" si="546"/>
        <v>12557.510000000002</v>
      </c>
      <c r="T858" s="8">
        <f t="shared" si="545"/>
        <v>58.136620370370387</v>
      </c>
      <c r="U858" s="8">
        <f t="shared" si="547"/>
        <v>9042.489999999998</v>
      </c>
      <c r="V858" s="8">
        <f t="shared" si="548"/>
        <v>12557.510000000002</v>
      </c>
      <c r="W858" s="26">
        <f t="shared" si="549"/>
        <v>0</v>
      </c>
      <c r="X858" s="30">
        <v>0</v>
      </c>
      <c r="Y858" s="26"/>
    </row>
    <row r="859" spans="1:25" ht="14.25" customHeight="1" x14ac:dyDescent="0.2">
      <c r="A859" s="7" t="s">
        <v>1484</v>
      </c>
      <c r="B859" s="21">
        <v>5513</v>
      </c>
      <c r="C859" s="29"/>
      <c r="D859" s="6" t="s">
        <v>1520</v>
      </c>
      <c r="E859" s="6" t="s">
        <v>1906</v>
      </c>
      <c r="F859" s="20" t="s">
        <v>1908</v>
      </c>
      <c r="G859" s="8">
        <v>500</v>
      </c>
      <c r="H859" s="8">
        <v>0</v>
      </c>
      <c r="I859" s="8">
        <f t="shared" si="538"/>
        <v>0</v>
      </c>
      <c r="J859" s="8"/>
      <c r="K859" s="8">
        <v>0</v>
      </c>
      <c r="L859" s="8">
        <f t="shared" si="486"/>
        <v>0</v>
      </c>
      <c r="M859" s="8">
        <f t="shared" si="539"/>
        <v>0</v>
      </c>
      <c r="N859" s="8">
        <f t="shared" si="485"/>
        <v>500</v>
      </c>
      <c r="O859" s="8">
        <f t="shared" si="487"/>
        <v>0</v>
      </c>
      <c r="P859" s="8"/>
      <c r="Q859" s="8"/>
      <c r="R859" s="8"/>
      <c r="S859" s="8">
        <f t="shared" si="546"/>
        <v>0</v>
      </c>
      <c r="T859" s="8">
        <f t="shared" si="545"/>
        <v>0</v>
      </c>
      <c r="U859" s="8">
        <f t="shared" si="547"/>
        <v>500</v>
      </c>
      <c r="V859" s="8">
        <f t="shared" si="548"/>
        <v>0</v>
      </c>
      <c r="W859" s="26">
        <f t="shared" si="549"/>
        <v>0</v>
      </c>
      <c r="X859" s="30">
        <v>413000</v>
      </c>
      <c r="Y859" s="26"/>
    </row>
    <row r="860" spans="1:25" ht="14.25" customHeight="1" x14ac:dyDescent="0.2">
      <c r="A860" s="7" t="s">
        <v>1484</v>
      </c>
      <c r="B860" s="21">
        <v>5513</v>
      </c>
      <c r="C860" s="29"/>
      <c r="D860" s="6" t="s">
        <v>1520</v>
      </c>
      <c r="E860" s="6" t="s">
        <v>1907</v>
      </c>
      <c r="F860" s="20" t="s">
        <v>1965</v>
      </c>
      <c r="G860" s="8">
        <v>1400</v>
      </c>
      <c r="H860" s="8">
        <v>910</v>
      </c>
      <c r="I860" s="8">
        <f t="shared" ref="I860:I861" si="583">H860/G860*100</f>
        <v>65</v>
      </c>
      <c r="J860" s="8"/>
      <c r="K860" s="8">
        <v>0</v>
      </c>
      <c r="L860" s="8">
        <f t="shared" ref="L860:L861" si="584">H860+J860+K860</f>
        <v>910</v>
      </c>
      <c r="M860" s="8">
        <f t="shared" ref="M860:M861" si="585">L860/G860*100</f>
        <v>65</v>
      </c>
      <c r="N860" s="8">
        <f t="shared" ref="N860:N861" si="586">G860-L860</f>
        <v>490</v>
      </c>
      <c r="O860" s="8">
        <f t="shared" ref="O860:O861" si="587">J860+K860</f>
        <v>0</v>
      </c>
      <c r="P860" s="8"/>
      <c r="Q860" s="8"/>
      <c r="R860" s="8"/>
      <c r="S860" s="8">
        <f t="shared" si="546"/>
        <v>910</v>
      </c>
      <c r="T860" s="8">
        <f t="shared" si="545"/>
        <v>65</v>
      </c>
      <c r="U860" s="8">
        <f t="shared" si="547"/>
        <v>490</v>
      </c>
      <c r="V860" s="8">
        <f t="shared" si="548"/>
        <v>910</v>
      </c>
      <c r="W860" s="26">
        <f t="shared" si="549"/>
        <v>0</v>
      </c>
      <c r="X860" s="30">
        <v>413000</v>
      </c>
      <c r="Y860" s="26"/>
    </row>
    <row r="861" spans="1:25" ht="14.25" customHeight="1" x14ac:dyDescent="0.2">
      <c r="A861" s="7" t="s">
        <v>1484</v>
      </c>
      <c r="B861" s="21">
        <v>5513</v>
      </c>
      <c r="C861" s="29" t="s">
        <v>1017</v>
      </c>
      <c r="D861" s="6" t="s">
        <v>1520</v>
      </c>
      <c r="E861" s="6" t="s">
        <v>2033</v>
      </c>
      <c r="F861" s="20" t="s">
        <v>2034</v>
      </c>
      <c r="G861" s="8">
        <v>100</v>
      </c>
      <c r="H861" s="8">
        <v>83.28</v>
      </c>
      <c r="I861" s="8">
        <f t="shared" si="583"/>
        <v>83.28</v>
      </c>
      <c r="J861" s="8"/>
      <c r="K861" s="8">
        <v>0</v>
      </c>
      <c r="L861" s="8">
        <f t="shared" si="584"/>
        <v>83.28</v>
      </c>
      <c r="M861" s="8">
        <f t="shared" si="585"/>
        <v>83.28</v>
      </c>
      <c r="N861" s="8">
        <f t="shared" si="586"/>
        <v>16.72</v>
      </c>
      <c r="O861" s="8">
        <f t="shared" si="587"/>
        <v>0</v>
      </c>
      <c r="P861" s="8"/>
      <c r="Q861" s="8"/>
      <c r="R861" s="8"/>
      <c r="S861" s="8">
        <f t="shared" ref="S861" si="588">L861+P861+Q861+R861</f>
        <v>83.28</v>
      </c>
      <c r="T861" s="8">
        <f t="shared" ref="T861" si="589">S861/G861*100</f>
        <v>83.28</v>
      </c>
      <c r="U861" s="8">
        <f t="shared" ref="U861" si="590">G861-S861</f>
        <v>16.72</v>
      </c>
      <c r="V861" s="8">
        <f t="shared" ref="V861" si="591">H861+J861</f>
        <v>83.28</v>
      </c>
      <c r="W861" s="26">
        <f t="shared" ref="W861" si="592">K861+P861</f>
        <v>0</v>
      </c>
      <c r="X861" s="30">
        <v>413000</v>
      </c>
      <c r="Y861" s="26"/>
    </row>
    <row r="862" spans="1:25" ht="14.25" customHeight="1" x14ac:dyDescent="0.2">
      <c r="A862" s="7"/>
      <c r="B862" s="21"/>
      <c r="C862" s="29"/>
      <c r="D862" s="6"/>
      <c r="E862" s="6"/>
      <c r="F862" s="20"/>
      <c r="G862" s="8"/>
      <c r="H862" s="8">
        <v>0</v>
      </c>
      <c r="I862" s="8" t="e">
        <f t="shared" si="538"/>
        <v>#DIV/0!</v>
      </c>
      <c r="J862" s="8"/>
      <c r="K862" s="8"/>
      <c r="L862" s="8">
        <f t="shared" si="486"/>
        <v>0</v>
      </c>
      <c r="M862" s="8" t="e">
        <f t="shared" si="539"/>
        <v>#DIV/0!</v>
      </c>
      <c r="N862" s="8">
        <f t="shared" si="485"/>
        <v>0</v>
      </c>
      <c r="O862" s="8">
        <f t="shared" si="487"/>
        <v>0</v>
      </c>
      <c r="P862" s="8"/>
      <c r="Q862" s="8"/>
      <c r="R862" s="8"/>
      <c r="S862" s="8">
        <f t="shared" si="546"/>
        <v>0</v>
      </c>
      <c r="T862" s="8" t="e">
        <f t="shared" si="545"/>
        <v>#DIV/0!</v>
      </c>
      <c r="U862" s="8">
        <f t="shared" si="547"/>
        <v>0</v>
      </c>
      <c r="V862" s="8">
        <f t="shared" si="548"/>
        <v>0</v>
      </c>
      <c r="W862" s="26">
        <f t="shared" si="549"/>
        <v>0</v>
      </c>
      <c r="X862" s="30">
        <v>4500</v>
      </c>
      <c r="Y862" s="26"/>
    </row>
    <row r="863" spans="1:25" ht="14.25" customHeight="1" x14ac:dyDescent="0.2">
      <c r="A863" s="7"/>
      <c r="B863" s="21"/>
      <c r="C863" s="29"/>
      <c r="D863" s="6"/>
      <c r="E863" s="6"/>
      <c r="F863" s="20"/>
      <c r="G863" s="22"/>
      <c r="H863" s="8"/>
      <c r="I863" s="8" t="e">
        <f t="shared" si="538"/>
        <v>#DIV/0!</v>
      </c>
      <c r="J863" s="8"/>
      <c r="K863" s="8"/>
      <c r="L863" s="8">
        <f t="shared" si="486"/>
        <v>0</v>
      </c>
      <c r="M863" s="8" t="e">
        <f t="shared" si="539"/>
        <v>#DIV/0!</v>
      </c>
      <c r="N863" s="8">
        <f t="shared" si="485"/>
        <v>0</v>
      </c>
      <c r="O863" s="8">
        <f t="shared" si="487"/>
        <v>0</v>
      </c>
      <c r="P863" s="8"/>
      <c r="Q863" s="8"/>
      <c r="R863" s="8"/>
      <c r="S863" s="8">
        <f t="shared" si="546"/>
        <v>0</v>
      </c>
      <c r="T863" s="8" t="e">
        <f t="shared" si="545"/>
        <v>#DIV/0!</v>
      </c>
      <c r="U863" s="8">
        <f t="shared" si="547"/>
        <v>0</v>
      </c>
      <c r="V863" s="8">
        <f t="shared" si="548"/>
        <v>0</v>
      </c>
      <c r="W863" s="26">
        <f t="shared" si="549"/>
        <v>0</v>
      </c>
      <c r="X863" s="30">
        <v>0</v>
      </c>
      <c r="Y863" s="26"/>
    </row>
    <row r="864" spans="1:25" ht="14.25" customHeight="1" x14ac:dyDescent="0.2">
      <c r="A864" s="7"/>
      <c r="B864" s="21"/>
      <c r="C864" s="29"/>
      <c r="D864" s="6"/>
      <c r="E864" s="6"/>
      <c r="F864" s="7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>
        <f>L864++P864+Q864+R864</f>
        <v>0</v>
      </c>
      <c r="T864" s="8"/>
      <c r="U864" s="8"/>
      <c r="V864" s="8">
        <f t="shared" si="548"/>
        <v>0</v>
      </c>
      <c r="W864" s="26">
        <f>K864+Q864</f>
        <v>0</v>
      </c>
      <c r="X864" s="30"/>
    </row>
    <row r="865" spans="1:25" s="19" customFormat="1" ht="14.25" customHeight="1" x14ac:dyDescent="0.25">
      <c r="A865" s="7"/>
      <c r="B865" s="21"/>
      <c r="C865" s="43"/>
      <c r="D865" s="15"/>
      <c r="E865" s="15"/>
      <c r="F865" s="16" t="s">
        <v>201</v>
      </c>
      <c r="G865" s="17">
        <f>SUM(G2:G864)</f>
        <v>10600808</v>
      </c>
      <c r="H865" s="17">
        <f>SUM(H2:H864)</f>
        <v>8571296.4000000004</v>
      </c>
      <c r="I865" s="17">
        <f>H865/G865*100</f>
        <v>80.855123496246705</v>
      </c>
      <c r="J865" s="17">
        <f>SUM(J2:J864)</f>
        <v>979889.07000000065</v>
      </c>
      <c r="K865" s="17">
        <f>SUM(K2:K864)</f>
        <v>0</v>
      </c>
      <c r="L865" s="17">
        <f>SUM(L2:L864)</f>
        <v>9551185.4699999932</v>
      </c>
      <c r="M865" s="17">
        <f>L865/G865*100</f>
        <v>90.098655404380438</v>
      </c>
      <c r="N865" s="17">
        <f>G865-L865</f>
        <v>1049622.5300000068</v>
      </c>
      <c r="O865" s="17">
        <f>SUM(O2:O864)</f>
        <v>979889.07000000065</v>
      </c>
      <c r="P865" s="17">
        <f>SUM(P2:P864)</f>
        <v>0</v>
      </c>
      <c r="Q865" s="17">
        <f>SUM(Q2:Q864)</f>
        <v>0</v>
      </c>
      <c r="R865" s="17">
        <f>SUM(R2:R864)</f>
        <v>1257.82</v>
      </c>
      <c r="S865" s="8">
        <f>L865++P865+Q865+R865</f>
        <v>9552443.2899999935</v>
      </c>
      <c r="T865" s="17">
        <f>S865/G865*100</f>
        <v>90.110520726344561</v>
      </c>
      <c r="U865" s="17">
        <f>SUM(U2:U864)</f>
        <v>1048364.7100000001</v>
      </c>
      <c r="V865" s="17">
        <f t="shared" si="548"/>
        <v>9551185.4700000007</v>
      </c>
      <c r="W865" s="26">
        <f>K865+P865</f>
        <v>0</v>
      </c>
      <c r="X865" s="44"/>
    </row>
    <row r="866" spans="1:25" s="19" customFormat="1" ht="14.25" customHeight="1" x14ac:dyDescent="0.25">
      <c r="A866" s="7"/>
      <c r="B866" s="21"/>
      <c r="C866" s="43"/>
      <c r="D866" s="15"/>
      <c r="E866" s="15"/>
      <c r="F866" s="16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8"/>
      <c r="T866" s="17"/>
      <c r="U866" s="17"/>
      <c r="V866" s="8"/>
      <c r="W866" s="26"/>
      <c r="X866" s="44"/>
    </row>
    <row r="867" spans="1:25" ht="14.25" customHeight="1" x14ac:dyDescent="0.25">
      <c r="A867" s="7"/>
      <c r="B867" s="21" t="s">
        <v>1892</v>
      </c>
      <c r="C867" s="29"/>
      <c r="D867" s="6" t="s">
        <v>638</v>
      </c>
      <c r="E867" s="6" t="s">
        <v>106</v>
      </c>
      <c r="F867" s="20" t="s">
        <v>1932</v>
      </c>
      <c r="G867" s="22">
        <v>61040</v>
      </c>
      <c r="H867" s="8">
        <v>61040</v>
      </c>
      <c r="I867" s="8">
        <f>H867/G867*100</f>
        <v>100</v>
      </c>
      <c r="J867" s="8"/>
      <c r="K867" s="8"/>
      <c r="L867" s="8">
        <f>H867+J867+K867</f>
        <v>61040</v>
      </c>
      <c r="M867" s="8">
        <f>L867/G867*100</f>
        <v>100</v>
      </c>
      <c r="N867" s="8">
        <f>G867-L867</f>
        <v>0</v>
      </c>
      <c r="O867" s="8">
        <f>J867+K867</f>
        <v>0</v>
      </c>
      <c r="P867" s="8"/>
      <c r="Q867" s="8"/>
      <c r="R867" s="17"/>
      <c r="S867" s="8">
        <f t="shared" ref="S867:S872" si="593">L867++P867+Q867+R867</f>
        <v>61040</v>
      </c>
      <c r="T867" s="8">
        <f>S867/G867*100</f>
        <v>100</v>
      </c>
      <c r="U867" s="8">
        <f>G867-S867</f>
        <v>0</v>
      </c>
      <c r="V867" s="8">
        <f>H867+J867</f>
        <v>61040</v>
      </c>
      <c r="W867" s="26">
        <f t="shared" ref="W867:W872" si="594">K867+P867</f>
        <v>0</v>
      </c>
      <c r="X867" s="30"/>
    </row>
    <row r="868" spans="1:25" ht="14.25" customHeight="1" x14ac:dyDescent="0.2">
      <c r="A868" s="7"/>
      <c r="B868" s="21" t="s">
        <v>1892</v>
      </c>
      <c r="C868" s="29"/>
      <c r="D868" s="6" t="s">
        <v>638</v>
      </c>
      <c r="E868" s="6" t="s">
        <v>1258</v>
      </c>
      <c r="F868" s="20" t="s">
        <v>1808</v>
      </c>
      <c r="G868" s="8">
        <v>315957</v>
      </c>
      <c r="H868" s="8">
        <v>289628.34999999998</v>
      </c>
      <c r="I868" s="8">
        <f>H868/G868*100</f>
        <v>91.667014815307141</v>
      </c>
      <c r="J868" s="8">
        <v>26329.85</v>
      </c>
      <c r="K868" s="8"/>
      <c r="L868" s="8">
        <f>H868+J868+K868</f>
        <v>315958.19999999995</v>
      </c>
      <c r="M868" s="8">
        <f>L868/G868*100</f>
        <v>100.00037979851687</v>
      </c>
      <c r="N868" s="8">
        <f>G868-L868</f>
        <v>-1.1999999999534339</v>
      </c>
      <c r="O868" s="8">
        <f>J868+K868</f>
        <v>26329.85</v>
      </c>
      <c r="P868" s="8"/>
      <c r="Q868" s="8"/>
      <c r="R868" s="76">
        <f>0*26329.85</f>
        <v>0</v>
      </c>
      <c r="S868" s="8">
        <f t="shared" si="593"/>
        <v>315958.19999999995</v>
      </c>
      <c r="T868" s="8">
        <f>S868/G868*100</f>
        <v>100.00037979851687</v>
      </c>
      <c r="U868" s="8">
        <f>G868-S868</f>
        <v>-1.1999999999534339</v>
      </c>
      <c r="V868" s="8">
        <f>H868+J868</f>
        <v>315958.19999999995</v>
      </c>
      <c r="W868" s="26">
        <f t="shared" si="594"/>
        <v>0</v>
      </c>
      <c r="X868" s="30"/>
    </row>
    <row r="869" spans="1:25" ht="14.25" customHeight="1" x14ac:dyDescent="0.2">
      <c r="A869" s="7"/>
      <c r="B869" s="21" t="s">
        <v>1892</v>
      </c>
      <c r="C869" s="29"/>
      <c r="D869" s="6" t="s">
        <v>638</v>
      </c>
      <c r="E869" s="6" t="s">
        <v>854</v>
      </c>
      <c r="F869" s="20" t="s">
        <v>855</v>
      </c>
      <c r="G869" s="8">
        <v>166170</v>
      </c>
      <c r="H869" s="8">
        <v>166170</v>
      </c>
      <c r="I869" s="8">
        <f>H869/G869*100</f>
        <v>100</v>
      </c>
      <c r="J869" s="8"/>
      <c r="K869" s="8"/>
      <c r="L869" s="8">
        <f>H869+J869+K869</f>
        <v>166170</v>
      </c>
      <c r="M869" s="8">
        <f>L869/G869*100</f>
        <v>100</v>
      </c>
      <c r="N869" s="8">
        <f>G869-L869</f>
        <v>0</v>
      </c>
      <c r="O869" s="8">
        <f>J869+K869</f>
        <v>0</v>
      </c>
      <c r="P869" s="8"/>
      <c r="Q869" s="8"/>
      <c r="R869" s="76">
        <f>0*83085</f>
        <v>0</v>
      </c>
      <c r="S869" s="8">
        <f t="shared" si="593"/>
        <v>166170</v>
      </c>
      <c r="T869" s="8">
        <f>S869/G869*100</f>
        <v>100</v>
      </c>
      <c r="U869" s="8">
        <f>G869-S869</f>
        <v>0</v>
      </c>
      <c r="V869" s="8">
        <f>H869+J869</f>
        <v>166170</v>
      </c>
      <c r="W869" s="26">
        <f t="shared" si="594"/>
        <v>0</v>
      </c>
      <c r="X869" s="30"/>
    </row>
    <row r="870" spans="1:25" ht="14.25" customHeight="1" x14ac:dyDescent="0.2">
      <c r="A870" s="7" t="s">
        <v>1044</v>
      </c>
      <c r="B870" s="21" t="s">
        <v>1809</v>
      </c>
      <c r="C870" s="29"/>
      <c r="D870" s="6" t="s">
        <v>638</v>
      </c>
      <c r="E870" s="6" t="s">
        <v>1810</v>
      </c>
      <c r="F870" s="20" t="s">
        <v>1811</v>
      </c>
      <c r="G870" s="8"/>
      <c r="H870" s="8">
        <v>0</v>
      </c>
      <c r="I870" s="8" t="e">
        <f>H870/G870*100</f>
        <v>#DIV/0!</v>
      </c>
      <c r="J870" s="8">
        <v>0</v>
      </c>
      <c r="K870" s="8"/>
      <c r="L870" s="8">
        <f>H870+J870+K870</f>
        <v>0</v>
      </c>
      <c r="M870" s="8" t="e">
        <f>L870/G870*100</f>
        <v>#DIV/0!</v>
      </c>
      <c r="N870" s="8">
        <f>G870-L870</f>
        <v>0</v>
      </c>
      <c r="O870" s="8">
        <f>J870+K870</f>
        <v>0</v>
      </c>
      <c r="P870" s="8"/>
      <c r="Q870" s="8"/>
      <c r="R870" s="8"/>
      <c r="S870" s="8">
        <f t="shared" si="593"/>
        <v>0</v>
      </c>
      <c r="T870" s="8" t="e">
        <f>S870/G870*100</f>
        <v>#DIV/0!</v>
      </c>
      <c r="U870" s="8">
        <f>G870-S870</f>
        <v>0</v>
      </c>
      <c r="V870" s="8">
        <f>H870+J870</f>
        <v>0</v>
      </c>
      <c r="W870" s="26">
        <f t="shared" si="594"/>
        <v>0</v>
      </c>
      <c r="X870" s="30"/>
    </row>
    <row r="871" spans="1:25" ht="14.25" customHeight="1" x14ac:dyDescent="0.25">
      <c r="A871" s="7"/>
      <c r="B871" s="21"/>
      <c r="C871" s="29"/>
      <c r="D871" s="6"/>
      <c r="E871" s="6"/>
      <c r="F871" s="31"/>
      <c r="G871" s="8"/>
      <c r="H871" s="8"/>
      <c r="I871" s="8"/>
      <c r="J871" s="17"/>
      <c r="K871" s="8"/>
      <c r="L871" s="8"/>
      <c r="M871" s="8"/>
      <c r="N871" s="8"/>
      <c r="O871" s="8"/>
      <c r="P871" s="8"/>
      <c r="Q871" s="8"/>
      <c r="R871" s="8"/>
      <c r="S871" s="8">
        <f t="shared" si="593"/>
        <v>0</v>
      </c>
      <c r="T871" s="8"/>
      <c r="U871" s="8"/>
      <c r="V871" s="8"/>
      <c r="W871" s="26">
        <f t="shared" si="594"/>
        <v>0</v>
      </c>
      <c r="X871" s="30"/>
    </row>
    <row r="872" spans="1:25" s="19" customFormat="1" ht="14.25" customHeight="1" x14ac:dyDescent="0.25">
      <c r="A872" s="16"/>
      <c r="B872" s="45"/>
      <c r="C872" s="43"/>
      <c r="D872" s="15"/>
      <c r="E872" s="15"/>
      <c r="F872" s="46" t="s">
        <v>650</v>
      </c>
      <c r="G872" s="17">
        <f>SUM(G867:G871)</f>
        <v>543167</v>
      </c>
      <c r="H872" s="17">
        <f>SUM(H867:H871)</f>
        <v>516838.35</v>
      </c>
      <c r="I872" s="17">
        <f>H872/G872*100</f>
        <v>95.152752284288255</v>
      </c>
      <c r="J872" s="17">
        <f>SUM(J867:J871)</f>
        <v>26329.85</v>
      </c>
      <c r="K872" s="17">
        <f>SUM(K867:K871)</f>
        <v>0</v>
      </c>
      <c r="L872" s="17">
        <f>SUM(L867:L871)</f>
        <v>543168.19999999995</v>
      </c>
      <c r="M872" s="17">
        <f>L872/G872*100</f>
        <v>100.00022092652902</v>
      </c>
      <c r="N872" s="17">
        <f t="shared" ref="N872:R872" si="595">SUM(N867:N871)</f>
        <v>-1.1999999999534339</v>
      </c>
      <c r="O872" s="17">
        <f t="shared" si="595"/>
        <v>26329.85</v>
      </c>
      <c r="P872" s="17">
        <f t="shared" si="595"/>
        <v>0</v>
      </c>
      <c r="Q872" s="17">
        <f t="shared" si="595"/>
        <v>0</v>
      </c>
      <c r="R872" s="17">
        <f t="shared" si="595"/>
        <v>0</v>
      </c>
      <c r="S872" s="8">
        <f t="shared" si="593"/>
        <v>543168.19999999995</v>
      </c>
      <c r="T872" s="17">
        <f>S872/G872*100</f>
        <v>100.00022092652902</v>
      </c>
      <c r="U872" s="17">
        <f>SUM(U867:U871)</f>
        <v>-1.1999999999534339</v>
      </c>
      <c r="V872" s="17">
        <f>SUM(V867:V871)</f>
        <v>543168.19999999995</v>
      </c>
      <c r="W872" s="26">
        <f t="shared" si="594"/>
        <v>0</v>
      </c>
      <c r="X872" s="44"/>
    </row>
    <row r="873" spans="1:25" s="19" customFormat="1" ht="14.25" customHeight="1" x14ac:dyDescent="0.25">
      <c r="A873" s="16"/>
      <c r="B873" s="45"/>
      <c r="C873" s="43"/>
      <c r="D873" s="15"/>
      <c r="E873" s="15"/>
      <c r="F873" s="46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47"/>
      <c r="S873" s="8"/>
      <c r="T873" s="47"/>
      <c r="U873" s="47"/>
      <c r="V873" s="48"/>
      <c r="W873" s="26"/>
      <c r="X873" s="44"/>
    </row>
    <row r="874" spans="1:25" s="19" customFormat="1" ht="14.25" customHeight="1" x14ac:dyDescent="0.25">
      <c r="A874" s="16"/>
      <c r="B874" s="45"/>
      <c r="C874" s="43"/>
      <c r="D874" s="15"/>
      <c r="E874" s="15"/>
      <c r="F874" s="46" t="s">
        <v>651</v>
      </c>
      <c r="G874" s="17">
        <f>G865+G872</f>
        <v>11143975</v>
      </c>
      <c r="H874" s="17">
        <f>H865+H872</f>
        <v>9088134.75</v>
      </c>
      <c r="I874" s="17">
        <f>H874/G874*100</f>
        <v>81.552002315152365</v>
      </c>
      <c r="J874" s="17">
        <f>J865+J872</f>
        <v>1006218.9200000006</v>
      </c>
      <c r="K874" s="17">
        <f>K865+K872</f>
        <v>0</v>
      </c>
      <c r="L874" s="17">
        <f>L865+L872</f>
        <v>10094353.669999992</v>
      </c>
      <c r="M874" s="17">
        <f>L874/G874*100</f>
        <v>90.581266289631785</v>
      </c>
      <c r="N874" s="17">
        <f t="shared" ref="N874:S874" si="596">N865+N872</f>
        <v>1049621.3300000068</v>
      </c>
      <c r="O874" s="17">
        <f t="shared" si="596"/>
        <v>1006218.9200000006</v>
      </c>
      <c r="P874" s="17">
        <f t="shared" si="596"/>
        <v>0</v>
      </c>
      <c r="Q874" s="17">
        <f t="shared" si="596"/>
        <v>0</v>
      </c>
      <c r="R874" s="17">
        <f t="shared" si="596"/>
        <v>1257.82</v>
      </c>
      <c r="S874" s="17">
        <f t="shared" si="596"/>
        <v>10095611.489999993</v>
      </c>
      <c r="T874" s="17">
        <f>S874/G874*100</f>
        <v>90.592553285519685</v>
      </c>
      <c r="U874" s="17">
        <f>U865+U872</f>
        <v>1048363.5100000001</v>
      </c>
      <c r="V874" s="17">
        <f>V865+V872</f>
        <v>10094353.67</v>
      </c>
      <c r="W874" s="47">
        <f>W865+W872</f>
        <v>0</v>
      </c>
      <c r="X874" s="44"/>
    </row>
    <row r="875" spans="1:25" ht="14.25" customHeight="1" x14ac:dyDescent="0.2">
      <c r="A875" s="7"/>
      <c r="B875" s="21"/>
      <c r="C875" s="29"/>
      <c r="D875" s="6"/>
      <c r="E875" s="6"/>
      <c r="F875" s="7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25" t="s">
        <v>408</v>
      </c>
      <c r="S875" s="8"/>
      <c r="T875" s="26" t="s">
        <v>582</v>
      </c>
      <c r="U875" s="10" t="s">
        <v>583</v>
      </c>
      <c r="V875" s="11">
        <f t="shared" ref="V875:V910" si="597">H875+J875</f>
        <v>0</v>
      </c>
      <c r="W875" s="26"/>
      <c r="X875" s="30"/>
    </row>
    <row r="876" spans="1:25" ht="14.25" customHeight="1" x14ac:dyDescent="0.2">
      <c r="A876" s="7"/>
      <c r="B876" s="21"/>
      <c r="C876" s="29"/>
      <c r="D876" s="6"/>
      <c r="E876" s="6"/>
      <c r="F876" s="7" t="s">
        <v>1812</v>
      </c>
      <c r="G876" s="8">
        <v>4866940</v>
      </c>
      <c r="H876" s="8">
        <v>4111528.09</v>
      </c>
      <c r="I876" s="8">
        <f t="shared" ref="I876:I910" si="598">H876/G876*100</f>
        <v>84.478709209482744</v>
      </c>
      <c r="J876" s="8">
        <v>464084.36</v>
      </c>
      <c r="K876" s="8"/>
      <c r="L876" s="8">
        <f t="shared" ref="L876:L913" si="599">H876+J876+K876</f>
        <v>4575612.45</v>
      </c>
      <c r="M876" s="8">
        <f t="shared" ref="M876:M913" si="600">L876/G876*100</f>
        <v>94.014153657123373</v>
      </c>
      <c r="N876" s="8">
        <f t="shared" ref="N876:N913" si="601">G876-L876</f>
        <v>291327.54999999981</v>
      </c>
      <c r="O876" s="8">
        <f t="shared" ref="O876:O913" si="602">J876+K876</f>
        <v>464084.36</v>
      </c>
      <c r="P876" s="8"/>
      <c r="Q876" s="8"/>
      <c r="R876" s="8"/>
      <c r="S876" s="8">
        <f>L876++P876+Q876+R876</f>
        <v>4575612.45</v>
      </c>
      <c r="T876" s="8">
        <f t="shared" ref="T876:T910" si="603">S876/G876*100</f>
        <v>94.014153657123373</v>
      </c>
      <c r="U876" s="8">
        <f t="shared" ref="U876:U913" si="604">G876-S876</f>
        <v>291327.54999999981</v>
      </c>
      <c r="V876" s="8">
        <f t="shared" si="597"/>
        <v>4575612.45</v>
      </c>
      <c r="W876" s="26">
        <f t="shared" ref="W876:W910" si="605">K876+P876</f>
        <v>0</v>
      </c>
      <c r="X876" s="30"/>
    </row>
    <row r="877" spans="1:25" ht="14.25" customHeight="1" x14ac:dyDescent="0.2">
      <c r="A877" s="7" t="s">
        <v>1314</v>
      </c>
      <c r="B877" s="21">
        <v>5515</v>
      </c>
      <c r="C877" s="29"/>
      <c r="D877" s="6"/>
      <c r="E877" s="6"/>
      <c r="F877" s="179" t="s">
        <v>419</v>
      </c>
      <c r="G877" s="22">
        <v>620</v>
      </c>
      <c r="H877" s="22">
        <v>620</v>
      </c>
      <c r="I877" s="8">
        <f t="shared" ref="I877:I884" si="606">H877/G877*100</f>
        <v>100</v>
      </c>
      <c r="J877" s="8">
        <v>0</v>
      </c>
      <c r="K877" s="8"/>
      <c r="L877" s="8">
        <f t="shared" ref="L877:L884" si="607">H877+J877+K877</f>
        <v>620</v>
      </c>
      <c r="M877" s="8">
        <f t="shared" ref="M877:M884" si="608">L877/G877*100</f>
        <v>100</v>
      </c>
      <c r="N877" s="8">
        <f t="shared" ref="N877:N884" si="609">G877-L877</f>
        <v>0</v>
      </c>
      <c r="O877" s="8">
        <f t="shared" ref="O877:O884" si="610">J877+K877</f>
        <v>0</v>
      </c>
      <c r="P877" s="8"/>
      <c r="Q877" s="8"/>
      <c r="R877" s="8"/>
      <c r="S877" s="8">
        <f t="shared" ref="S877:S910" si="611">L877+P877+Q877+R877</f>
        <v>620</v>
      </c>
      <c r="T877" s="8">
        <f t="shared" si="603"/>
        <v>100</v>
      </c>
      <c r="U877" s="8">
        <f t="shared" si="604"/>
        <v>0</v>
      </c>
      <c r="V877" s="8">
        <f t="shared" si="597"/>
        <v>620</v>
      </c>
      <c r="W877" s="26">
        <f t="shared" si="605"/>
        <v>0</v>
      </c>
      <c r="X877" s="30">
        <v>0</v>
      </c>
      <c r="Y877" s="26"/>
    </row>
    <row r="878" spans="1:25" ht="14.25" customHeight="1" x14ac:dyDescent="0.2">
      <c r="A878" s="7" t="s">
        <v>1314</v>
      </c>
      <c r="B878" s="21">
        <v>5515</v>
      </c>
      <c r="C878" s="29"/>
      <c r="D878" s="6"/>
      <c r="E878" s="6"/>
      <c r="F878" s="179" t="s">
        <v>420</v>
      </c>
      <c r="G878" s="22">
        <v>712</v>
      </c>
      <c r="H878" s="22">
        <v>712</v>
      </c>
      <c r="I878" s="8">
        <f t="shared" si="606"/>
        <v>100</v>
      </c>
      <c r="J878" s="8">
        <v>0</v>
      </c>
      <c r="K878" s="8"/>
      <c r="L878" s="8">
        <f t="shared" si="607"/>
        <v>712</v>
      </c>
      <c r="M878" s="8">
        <f t="shared" si="608"/>
        <v>100</v>
      </c>
      <c r="N878" s="8">
        <f t="shared" si="609"/>
        <v>0</v>
      </c>
      <c r="O878" s="8">
        <f t="shared" si="610"/>
        <v>0</v>
      </c>
      <c r="P878" s="8"/>
      <c r="Q878" s="8"/>
      <c r="R878" s="8"/>
      <c r="S878" s="8">
        <f t="shared" si="611"/>
        <v>712</v>
      </c>
      <c r="T878" s="8">
        <f t="shared" si="603"/>
        <v>100</v>
      </c>
      <c r="U878" s="8">
        <f t="shared" si="604"/>
        <v>0</v>
      </c>
      <c r="V878" s="8">
        <f t="shared" si="597"/>
        <v>712</v>
      </c>
      <c r="W878" s="26">
        <f t="shared" si="605"/>
        <v>0</v>
      </c>
      <c r="X878" s="30">
        <v>0</v>
      </c>
      <c r="Y878" s="26"/>
    </row>
    <row r="879" spans="1:25" ht="14.25" customHeight="1" x14ac:dyDescent="0.2">
      <c r="A879" s="7" t="s">
        <v>536</v>
      </c>
      <c r="B879" s="21">
        <v>5511</v>
      </c>
      <c r="C879" s="29"/>
      <c r="D879" s="6"/>
      <c r="E879" s="6"/>
      <c r="F879" s="179" t="s">
        <v>1888</v>
      </c>
      <c r="G879" s="22">
        <v>481</v>
      </c>
      <c r="H879" s="8">
        <v>481</v>
      </c>
      <c r="I879" s="8">
        <f t="shared" si="606"/>
        <v>100</v>
      </c>
      <c r="J879" s="8">
        <v>0</v>
      </c>
      <c r="K879" s="8"/>
      <c r="L879" s="8">
        <f t="shared" si="607"/>
        <v>481</v>
      </c>
      <c r="M879" s="8">
        <f t="shared" si="608"/>
        <v>100</v>
      </c>
      <c r="N879" s="8">
        <f t="shared" si="609"/>
        <v>0</v>
      </c>
      <c r="O879" s="8">
        <f t="shared" si="610"/>
        <v>0</v>
      </c>
      <c r="P879" s="8"/>
      <c r="Q879" s="8"/>
      <c r="R879" s="8"/>
      <c r="S879" s="8">
        <f t="shared" si="611"/>
        <v>481</v>
      </c>
      <c r="T879" s="8">
        <f t="shared" si="603"/>
        <v>100</v>
      </c>
      <c r="U879" s="8">
        <f t="shared" si="604"/>
        <v>0</v>
      </c>
      <c r="V879" s="8">
        <f t="shared" si="597"/>
        <v>481</v>
      </c>
      <c r="W879" s="26">
        <f t="shared" si="605"/>
        <v>0</v>
      </c>
      <c r="X879" s="30">
        <v>0</v>
      </c>
      <c r="Y879" s="26"/>
    </row>
    <row r="880" spans="1:25" ht="14.25" customHeight="1" x14ac:dyDescent="0.2">
      <c r="A880" s="7" t="s">
        <v>1784</v>
      </c>
      <c r="B880" s="190">
        <v>5511</v>
      </c>
      <c r="C880" s="29"/>
      <c r="D880" s="6"/>
      <c r="E880" s="6"/>
      <c r="F880" s="179" t="s">
        <v>1891</v>
      </c>
      <c r="G880" s="22">
        <v>2300</v>
      </c>
      <c r="H880" s="8">
        <v>2300</v>
      </c>
      <c r="I880" s="8">
        <f t="shared" si="606"/>
        <v>100</v>
      </c>
      <c r="J880" s="8">
        <v>0</v>
      </c>
      <c r="K880" s="8"/>
      <c r="L880" s="8">
        <f t="shared" si="607"/>
        <v>2300</v>
      </c>
      <c r="M880" s="8">
        <f t="shared" si="608"/>
        <v>100</v>
      </c>
      <c r="N880" s="8">
        <f t="shared" si="609"/>
        <v>0</v>
      </c>
      <c r="O880" s="8">
        <f t="shared" si="610"/>
        <v>0</v>
      </c>
      <c r="P880" s="8"/>
      <c r="Q880" s="8"/>
      <c r="R880" s="8"/>
      <c r="S880" s="8">
        <f t="shared" si="611"/>
        <v>2300</v>
      </c>
      <c r="T880" s="8">
        <f t="shared" si="603"/>
        <v>100</v>
      </c>
      <c r="U880" s="8">
        <f t="shared" si="604"/>
        <v>0</v>
      </c>
      <c r="V880" s="8">
        <f t="shared" si="597"/>
        <v>2300</v>
      </c>
      <c r="W880" s="26">
        <f t="shared" si="605"/>
        <v>0</v>
      </c>
      <c r="X880" s="30">
        <v>0</v>
      </c>
      <c r="Y880" s="26"/>
    </row>
    <row r="881" spans="1:25" ht="14.25" customHeight="1" x14ac:dyDescent="0.2">
      <c r="A881" s="7" t="s">
        <v>1285</v>
      </c>
      <c r="B881" s="21">
        <v>5515</v>
      </c>
      <c r="C881" s="29"/>
      <c r="D881" s="6"/>
      <c r="E881" s="6"/>
      <c r="F881" s="179" t="s">
        <v>1949</v>
      </c>
      <c r="G881" s="22">
        <v>1123</v>
      </c>
      <c r="H881" s="22">
        <v>1123</v>
      </c>
      <c r="I881" s="8">
        <f t="shared" si="606"/>
        <v>100</v>
      </c>
      <c r="J881" s="8">
        <v>0</v>
      </c>
      <c r="K881" s="8"/>
      <c r="L881" s="8">
        <f t="shared" si="607"/>
        <v>1123</v>
      </c>
      <c r="M881" s="8">
        <f t="shared" si="608"/>
        <v>100</v>
      </c>
      <c r="N881" s="8">
        <f t="shared" si="609"/>
        <v>0</v>
      </c>
      <c r="O881" s="8">
        <f t="shared" si="610"/>
        <v>0</v>
      </c>
      <c r="P881" s="8"/>
      <c r="Q881" s="8"/>
      <c r="R881" s="8"/>
      <c r="S881" s="8">
        <f t="shared" ref="S881:S886" si="612">L881+P881+Q881+R881</f>
        <v>1123</v>
      </c>
      <c r="T881" s="8">
        <f t="shared" ref="T881:T886" si="613">S881/G881*100</f>
        <v>100</v>
      </c>
      <c r="U881" s="8">
        <f t="shared" ref="U881:U886" si="614">G881-S881</f>
        <v>0</v>
      </c>
      <c r="V881" s="8">
        <f t="shared" ref="V881:V886" si="615">H881+J881</f>
        <v>1123</v>
      </c>
      <c r="W881" s="26">
        <f t="shared" ref="W881:W886" si="616">K881+P881</f>
        <v>0</v>
      </c>
      <c r="X881" s="30">
        <v>0</v>
      </c>
      <c r="Y881" s="26"/>
    </row>
    <row r="882" spans="1:25" ht="14.25" customHeight="1" x14ac:dyDescent="0.2">
      <c r="A882" s="7" t="s">
        <v>536</v>
      </c>
      <c r="B882" s="21">
        <v>5515</v>
      </c>
      <c r="C882" s="29"/>
      <c r="D882" s="6"/>
      <c r="E882" s="6"/>
      <c r="F882" s="179" t="s">
        <v>2003</v>
      </c>
      <c r="G882" s="22">
        <v>215</v>
      </c>
      <c r="H882" s="22">
        <v>215</v>
      </c>
      <c r="I882" s="8">
        <f t="shared" si="606"/>
        <v>100</v>
      </c>
      <c r="J882" s="8">
        <v>0</v>
      </c>
      <c r="K882" s="8"/>
      <c r="L882" s="8">
        <f t="shared" si="607"/>
        <v>215</v>
      </c>
      <c r="M882" s="8">
        <f t="shared" si="608"/>
        <v>100</v>
      </c>
      <c r="N882" s="8">
        <f t="shared" si="609"/>
        <v>0</v>
      </c>
      <c r="O882" s="8">
        <f t="shared" si="610"/>
        <v>0</v>
      </c>
      <c r="P882" s="8"/>
      <c r="Q882" s="8"/>
      <c r="R882" s="8"/>
      <c r="S882" s="8">
        <f t="shared" si="612"/>
        <v>215</v>
      </c>
      <c r="T882" s="8">
        <f t="shared" si="613"/>
        <v>100</v>
      </c>
      <c r="U882" s="8">
        <f t="shared" si="614"/>
        <v>0</v>
      </c>
      <c r="V882" s="8">
        <f t="shared" si="615"/>
        <v>215</v>
      </c>
      <c r="W882" s="26">
        <f t="shared" si="616"/>
        <v>0</v>
      </c>
      <c r="X882" s="30">
        <v>0</v>
      </c>
      <c r="Y882" s="26"/>
    </row>
    <row r="883" spans="1:25" ht="14.25" customHeight="1" x14ac:dyDescent="0.2">
      <c r="A883" s="7" t="s">
        <v>536</v>
      </c>
      <c r="B883" s="21">
        <v>5511</v>
      </c>
      <c r="C883" s="29"/>
      <c r="D883" s="6"/>
      <c r="E883" s="6"/>
      <c r="F883" s="179" t="s">
        <v>2019</v>
      </c>
      <c r="G883" s="22">
        <v>81</v>
      </c>
      <c r="H883" s="22">
        <v>81</v>
      </c>
      <c r="I883" s="8">
        <f t="shared" si="606"/>
        <v>100</v>
      </c>
      <c r="J883" s="8">
        <v>0</v>
      </c>
      <c r="K883" s="8"/>
      <c r="L883" s="8">
        <f t="shared" si="607"/>
        <v>81</v>
      </c>
      <c r="M883" s="8">
        <f t="shared" si="608"/>
        <v>100</v>
      </c>
      <c r="N883" s="8">
        <f t="shared" si="609"/>
        <v>0</v>
      </c>
      <c r="O883" s="8">
        <f t="shared" si="610"/>
        <v>0</v>
      </c>
      <c r="P883" s="8"/>
      <c r="Q883" s="8"/>
      <c r="R883" s="8"/>
      <c r="S883" s="8">
        <f t="shared" si="612"/>
        <v>81</v>
      </c>
      <c r="T883" s="8">
        <f t="shared" si="613"/>
        <v>100</v>
      </c>
      <c r="U883" s="8">
        <f t="shared" si="614"/>
        <v>0</v>
      </c>
      <c r="V883" s="8">
        <f t="shared" si="615"/>
        <v>81</v>
      </c>
      <c r="W883" s="26">
        <f t="shared" si="616"/>
        <v>0</v>
      </c>
      <c r="X883" s="30">
        <v>0</v>
      </c>
      <c r="Y883" s="26"/>
    </row>
    <row r="884" spans="1:25" ht="14.25" customHeight="1" x14ac:dyDescent="0.2">
      <c r="A884" s="7" t="s">
        <v>536</v>
      </c>
      <c r="B884" s="21">
        <v>5515</v>
      </c>
      <c r="C884" s="29"/>
      <c r="D884" s="6"/>
      <c r="E884" s="6"/>
      <c r="F884" s="179" t="s">
        <v>2025</v>
      </c>
      <c r="G884" s="22">
        <v>136</v>
      </c>
      <c r="H884" s="22">
        <v>136</v>
      </c>
      <c r="I884" s="8">
        <f t="shared" si="606"/>
        <v>100</v>
      </c>
      <c r="J884" s="8">
        <v>0</v>
      </c>
      <c r="K884" s="8"/>
      <c r="L884" s="8">
        <f t="shared" si="607"/>
        <v>136</v>
      </c>
      <c r="M884" s="8">
        <f t="shared" si="608"/>
        <v>100</v>
      </c>
      <c r="N884" s="8">
        <f t="shared" si="609"/>
        <v>0</v>
      </c>
      <c r="O884" s="8">
        <f t="shared" si="610"/>
        <v>0</v>
      </c>
      <c r="P884" s="8"/>
      <c r="Q884" s="8"/>
      <c r="R884" s="8"/>
      <c r="S884" s="8">
        <f t="shared" si="612"/>
        <v>136</v>
      </c>
      <c r="T884" s="8">
        <f t="shared" si="613"/>
        <v>100</v>
      </c>
      <c r="U884" s="8">
        <f t="shared" si="614"/>
        <v>0</v>
      </c>
      <c r="V884" s="8">
        <f t="shared" si="615"/>
        <v>136</v>
      </c>
      <c r="W884" s="26">
        <f t="shared" si="616"/>
        <v>0</v>
      </c>
      <c r="X884" s="30">
        <v>0</v>
      </c>
      <c r="Y884" s="26"/>
    </row>
    <row r="885" spans="1:25" ht="14.25" customHeight="1" x14ac:dyDescent="0.2">
      <c r="A885" s="7" t="s">
        <v>536</v>
      </c>
      <c r="B885" s="21">
        <v>5511</v>
      </c>
      <c r="C885" s="29"/>
      <c r="D885" s="6"/>
      <c r="E885" s="6"/>
      <c r="F885" s="179" t="s">
        <v>2031</v>
      </c>
      <c r="G885" s="22">
        <v>478</v>
      </c>
      <c r="H885" s="22">
        <v>478</v>
      </c>
      <c r="I885" s="8">
        <f>H885/G885*100</f>
        <v>100</v>
      </c>
      <c r="J885" s="8">
        <v>0</v>
      </c>
      <c r="K885" s="8"/>
      <c r="L885" s="8">
        <f>H885+J885+K885</f>
        <v>478</v>
      </c>
      <c r="M885" s="8">
        <f>L885/G885*100</f>
        <v>100</v>
      </c>
      <c r="N885" s="8">
        <f>G885-L885</f>
        <v>0</v>
      </c>
      <c r="O885" s="8">
        <f>J885+K885</f>
        <v>0</v>
      </c>
      <c r="P885" s="8"/>
      <c r="Q885" s="8"/>
      <c r="R885" s="8"/>
      <c r="S885" s="8">
        <f t="shared" si="612"/>
        <v>478</v>
      </c>
      <c r="T885" s="8">
        <f t="shared" si="613"/>
        <v>100</v>
      </c>
      <c r="U885" s="8">
        <f t="shared" si="614"/>
        <v>0</v>
      </c>
      <c r="V885" s="8">
        <f t="shared" si="615"/>
        <v>478</v>
      </c>
      <c r="W885" s="26">
        <f t="shared" si="616"/>
        <v>0</v>
      </c>
      <c r="X885" s="30">
        <v>0</v>
      </c>
      <c r="Y885" s="26"/>
    </row>
    <row r="886" spans="1:25" ht="14.25" customHeight="1" x14ac:dyDescent="0.2">
      <c r="A886" s="7" t="s">
        <v>536</v>
      </c>
      <c r="B886" s="21">
        <v>5515</v>
      </c>
      <c r="C886" s="29"/>
      <c r="D886" s="6"/>
      <c r="E886" s="6"/>
      <c r="F886" s="179" t="s">
        <v>2058</v>
      </c>
      <c r="G886" s="22">
        <v>999</v>
      </c>
      <c r="H886" s="8">
        <v>999</v>
      </c>
      <c r="I886" s="8">
        <f>H886/G886*100</f>
        <v>100</v>
      </c>
      <c r="J886" s="8">
        <v>0</v>
      </c>
      <c r="K886" s="8"/>
      <c r="L886" s="8">
        <f>H886+J886+K886</f>
        <v>999</v>
      </c>
      <c r="M886" s="8">
        <f>L886/G886*100</f>
        <v>100</v>
      </c>
      <c r="N886" s="8">
        <f>G886-L886</f>
        <v>0</v>
      </c>
      <c r="O886" s="8">
        <f>J886+K886</f>
        <v>0</v>
      </c>
      <c r="P886" s="8"/>
      <c r="Q886" s="8"/>
      <c r="R886" s="8"/>
      <c r="S886" s="8">
        <f t="shared" si="612"/>
        <v>999</v>
      </c>
      <c r="T886" s="8">
        <f t="shared" si="613"/>
        <v>100</v>
      </c>
      <c r="U886" s="8">
        <f t="shared" si="614"/>
        <v>0</v>
      </c>
      <c r="V886" s="8">
        <f t="shared" si="615"/>
        <v>999</v>
      </c>
      <c r="W886" s="26">
        <f t="shared" si="616"/>
        <v>0</v>
      </c>
      <c r="X886" s="30">
        <v>0</v>
      </c>
      <c r="Y886" s="26"/>
    </row>
    <row r="887" spans="1:25" ht="14.25" customHeight="1" x14ac:dyDescent="0.2">
      <c r="A887" s="7" t="s">
        <v>1724</v>
      </c>
      <c r="B887" s="21">
        <v>5511</v>
      </c>
      <c r="C887" s="29"/>
      <c r="D887" s="6"/>
      <c r="E887" s="6"/>
      <c r="F887" s="179" t="s">
        <v>2056</v>
      </c>
      <c r="G887" s="22">
        <v>2760</v>
      </c>
      <c r="H887" s="22">
        <v>2760</v>
      </c>
      <c r="I887" s="8">
        <f t="shared" ref="I887" si="617">H887/G887*100</f>
        <v>100</v>
      </c>
      <c r="J887" s="8">
        <v>0</v>
      </c>
      <c r="K887" s="8"/>
      <c r="L887" s="8">
        <f t="shared" ref="L887" si="618">H887+J887+K887</f>
        <v>2760</v>
      </c>
      <c r="M887" s="8">
        <f t="shared" ref="M887" si="619">L887/G887*100</f>
        <v>100</v>
      </c>
      <c r="N887" s="8">
        <f t="shared" ref="N887" si="620">G887-L887</f>
        <v>0</v>
      </c>
      <c r="O887" s="8">
        <f t="shared" ref="O887" si="621">J887+K887</f>
        <v>0</v>
      </c>
      <c r="P887" s="8"/>
      <c r="Q887" s="8"/>
      <c r="R887" s="8"/>
      <c r="S887" s="8">
        <f t="shared" ref="S887" si="622">L887+P887+Q887+R887</f>
        <v>2760</v>
      </c>
      <c r="T887" s="8">
        <f t="shared" ref="T887" si="623">S887/G887*100</f>
        <v>100</v>
      </c>
      <c r="U887" s="8">
        <f t="shared" ref="U887" si="624">G887-S887</f>
        <v>0</v>
      </c>
      <c r="V887" s="8">
        <f t="shared" ref="V887" si="625">H887+J887</f>
        <v>2760</v>
      </c>
      <c r="W887" s="26">
        <f t="shared" ref="W887" si="626">K887+P887</f>
        <v>0</v>
      </c>
      <c r="X887" s="30">
        <v>0</v>
      </c>
      <c r="Y887" s="26"/>
    </row>
    <row r="888" spans="1:25" ht="14.25" customHeight="1" x14ac:dyDescent="0.2">
      <c r="A888" s="7" t="s">
        <v>1724</v>
      </c>
      <c r="B888" s="21">
        <v>5515</v>
      </c>
      <c r="C888" s="29"/>
      <c r="D888" s="6"/>
      <c r="E888" s="6"/>
      <c r="F888" s="179" t="s">
        <v>2057</v>
      </c>
      <c r="G888" s="22">
        <v>1200</v>
      </c>
      <c r="H888" s="22">
        <v>1200</v>
      </c>
      <c r="I888" s="8">
        <f>H888/G888*100</f>
        <v>100</v>
      </c>
      <c r="J888" s="8">
        <v>0</v>
      </c>
      <c r="K888" s="8"/>
      <c r="L888" s="8">
        <f>H888+J888+K888</f>
        <v>1200</v>
      </c>
      <c r="M888" s="8">
        <f>L888/G888*100</f>
        <v>100</v>
      </c>
      <c r="N888" s="8">
        <f>G888-L888</f>
        <v>0</v>
      </c>
      <c r="O888" s="8">
        <f>J888+K888</f>
        <v>0</v>
      </c>
      <c r="P888" s="8"/>
      <c r="Q888" s="8"/>
      <c r="R888" s="8"/>
      <c r="S888" s="8">
        <f>L888+P888+Q888+R888</f>
        <v>1200</v>
      </c>
      <c r="T888" s="8">
        <f>S888/G888*100</f>
        <v>100</v>
      </c>
      <c r="U888" s="8">
        <f>G888-S888</f>
        <v>0</v>
      </c>
      <c r="V888" s="8">
        <f>H888+J888</f>
        <v>1200</v>
      </c>
      <c r="W888" s="26">
        <f>K888+P888</f>
        <v>0</v>
      </c>
      <c r="X888" s="30">
        <v>0</v>
      </c>
      <c r="Y888" s="26"/>
    </row>
    <row r="889" spans="1:25" ht="14.25" customHeight="1" x14ac:dyDescent="0.2">
      <c r="A889" s="7" t="s">
        <v>538</v>
      </c>
      <c r="B889" s="21"/>
      <c r="C889" s="29"/>
      <c r="D889" s="6" t="s">
        <v>1976</v>
      </c>
      <c r="E889" s="6"/>
      <c r="F889" s="7" t="s">
        <v>1977</v>
      </c>
      <c r="G889" s="8">
        <v>1246095</v>
      </c>
      <c r="H889" s="8">
        <v>1246091.18</v>
      </c>
      <c r="I889" s="8">
        <f t="shared" ref="I889:I891" si="627">H889/G889*100</f>
        <v>99.999693442313784</v>
      </c>
      <c r="J889" s="8">
        <v>0</v>
      </c>
      <c r="K889" s="198"/>
      <c r="L889" s="8">
        <f t="shared" ref="L889:L891" si="628">H889+J889+K889</f>
        <v>1246091.18</v>
      </c>
      <c r="M889" s="8">
        <f t="shared" ref="M889:M891" si="629">L889/G889*100</f>
        <v>99.999693442313784</v>
      </c>
      <c r="N889" s="8">
        <f t="shared" ref="N889:N891" si="630">G889-L889</f>
        <v>3.8200000000651926</v>
      </c>
      <c r="O889" s="8">
        <f t="shared" ref="O889:O891" si="631">J889+K889</f>
        <v>0</v>
      </c>
      <c r="P889" s="8"/>
      <c r="Q889" s="8"/>
      <c r="R889" s="8"/>
      <c r="S889" s="8">
        <f t="shared" si="611"/>
        <v>1246091.18</v>
      </c>
      <c r="T889" s="8">
        <f t="shared" si="603"/>
        <v>99.999693442313784</v>
      </c>
      <c r="U889" s="8">
        <f t="shared" si="604"/>
        <v>3.8200000000651926</v>
      </c>
      <c r="V889" s="8">
        <f t="shared" si="597"/>
        <v>1246091.18</v>
      </c>
      <c r="W889" s="26">
        <f t="shared" si="605"/>
        <v>0</v>
      </c>
      <c r="X889" s="30"/>
    </row>
    <row r="890" spans="1:25" ht="14.25" customHeight="1" x14ac:dyDescent="0.2">
      <c r="A890" s="7" t="s">
        <v>1784</v>
      </c>
      <c r="B890" s="21"/>
      <c r="C890" s="29"/>
      <c r="D890" s="6" t="s">
        <v>1957</v>
      </c>
      <c r="E890" s="6"/>
      <c r="F890" s="207" t="s">
        <v>1934</v>
      </c>
      <c r="G890" s="8">
        <v>480186</v>
      </c>
      <c r="H890" s="8">
        <v>330126.84999999998</v>
      </c>
      <c r="I890" s="8">
        <f t="shared" si="627"/>
        <v>68.749786541048678</v>
      </c>
      <c r="J890" s="8">
        <v>138686.32999999999</v>
      </c>
      <c r="K890" s="8"/>
      <c r="L890" s="8">
        <f t="shared" si="628"/>
        <v>468813.17999999993</v>
      </c>
      <c r="M890" s="8">
        <f t="shared" si="629"/>
        <v>97.631580262648214</v>
      </c>
      <c r="N890" s="206">
        <f t="shared" si="630"/>
        <v>11372.820000000065</v>
      </c>
      <c r="O890" s="8">
        <f t="shared" si="631"/>
        <v>138686.32999999999</v>
      </c>
      <c r="P890" s="8"/>
      <c r="Q890" s="8"/>
      <c r="R890" s="8"/>
      <c r="S890" s="8">
        <f t="shared" ref="S890:S891" si="632">L890+P890+Q890+R890</f>
        <v>468813.17999999993</v>
      </c>
      <c r="T890" s="8">
        <f t="shared" ref="T890:T891" si="633">S890/G890*100</f>
        <v>97.631580262648214</v>
      </c>
      <c r="U890" s="8">
        <f t="shared" ref="U890:U891" si="634">G890-S890</f>
        <v>11372.820000000065</v>
      </c>
      <c r="V890" s="8">
        <f t="shared" ref="V890:V891" si="635">H890+J890</f>
        <v>468813.17999999993</v>
      </c>
      <c r="W890" s="26">
        <f t="shared" ref="W890:W891" si="636">K890+P890</f>
        <v>0</v>
      </c>
      <c r="X890" s="30"/>
    </row>
    <row r="891" spans="1:25" ht="14.25" customHeight="1" x14ac:dyDescent="0.2">
      <c r="A891" s="7" t="s">
        <v>628</v>
      </c>
      <c r="B891" s="21">
        <v>6502</v>
      </c>
      <c r="C891" s="29"/>
      <c r="D891" s="6" t="s">
        <v>1957</v>
      </c>
      <c r="E891" s="6"/>
      <c r="F891" s="7" t="s">
        <v>1934</v>
      </c>
      <c r="G891" s="8">
        <v>123035</v>
      </c>
      <c r="H891" s="8">
        <v>112781.9</v>
      </c>
      <c r="I891" s="8">
        <f t="shared" si="627"/>
        <v>91.666517657577103</v>
      </c>
      <c r="J891" s="8">
        <v>10252.9</v>
      </c>
      <c r="K891" s="8"/>
      <c r="L891" s="8">
        <f t="shared" si="628"/>
        <v>123034.79999999999</v>
      </c>
      <c r="M891" s="8">
        <f t="shared" si="629"/>
        <v>99.999837444629563</v>
      </c>
      <c r="N891" s="8">
        <f t="shared" si="630"/>
        <v>0.20000000001164153</v>
      </c>
      <c r="O891" s="8">
        <f t="shared" si="631"/>
        <v>10252.9</v>
      </c>
      <c r="P891" s="8"/>
      <c r="Q891" s="8"/>
      <c r="R891" s="8"/>
      <c r="S891" s="8">
        <f t="shared" si="632"/>
        <v>123034.79999999999</v>
      </c>
      <c r="T891" s="8">
        <f t="shared" si="633"/>
        <v>99.999837444629563</v>
      </c>
      <c r="U891" s="8">
        <f t="shared" si="634"/>
        <v>0.20000000001164153</v>
      </c>
      <c r="V891" s="8">
        <f t="shared" si="635"/>
        <v>123034.79999999999</v>
      </c>
      <c r="W891" s="26">
        <f t="shared" si="636"/>
        <v>0</v>
      </c>
      <c r="X891" s="30"/>
    </row>
    <row r="892" spans="1:25" ht="14.25" customHeight="1" x14ac:dyDescent="0.2">
      <c r="A892" s="7"/>
      <c r="B892" s="21" t="s">
        <v>2028</v>
      </c>
      <c r="C892" s="29"/>
      <c r="D892" s="6" t="s">
        <v>1957</v>
      </c>
      <c r="E892" s="6"/>
      <c r="F892" s="7" t="s">
        <v>1934</v>
      </c>
      <c r="G892" s="8">
        <v>73826</v>
      </c>
      <c r="H892" s="8">
        <v>67673.209999999992</v>
      </c>
      <c r="I892" s="8">
        <f t="shared" si="598"/>
        <v>91.665822339013346</v>
      </c>
      <c r="J892" s="8">
        <v>6152.11</v>
      </c>
      <c r="K892" s="8"/>
      <c r="L892" s="8">
        <f t="shared" si="599"/>
        <v>73825.319999999992</v>
      </c>
      <c r="M892" s="8">
        <f t="shared" si="600"/>
        <v>99.999078915287285</v>
      </c>
      <c r="N892" s="8">
        <f t="shared" si="601"/>
        <v>0.680000000007567</v>
      </c>
      <c r="O892" s="8">
        <f t="shared" si="602"/>
        <v>6152.11</v>
      </c>
      <c r="P892" s="8"/>
      <c r="Q892" s="8"/>
      <c r="R892" s="8"/>
      <c r="S892" s="8">
        <f t="shared" si="611"/>
        <v>73825.319999999992</v>
      </c>
      <c r="T892" s="8">
        <f t="shared" si="603"/>
        <v>99.999078915287285</v>
      </c>
      <c r="U892" s="8">
        <f t="shared" si="604"/>
        <v>0.680000000007567</v>
      </c>
      <c r="V892" s="8">
        <f t="shared" si="597"/>
        <v>73825.319999999992</v>
      </c>
      <c r="W892" s="26">
        <f t="shared" si="605"/>
        <v>0</v>
      </c>
      <c r="X892" s="30"/>
    </row>
    <row r="893" spans="1:25" ht="14.25" customHeight="1" x14ac:dyDescent="0.2">
      <c r="A893" s="7" t="s">
        <v>538</v>
      </c>
      <c r="B893" s="21"/>
      <c r="C893" s="29"/>
      <c r="D893" s="6" t="s">
        <v>1813</v>
      </c>
      <c r="E893" s="6"/>
      <c r="F893" s="7" t="s">
        <v>1814</v>
      </c>
      <c r="G893" s="8">
        <v>948802</v>
      </c>
      <c r="H893" s="8">
        <v>948803.57</v>
      </c>
      <c r="I893" s="8">
        <f t="shared" ref="I893" si="637">H893/G893*100</f>
        <v>100.00016547182658</v>
      </c>
      <c r="J893" s="8">
        <v>0</v>
      </c>
      <c r="K893" s="198"/>
      <c r="L893" s="8">
        <f t="shared" ref="L893" si="638">H893+J893+K893</f>
        <v>948803.57</v>
      </c>
      <c r="M893" s="8">
        <f t="shared" ref="M893" si="639">L893/G893*100</f>
        <v>100.00016547182658</v>
      </c>
      <c r="N893" s="8">
        <f t="shared" ref="N893" si="640">G893-L893</f>
        <v>-1.5699999999487773</v>
      </c>
      <c r="O893" s="8">
        <f t="shared" ref="O893" si="641">J893+K893</f>
        <v>0</v>
      </c>
      <c r="P893" s="8"/>
      <c r="Q893" s="8"/>
      <c r="R893" s="8"/>
      <c r="S893" s="8">
        <f t="shared" si="611"/>
        <v>948803.57</v>
      </c>
      <c r="T893" s="8">
        <f t="shared" si="603"/>
        <v>100.00016547182658</v>
      </c>
      <c r="U893" s="8">
        <f t="shared" si="604"/>
        <v>-1.5699999999487773</v>
      </c>
      <c r="V893" s="8">
        <f t="shared" si="597"/>
        <v>948803.57</v>
      </c>
      <c r="W893" s="26">
        <f t="shared" si="605"/>
        <v>0</v>
      </c>
      <c r="X893" s="30"/>
    </row>
    <row r="894" spans="1:25" ht="14.25" customHeight="1" x14ac:dyDescent="0.2">
      <c r="A894" s="7" t="s">
        <v>538</v>
      </c>
      <c r="B894" s="21">
        <v>5525</v>
      </c>
      <c r="C894" s="29"/>
      <c r="D894" s="6" t="s">
        <v>1813</v>
      </c>
      <c r="E894" s="6"/>
      <c r="F894" s="179" t="s">
        <v>500</v>
      </c>
      <c r="G894" s="22">
        <v>2600</v>
      </c>
      <c r="H894" s="8">
        <v>2600</v>
      </c>
      <c r="I894" s="8">
        <f>H894/G894*100</f>
        <v>100</v>
      </c>
      <c r="J894" s="8">
        <v>0</v>
      </c>
      <c r="K894" s="8"/>
      <c r="L894" s="8">
        <f>H894+J894+K894</f>
        <v>2600</v>
      </c>
      <c r="M894" s="8">
        <f>L894/G894*100</f>
        <v>100</v>
      </c>
      <c r="N894" s="8">
        <f>G894-L894</f>
        <v>0</v>
      </c>
      <c r="O894" s="8">
        <f>J894+K894</f>
        <v>0</v>
      </c>
      <c r="P894" s="8"/>
      <c r="Q894" s="8"/>
      <c r="R894" s="8"/>
      <c r="S894" s="8">
        <f t="shared" si="611"/>
        <v>2600</v>
      </c>
      <c r="T894" s="8">
        <f t="shared" si="603"/>
        <v>100</v>
      </c>
      <c r="U894" s="8">
        <f t="shared" si="604"/>
        <v>0</v>
      </c>
      <c r="V894" s="8">
        <f t="shared" si="597"/>
        <v>2600</v>
      </c>
      <c r="W894" s="26">
        <f t="shared" si="605"/>
        <v>0</v>
      </c>
      <c r="X894" s="30">
        <v>0</v>
      </c>
      <c r="Y894" s="26"/>
    </row>
    <row r="895" spans="1:25" ht="14.25" customHeight="1" x14ac:dyDescent="0.2">
      <c r="A895" s="7" t="s">
        <v>1784</v>
      </c>
      <c r="B895" s="21"/>
      <c r="C895" s="29"/>
      <c r="D895" s="6" t="s">
        <v>1958</v>
      </c>
      <c r="E895" s="6"/>
      <c r="F895" s="207" t="s">
        <v>1935</v>
      </c>
      <c r="G895" s="8">
        <v>368903</v>
      </c>
      <c r="H895" s="8">
        <v>243622.21999999997</v>
      </c>
      <c r="I895" s="8">
        <f t="shared" si="598"/>
        <v>66.039641857073534</v>
      </c>
      <c r="J895" s="8">
        <v>123113.38</v>
      </c>
      <c r="K895" s="8"/>
      <c r="L895" s="8">
        <f t="shared" si="599"/>
        <v>366735.6</v>
      </c>
      <c r="M895" s="8">
        <f t="shared" si="600"/>
        <v>99.412474281857286</v>
      </c>
      <c r="N895" s="206">
        <f t="shared" si="601"/>
        <v>2167.4000000000233</v>
      </c>
      <c r="O895" s="8">
        <f t="shared" si="602"/>
        <v>123113.38</v>
      </c>
      <c r="P895" s="8"/>
      <c r="Q895" s="8"/>
      <c r="R895" s="8"/>
      <c r="S895" s="8">
        <f t="shared" si="611"/>
        <v>366735.6</v>
      </c>
      <c r="T895" s="8">
        <f t="shared" si="603"/>
        <v>99.412474281857286</v>
      </c>
      <c r="U895" s="8">
        <f t="shared" si="604"/>
        <v>2167.4000000000233</v>
      </c>
      <c r="V895" s="8">
        <f t="shared" si="597"/>
        <v>366735.6</v>
      </c>
      <c r="W895" s="26">
        <f t="shared" si="605"/>
        <v>0</v>
      </c>
      <c r="X895" s="30"/>
    </row>
    <row r="896" spans="1:25" ht="14.25" customHeight="1" x14ac:dyDescent="0.2">
      <c r="A896" s="7" t="s">
        <v>628</v>
      </c>
      <c r="B896" s="21">
        <v>6502</v>
      </c>
      <c r="C896" s="29"/>
      <c r="D896" s="6" t="s">
        <v>1958</v>
      </c>
      <c r="E896" s="6"/>
      <c r="F896" s="7" t="s">
        <v>1935</v>
      </c>
      <c r="G896" s="8">
        <v>57776</v>
      </c>
      <c r="H896" s="8">
        <v>52960.929999999993</v>
      </c>
      <c r="I896" s="8">
        <f t="shared" si="598"/>
        <v>91.665968568263622</v>
      </c>
      <c r="J896" s="8">
        <v>4814.63</v>
      </c>
      <c r="K896" s="8"/>
      <c r="L896" s="8">
        <f t="shared" si="599"/>
        <v>57775.55999999999</v>
      </c>
      <c r="M896" s="8">
        <f t="shared" si="600"/>
        <v>99.999238438105778</v>
      </c>
      <c r="N896" s="8">
        <f t="shared" si="601"/>
        <v>0.44000000000960426</v>
      </c>
      <c r="O896" s="8">
        <f t="shared" si="602"/>
        <v>4814.63</v>
      </c>
      <c r="P896" s="8"/>
      <c r="Q896" s="8"/>
      <c r="R896" s="8"/>
      <c r="S896" s="8">
        <f t="shared" si="611"/>
        <v>57775.55999999999</v>
      </c>
      <c r="T896" s="8">
        <f t="shared" si="603"/>
        <v>99.999238438105778</v>
      </c>
      <c r="U896" s="8">
        <f t="shared" si="604"/>
        <v>0.44000000000960426</v>
      </c>
      <c r="V896" s="8">
        <f t="shared" si="597"/>
        <v>57775.55999999999</v>
      </c>
      <c r="W896" s="26">
        <f t="shared" si="605"/>
        <v>0</v>
      </c>
      <c r="X896" s="30"/>
    </row>
    <row r="897" spans="1:25" ht="14.25" customHeight="1" x14ac:dyDescent="0.2">
      <c r="A897" s="7"/>
      <c r="B897" s="21" t="s">
        <v>2028</v>
      </c>
      <c r="C897" s="29"/>
      <c r="D897" s="6" t="s">
        <v>1958</v>
      </c>
      <c r="E897" s="6"/>
      <c r="F897" s="7" t="s">
        <v>1935</v>
      </c>
      <c r="G897" s="8">
        <v>34460</v>
      </c>
      <c r="H897" s="8">
        <v>31588.26</v>
      </c>
      <c r="I897" s="8">
        <f t="shared" ref="I897" si="642">H897/G897*100</f>
        <v>91.666453859547289</v>
      </c>
      <c r="J897" s="8">
        <v>2871.66</v>
      </c>
      <c r="K897" s="8"/>
      <c r="L897" s="8">
        <f t="shared" ref="L897" si="643">H897+J897+K897</f>
        <v>34459.919999999998</v>
      </c>
      <c r="M897" s="8">
        <f t="shared" ref="M897" si="644">L897/G897*100</f>
        <v>99.999767846778866</v>
      </c>
      <c r="N897" s="8">
        <f t="shared" ref="N897" si="645">G897-L897</f>
        <v>8.000000000174623E-2</v>
      </c>
      <c r="O897" s="8">
        <f t="shared" ref="O897" si="646">J897+K897</f>
        <v>2871.66</v>
      </c>
      <c r="P897" s="8"/>
      <c r="Q897" s="8"/>
      <c r="R897" s="8"/>
      <c r="S897" s="8">
        <f t="shared" ref="S897" si="647">L897+P897+Q897+R897</f>
        <v>34459.919999999998</v>
      </c>
      <c r="T897" s="8">
        <f t="shared" ref="T897" si="648">S897/G897*100</f>
        <v>99.999767846778866</v>
      </c>
      <c r="U897" s="8">
        <f t="shared" ref="U897" si="649">G897-S897</f>
        <v>8.000000000174623E-2</v>
      </c>
      <c r="V897" s="8">
        <f t="shared" ref="V897" si="650">H897+J897</f>
        <v>34459.919999999998</v>
      </c>
      <c r="W897" s="26">
        <f t="shared" ref="W897" si="651">K897+P897</f>
        <v>0</v>
      </c>
      <c r="X897" s="30"/>
    </row>
    <row r="898" spans="1:25" ht="14.25" customHeight="1" x14ac:dyDescent="0.2">
      <c r="A898" s="7" t="s">
        <v>538</v>
      </c>
      <c r="B898" s="21"/>
      <c r="C898" s="29"/>
      <c r="D898" s="6" t="s">
        <v>1974</v>
      </c>
      <c r="E898" s="6"/>
      <c r="F898" s="7" t="s">
        <v>1978</v>
      </c>
      <c r="G898" s="8">
        <v>861396</v>
      </c>
      <c r="H898" s="8">
        <v>861395.09999999986</v>
      </c>
      <c r="I898" s="8">
        <f t="shared" ref="I898" si="652">H898/G898*100</f>
        <v>99.999895518437498</v>
      </c>
      <c r="J898" s="8">
        <v>0</v>
      </c>
      <c r="K898" s="198"/>
      <c r="L898" s="8">
        <f>H898+J898+K898</f>
        <v>861395.09999999986</v>
      </c>
      <c r="M898" s="8">
        <f t="shared" ref="M898" si="653">L898/G898*100</f>
        <v>99.999895518437498</v>
      </c>
      <c r="N898" s="8">
        <f t="shared" ref="N898" si="654">G898-L898</f>
        <v>0.90000000013969839</v>
      </c>
      <c r="O898" s="8">
        <f>J898+K898</f>
        <v>0</v>
      </c>
      <c r="P898" s="8"/>
      <c r="Q898" s="8"/>
      <c r="R898" s="8"/>
      <c r="S898" s="8">
        <f t="shared" si="611"/>
        <v>861395.09999999986</v>
      </c>
      <c r="T898" s="8">
        <f t="shared" si="603"/>
        <v>99.999895518437498</v>
      </c>
      <c r="U898" s="8">
        <f t="shared" si="604"/>
        <v>0.90000000013969839</v>
      </c>
      <c r="V898" s="8">
        <f t="shared" si="597"/>
        <v>861395.09999999986</v>
      </c>
      <c r="W898" s="26">
        <f t="shared" si="605"/>
        <v>0</v>
      </c>
      <c r="X898" s="30"/>
    </row>
    <row r="899" spans="1:25" ht="14.25" customHeight="1" x14ac:dyDescent="0.2">
      <c r="A899" s="7" t="s">
        <v>1784</v>
      </c>
      <c r="B899" s="21"/>
      <c r="C899" s="29"/>
      <c r="D899" s="6" t="s">
        <v>1959</v>
      </c>
      <c r="E899" s="6"/>
      <c r="F899" s="207" t="s">
        <v>1975</v>
      </c>
      <c r="G899" s="8">
        <v>353455</v>
      </c>
      <c r="H899" s="8">
        <v>213145.57</v>
      </c>
      <c r="I899" s="8">
        <f t="shared" si="598"/>
        <v>60.303453056258924</v>
      </c>
      <c r="J899" s="8">
        <v>106308.36</v>
      </c>
      <c r="K899" s="8"/>
      <c r="L899" s="8">
        <f>H899+J899+K899</f>
        <v>319453.93</v>
      </c>
      <c r="M899" s="8">
        <f t="shared" si="600"/>
        <v>90.38036808080237</v>
      </c>
      <c r="N899" s="206">
        <f t="shared" si="601"/>
        <v>34001.070000000007</v>
      </c>
      <c r="O899" s="8">
        <f>J899+K899</f>
        <v>106308.36</v>
      </c>
      <c r="P899" s="8"/>
      <c r="Q899" s="8"/>
      <c r="R899" s="8">
        <v>2000</v>
      </c>
      <c r="S899" s="8">
        <f t="shared" si="611"/>
        <v>321453.93</v>
      </c>
      <c r="T899" s="8">
        <f t="shared" si="603"/>
        <v>90.946210974522927</v>
      </c>
      <c r="U899" s="8">
        <f t="shared" si="604"/>
        <v>32001.070000000007</v>
      </c>
      <c r="V899" s="8">
        <f t="shared" si="597"/>
        <v>319453.93</v>
      </c>
      <c r="W899" s="26">
        <f t="shared" si="605"/>
        <v>0</v>
      </c>
      <c r="X899" s="30"/>
    </row>
    <row r="900" spans="1:25" ht="14.25" customHeight="1" x14ac:dyDescent="0.2">
      <c r="A900" s="7" t="s">
        <v>1815</v>
      </c>
      <c r="B900" s="21"/>
      <c r="C900" s="29"/>
      <c r="D900" s="6" t="s">
        <v>1816</v>
      </c>
      <c r="E900" s="6"/>
      <c r="F900" s="49" t="s">
        <v>1817</v>
      </c>
      <c r="G900" s="8">
        <v>538540</v>
      </c>
      <c r="H900" s="8">
        <v>448012.47</v>
      </c>
      <c r="I900" s="8">
        <f t="shared" si="598"/>
        <v>83.190193857466483</v>
      </c>
      <c r="J900" s="8">
        <v>78267.94</v>
      </c>
      <c r="K900" s="8"/>
      <c r="L900" s="8">
        <f t="shared" si="599"/>
        <v>526280.40999999992</v>
      </c>
      <c r="M900" s="8">
        <f t="shared" si="600"/>
        <v>97.723550711182071</v>
      </c>
      <c r="N900" s="8">
        <f t="shared" si="601"/>
        <v>12259.590000000084</v>
      </c>
      <c r="O900" s="8">
        <f t="shared" si="602"/>
        <v>78267.94</v>
      </c>
      <c r="P900" s="8"/>
      <c r="Q900" s="8"/>
      <c r="R900" s="8">
        <v>6000</v>
      </c>
      <c r="S900" s="8">
        <f t="shared" si="611"/>
        <v>532280.40999999992</v>
      </c>
      <c r="T900" s="8">
        <f t="shared" si="603"/>
        <v>98.83767408177664</v>
      </c>
      <c r="U900" s="8">
        <f t="shared" si="604"/>
        <v>6259.5900000000838</v>
      </c>
      <c r="V900" s="8">
        <f t="shared" si="597"/>
        <v>526280.40999999992</v>
      </c>
      <c r="W900" s="26">
        <f t="shared" si="605"/>
        <v>0</v>
      </c>
      <c r="X900" s="30"/>
    </row>
    <row r="901" spans="1:25" ht="14.25" customHeight="1" x14ac:dyDescent="0.2">
      <c r="A901" s="7" t="s">
        <v>1245</v>
      </c>
      <c r="B901" s="21"/>
      <c r="C901" s="29"/>
      <c r="D901" s="6" t="s">
        <v>1661</v>
      </c>
      <c r="E901" s="6"/>
      <c r="F901" s="49" t="s">
        <v>2060</v>
      </c>
      <c r="G901" s="206">
        <v>45528.88</v>
      </c>
      <c r="H901" s="8">
        <v>45528.88</v>
      </c>
      <c r="I901" s="8">
        <f t="shared" ref="I901" si="655">H901/G901*100</f>
        <v>100</v>
      </c>
      <c r="J901" s="8"/>
      <c r="K901" s="8"/>
      <c r="L901" s="8">
        <f t="shared" ref="L901" si="656">H901+J901+K901</f>
        <v>45528.88</v>
      </c>
      <c r="M901" s="8">
        <f t="shared" ref="M901" si="657">L901/G901*100</f>
        <v>100</v>
      </c>
      <c r="N901" s="8">
        <f t="shared" ref="N901" si="658">G901-L901</f>
        <v>0</v>
      </c>
      <c r="O901" s="8">
        <f t="shared" ref="O901" si="659">J901+K901</f>
        <v>0</v>
      </c>
      <c r="P901" s="8"/>
      <c r="Q901" s="8"/>
      <c r="R901" s="8"/>
      <c r="S901" s="8">
        <f t="shared" ref="S901" si="660">L901+P901+Q901+R901</f>
        <v>45528.88</v>
      </c>
      <c r="T901" s="8">
        <f t="shared" ref="T901" si="661">S901/G901*100</f>
        <v>100</v>
      </c>
      <c r="U901" s="8">
        <f t="shared" ref="U901" si="662">G901-S901</f>
        <v>0</v>
      </c>
      <c r="V901" s="8">
        <f t="shared" ref="V901" si="663">H901+J901</f>
        <v>45528.88</v>
      </c>
      <c r="W901" s="26">
        <f t="shared" ref="W901" si="664">K901+P901</f>
        <v>0</v>
      </c>
      <c r="X901" s="30"/>
    </row>
    <row r="902" spans="1:25" ht="14.25" customHeight="1" x14ac:dyDescent="0.2">
      <c r="A902" s="7" t="s">
        <v>1245</v>
      </c>
      <c r="B902" s="21"/>
      <c r="C902" s="29"/>
      <c r="D902" s="6" t="s">
        <v>1661</v>
      </c>
      <c r="E902" s="6"/>
      <c r="F902" s="49" t="s">
        <v>2061</v>
      </c>
      <c r="G902" s="206">
        <v>11394.12</v>
      </c>
      <c r="H902" s="8">
        <v>6850.5</v>
      </c>
      <c r="I902" s="8">
        <f t="shared" si="598"/>
        <v>60.123116133584688</v>
      </c>
      <c r="J902" s="8">
        <v>4125.37</v>
      </c>
      <c r="K902" s="8"/>
      <c r="L902" s="8">
        <f t="shared" si="599"/>
        <v>10975.869999999999</v>
      </c>
      <c r="M902" s="8">
        <f t="shared" si="600"/>
        <v>96.329247015127081</v>
      </c>
      <c r="N902" s="8">
        <f t="shared" si="601"/>
        <v>418.25000000000182</v>
      </c>
      <c r="O902" s="8">
        <f t="shared" si="602"/>
        <v>4125.37</v>
      </c>
      <c r="P902" s="8"/>
      <c r="Q902" s="8"/>
      <c r="R902" s="8"/>
      <c r="S902" s="8">
        <f t="shared" si="611"/>
        <v>10975.869999999999</v>
      </c>
      <c r="T902" s="8">
        <f t="shared" si="603"/>
        <v>96.329247015127081</v>
      </c>
      <c r="U902" s="8">
        <f t="shared" si="604"/>
        <v>418.25000000000182</v>
      </c>
      <c r="V902" s="8">
        <f t="shared" si="597"/>
        <v>10975.869999999999</v>
      </c>
      <c r="W902" s="26">
        <f t="shared" si="605"/>
        <v>0</v>
      </c>
      <c r="X902" s="30"/>
    </row>
    <row r="903" spans="1:25" ht="14.25" customHeight="1" x14ac:dyDescent="0.2">
      <c r="A903" s="7" t="s">
        <v>1290</v>
      </c>
      <c r="B903" s="21"/>
      <c r="C903" s="50"/>
      <c r="D903" s="51" t="s">
        <v>203</v>
      </c>
      <c r="E903" s="6"/>
      <c r="F903" s="52" t="s">
        <v>2009</v>
      </c>
      <c r="G903" s="8">
        <v>26828</v>
      </c>
      <c r="H903" s="8">
        <v>20924.810000000001</v>
      </c>
      <c r="I903" s="8">
        <f>H903/G903*100</f>
        <v>77.996160727598038</v>
      </c>
      <c r="J903" s="8">
        <v>5881.95</v>
      </c>
      <c r="K903" s="8"/>
      <c r="L903" s="8">
        <f>H903+J903+K903</f>
        <v>26806.760000000002</v>
      </c>
      <c r="M903" s="8">
        <f>L903/G903*100</f>
        <v>99.920828984642924</v>
      </c>
      <c r="N903" s="53">
        <f>G903-L903</f>
        <v>21.239999999997963</v>
      </c>
      <c r="O903" s="53">
        <f>J903+K903</f>
        <v>5881.95</v>
      </c>
      <c r="P903" s="8"/>
      <c r="Q903" s="8"/>
      <c r="R903" s="8"/>
      <c r="S903" s="8">
        <f t="shared" si="611"/>
        <v>26806.760000000002</v>
      </c>
      <c r="T903" s="8">
        <f t="shared" si="603"/>
        <v>99.920828984642924</v>
      </c>
      <c r="U903" s="8">
        <f t="shared" si="604"/>
        <v>21.239999999997963</v>
      </c>
      <c r="V903" s="8">
        <f t="shared" si="597"/>
        <v>26806.760000000002</v>
      </c>
      <c r="W903" s="26">
        <f t="shared" si="605"/>
        <v>0</v>
      </c>
      <c r="X903" s="54"/>
    </row>
    <row r="904" spans="1:25" ht="14.25" customHeight="1" x14ac:dyDescent="0.2">
      <c r="A904" s="7" t="s">
        <v>957</v>
      </c>
      <c r="B904" s="21"/>
      <c r="C904" s="50"/>
      <c r="D904" s="51" t="s">
        <v>1188</v>
      </c>
      <c r="E904" s="6"/>
      <c r="F904" s="52" t="s">
        <v>2008</v>
      </c>
      <c r="G904" s="8">
        <v>137390</v>
      </c>
      <c r="H904" s="8">
        <v>101854.94</v>
      </c>
      <c r="I904" s="8">
        <f t="shared" si="598"/>
        <v>74.135628502802248</v>
      </c>
      <c r="J904" s="8">
        <v>33599.800000000003</v>
      </c>
      <c r="K904" s="8"/>
      <c r="L904" s="8">
        <f>H904+J904+K904</f>
        <v>135454.74</v>
      </c>
      <c r="M904" s="8">
        <f t="shared" si="600"/>
        <v>98.591411310866874</v>
      </c>
      <c r="N904" s="53">
        <f t="shared" si="601"/>
        <v>1935.2600000000093</v>
      </c>
      <c r="O904" s="53">
        <f>J904+K904</f>
        <v>33599.800000000003</v>
      </c>
      <c r="P904" s="8"/>
      <c r="Q904" s="8"/>
      <c r="R904" s="8"/>
      <c r="S904" s="8">
        <f t="shared" si="611"/>
        <v>135454.74</v>
      </c>
      <c r="T904" s="8">
        <f t="shared" si="603"/>
        <v>98.591411310866874</v>
      </c>
      <c r="U904" s="8">
        <f t="shared" si="604"/>
        <v>1935.2600000000093</v>
      </c>
      <c r="V904" s="8">
        <f t="shared" si="597"/>
        <v>135454.74</v>
      </c>
      <c r="W904" s="26">
        <f t="shared" ref="W904:W909" si="665">K904+P904</f>
        <v>0</v>
      </c>
      <c r="X904" s="54"/>
    </row>
    <row r="905" spans="1:25" ht="14.25" customHeight="1" x14ac:dyDescent="0.2">
      <c r="A905" s="7" t="s">
        <v>957</v>
      </c>
      <c r="B905" s="21">
        <v>5515</v>
      </c>
      <c r="C905" s="29"/>
      <c r="D905" s="51" t="s">
        <v>1188</v>
      </c>
      <c r="E905" s="6"/>
      <c r="F905" s="179" t="s">
        <v>1960</v>
      </c>
      <c r="G905" s="22">
        <v>1890</v>
      </c>
      <c r="H905" s="22">
        <v>1890</v>
      </c>
      <c r="I905" s="8">
        <f>H905/G905*100</f>
        <v>100</v>
      </c>
      <c r="J905" s="8">
        <v>0</v>
      </c>
      <c r="K905" s="8"/>
      <c r="L905" s="8">
        <f>H905+J905+K905</f>
        <v>1890</v>
      </c>
      <c r="M905" s="8">
        <f>L905/G905*100</f>
        <v>100</v>
      </c>
      <c r="N905" s="8">
        <f>G905-L905</f>
        <v>0</v>
      </c>
      <c r="O905" s="8">
        <f>J905+K905</f>
        <v>0</v>
      </c>
      <c r="P905" s="8"/>
      <c r="Q905" s="8"/>
      <c r="R905" s="8"/>
      <c r="S905" s="8">
        <f t="shared" si="611"/>
        <v>1890</v>
      </c>
      <c r="T905" s="8">
        <f>S905/G905*100</f>
        <v>100</v>
      </c>
      <c r="U905" s="8">
        <f>G905-S905</f>
        <v>0</v>
      </c>
      <c r="V905" s="8">
        <f>H905+J905</f>
        <v>1890</v>
      </c>
      <c r="W905" s="26">
        <f t="shared" si="665"/>
        <v>0</v>
      </c>
      <c r="X905" s="30">
        <v>0</v>
      </c>
      <c r="Y905" s="26"/>
    </row>
    <row r="906" spans="1:25" ht="14.25" customHeight="1" x14ac:dyDescent="0.2">
      <c r="A906" s="7" t="s">
        <v>957</v>
      </c>
      <c r="B906" s="21">
        <v>5515</v>
      </c>
      <c r="C906" s="29"/>
      <c r="D906" s="51" t="s">
        <v>1188</v>
      </c>
      <c r="E906" s="6"/>
      <c r="F906" s="179" t="s">
        <v>1983</v>
      </c>
      <c r="G906" s="22">
        <v>506</v>
      </c>
      <c r="H906" s="22">
        <v>506</v>
      </c>
      <c r="I906" s="8">
        <f t="shared" ref="I906" si="666">H906/G906*100</f>
        <v>100</v>
      </c>
      <c r="J906" s="8">
        <v>0</v>
      </c>
      <c r="K906" s="8"/>
      <c r="L906" s="8">
        <f t="shared" ref="L906" si="667">H906+J906+K906</f>
        <v>506</v>
      </c>
      <c r="M906" s="8">
        <f t="shared" ref="M906" si="668">L906/G906*100</f>
        <v>100</v>
      </c>
      <c r="N906" s="8">
        <f t="shared" ref="N906" si="669">G906-L906</f>
        <v>0</v>
      </c>
      <c r="O906" s="8">
        <f t="shared" ref="O906" si="670">J906+K906</f>
        <v>0</v>
      </c>
      <c r="P906" s="8"/>
      <c r="Q906" s="8"/>
      <c r="R906" s="8"/>
      <c r="S906" s="8">
        <f t="shared" si="611"/>
        <v>506</v>
      </c>
      <c r="T906" s="8">
        <f>S906/G906*100</f>
        <v>100</v>
      </c>
      <c r="U906" s="8">
        <f>G906-S906</f>
        <v>0</v>
      </c>
      <c r="V906" s="8">
        <f>H906+J906</f>
        <v>506</v>
      </c>
      <c r="W906" s="26">
        <f t="shared" si="665"/>
        <v>0</v>
      </c>
      <c r="X906" s="30">
        <v>0</v>
      </c>
      <c r="Y906" s="26"/>
    </row>
    <row r="907" spans="1:25" ht="14.25" customHeight="1" x14ac:dyDescent="0.2">
      <c r="A907" s="7" t="s">
        <v>957</v>
      </c>
      <c r="B907" s="21">
        <v>5515</v>
      </c>
      <c r="C907" s="29"/>
      <c r="D907" s="51" t="s">
        <v>1188</v>
      </c>
      <c r="E907" s="6"/>
      <c r="F907" s="179" t="s">
        <v>1983</v>
      </c>
      <c r="G907" s="22">
        <v>9499</v>
      </c>
      <c r="H907" s="22">
        <v>9499</v>
      </c>
      <c r="I907" s="8">
        <f>H907/G907*100</f>
        <v>100</v>
      </c>
      <c r="J907" s="8">
        <v>0</v>
      </c>
      <c r="K907" s="8"/>
      <c r="L907" s="8">
        <f>H907+J907+K907</f>
        <v>9499</v>
      </c>
      <c r="M907" s="8">
        <f>L907/G907*100</f>
        <v>100</v>
      </c>
      <c r="N907" s="8">
        <f>G907-L907</f>
        <v>0</v>
      </c>
      <c r="O907" s="8">
        <f>J907+K907</f>
        <v>0</v>
      </c>
      <c r="P907" s="8"/>
      <c r="Q907" s="8"/>
      <c r="R907" s="8"/>
      <c r="S907" s="8">
        <f t="shared" si="611"/>
        <v>9499</v>
      </c>
      <c r="T907" s="8">
        <f>S907/G907*100</f>
        <v>100</v>
      </c>
      <c r="U907" s="8">
        <f>G907-S907</f>
        <v>0</v>
      </c>
      <c r="V907" s="8">
        <f>H907+J907</f>
        <v>9499</v>
      </c>
      <c r="W907" s="26">
        <f t="shared" si="665"/>
        <v>0</v>
      </c>
      <c r="X907" s="30">
        <v>0</v>
      </c>
      <c r="Y907" s="26"/>
    </row>
    <row r="908" spans="1:25" ht="14.25" customHeight="1" x14ac:dyDescent="0.2">
      <c r="A908" s="7" t="s">
        <v>957</v>
      </c>
      <c r="B908" s="21">
        <v>5511</v>
      </c>
      <c r="C908" s="29"/>
      <c r="D908" s="6" t="s">
        <v>1188</v>
      </c>
      <c r="E908" s="6"/>
      <c r="F908" s="179" t="s">
        <v>2059</v>
      </c>
      <c r="G908" s="22">
        <v>588</v>
      </c>
      <c r="H908" s="8">
        <v>588</v>
      </c>
      <c r="I908" s="8">
        <f>H908/G908*100</f>
        <v>100</v>
      </c>
      <c r="J908" s="8">
        <v>0</v>
      </c>
      <c r="K908" s="8"/>
      <c r="L908" s="8">
        <f>H908+J908+K908</f>
        <v>588</v>
      </c>
      <c r="M908" s="8">
        <f>L908/G908*100</f>
        <v>100</v>
      </c>
      <c r="N908" s="8">
        <f>G908-L908</f>
        <v>0</v>
      </c>
      <c r="O908" s="8">
        <f>J908+K908</f>
        <v>0</v>
      </c>
      <c r="P908" s="8"/>
      <c r="Q908" s="8"/>
      <c r="R908" s="8"/>
      <c r="S908" s="8">
        <f t="shared" ref="S908:S909" si="671">L908+P908+Q908+R908</f>
        <v>588</v>
      </c>
      <c r="T908" s="8">
        <f>S908/G908*100</f>
        <v>100</v>
      </c>
      <c r="U908" s="8">
        <f>G908-S908</f>
        <v>0</v>
      </c>
      <c r="V908" s="8">
        <f>H908+J908</f>
        <v>588</v>
      </c>
      <c r="W908" s="26">
        <f t="shared" si="665"/>
        <v>0</v>
      </c>
      <c r="X908" s="30">
        <v>0</v>
      </c>
      <c r="Y908" s="26"/>
    </row>
    <row r="909" spans="1:25" ht="14.25" customHeight="1" x14ac:dyDescent="0.2">
      <c r="A909" s="7" t="s">
        <v>957</v>
      </c>
      <c r="B909" s="21">
        <v>5511</v>
      </c>
      <c r="C909" s="29"/>
      <c r="D909" s="6" t="s">
        <v>1188</v>
      </c>
      <c r="E909" s="6"/>
      <c r="F909" s="179" t="s">
        <v>2083</v>
      </c>
      <c r="G909" s="22">
        <v>8119</v>
      </c>
      <c r="H909" s="8">
        <v>8119</v>
      </c>
      <c r="I909" s="8">
        <f>H909/G909*100</f>
        <v>100</v>
      </c>
      <c r="J909" s="8">
        <v>0</v>
      </c>
      <c r="K909" s="8"/>
      <c r="L909" s="8">
        <f>H909+J909+K909</f>
        <v>8119</v>
      </c>
      <c r="M909" s="8">
        <f>L909/G909*100</f>
        <v>100</v>
      </c>
      <c r="N909" s="8">
        <f>G909-L909</f>
        <v>0</v>
      </c>
      <c r="O909" s="8">
        <f>J909+K909</f>
        <v>0</v>
      </c>
      <c r="P909" s="8"/>
      <c r="Q909" s="8"/>
      <c r="R909" s="8"/>
      <c r="S909" s="8">
        <f t="shared" si="671"/>
        <v>8119</v>
      </c>
      <c r="T909" s="8">
        <f>S909/G909*100</f>
        <v>100</v>
      </c>
      <c r="U909" s="8">
        <f>G909-S909</f>
        <v>0</v>
      </c>
      <c r="V909" s="8">
        <f>H909+J909</f>
        <v>8119</v>
      </c>
      <c r="W909" s="26">
        <f t="shared" si="665"/>
        <v>0</v>
      </c>
      <c r="X909" s="30">
        <v>0</v>
      </c>
      <c r="Y909" s="26"/>
    </row>
    <row r="910" spans="1:25" ht="14.25" customHeight="1" x14ac:dyDescent="0.2">
      <c r="A910" s="7" t="s">
        <v>1311</v>
      </c>
      <c r="B910" s="21"/>
      <c r="C910" s="29"/>
      <c r="D910" s="6" t="s">
        <v>1448</v>
      </c>
      <c r="E910" s="6"/>
      <c r="F910" s="49" t="s">
        <v>1449</v>
      </c>
      <c r="G910" s="8">
        <v>456207</v>
      </c>
      <c r="H910" s="8">
        <v>362362.72</v>
      </c>
      <c r="I910" s="8">
        <f t="shared" si="598"/>
        <v>79.429451981227814</v>
      </c>
      <c r="J910" s="8">
        <v>48218.239999999998</v>
      </c>
      <c r="K910" s="8"/>
      <c r="L910" s="8">
        <f t="shared" si="599"/>
        <v>410580.95999999996</v>
      </c>
      <c r="M910" s="8">
        <f t="shared" si="600"/>
        <v>89.998829478723465</v>
      </c>
      <c r="N910" s="8">
        <f t="shared" si="601"/>
        <v>45626.040000000037</v>
      </c>
      <c r="O910" s="8">
        <f t="shared" si="602"/>
        <v>48218.239999999998</v>
      </c>
      <c r="P910" s="8"/>
      <c r="Q910" s="8"/>
      <c r="R910" s="8">
        <v>26000</v>
      </c>
      <c r="S910" s="8">
        <f t="shared" si="611"/>
        <v>436580.95999999996</v>
      </c>
      <c r="T910" s="8">
        <f t="shared" si="603"/>
        <v>95.697996742706707</v>
      </c>
      <c r="U910" s="8">
        <f t="shared" si="604"/>
        <v>19626.040000000037</v>
      </c>
      <c r="V910" s="8">
        <f t="shared" si="597"/>
        <v>410580.95999999996</v>
      </c>
      <c r="W910" s="26">
        <f t="shared" si="605"/>
        <v>0</v>
      </c>
      <c r="X910" s="30"/>
    </row>
    <row r="911" spans="1:25" ht="14.25" customHeight="1" x14ac:dyDescent="0.2">
      <c r="A911" s="7"/>
      <c r="B911" s="21"/>
      <c r="C911" s="29"/>
      <c r="D911" s="6"/>
      <c r="E911" s="6"/>
      <c r="F911" s="9"/>
      <c r="G911" s="22"/>
      <c r="H911" s="8"/>
      <c r="I911" s="8"/>
      <c r="J911" s="8">
        <v>0</v>
      </c>
      <c r="K911" s="8"/>
      <c r="L911" s="8">
        <f t="shared" si="599"/>
        <v>0</v>
      </c>
      <c r="M911" s="8" t="e">
        <f t="shared" si="600"/>
        <v>#DIV/0!</v>
      </c>
      <c r="N911" s="8">
        <f t="shared" si="601"/>
        <v>0</v>
      </c>
      <c r="O911" s="8">
        <f t="shared" si="602"/>
        <v>0</v>
      </c>
      <c r="P911" s="8"/>
      <c r="Q911" s="8"/>
      <c r="R911" s="8"/>
      <c r="S911" s="8">
        <f>L911++P911+Q911+R911</f>
        <v>0</v>
      </c>
      <c r="T911" s="8"/>
      <c r="U911" s="8">
        <f t="shared" si="604"/>
        <v>0</v>
      </c>
      <c r="V911" s="8"/>
      <c r="W911" s="26">
        <f>K911+Q911</f>
        <v>0</v>
      </c>
      <c r="X911" s="30"/>
    </row>
    <row r="912" spans="1:25" ht="14.25" customHeight="1" x14ac:dyDescent="0.2">
      <c r="A912" s="7"/>
      <c r="B912" s="21"/>
      <c r="C912" s="29"/>
      <c r="D912" s="6"/>
      <c r="E912" s="6"/>
      <c r="F912" s="9"/>
      <c r="G912" s="22"/>
      <c r="H912" s="8"/>
      <c r="I912" s="8"/>
      <c r="J912" s="8">
        <v>0</v>
      </c>
      <c r="K912" s="8"/>
      <c r="L912" s="8">
        <f t="shared" si="599"/>
        <v>0</v>
      </c>
      <c r="M912" s="8" t="e">
        <f t="shared" si="600"/>
        <v>#DIV/0!</v>
      </c>
      <c r="N912" s="8">
        <f t="shared" si="601"/>
        <v>0</v>
      </c>
      <c r="O912" s="8">
        <f t="shared" si="602"/>
        <v>0</v>
      </c>
      <c r="P912" s="8"/>
      <c r="Q912" s="8"/>
      <c r="R912" s="8"/>
      <c r="S912" s="8">
        <f>L912++P912+Q912+R912</f>
        <v>0</v>
      </c>
      <c r="T912" s="8"/>
      <c r="U912" s="8">
        <f t="shared" si="604"/>
        <v>0</v>
      </c>
      <c r="V912" s="8"/>
      <c r="W912" s="26">
        <f>K912+Q912</f>
        <v>0</v>
      </c>
      <c r="X912" s="30"/>
    </row>
    <row r="913" spans="1:24" ht="14.25" customHeight="1" x14ac:dyDescent="0.2">
      <c r="A913" s="7"/>
      <c r="B913" s="21"/>
      <c r="C913" s="29"/>
      <c r="D913" s="6"/>
      <c r="E913" s="6"/>
      <c r="F913" s="9"/>
      <c r="G913" s="22"/>
      <c r="H913" s="8"/>
      <c r="I913" s="8"/>
      <c r="J913" s="8">
        <v>0</v>
      </c>
      <c r="K913" s="8"/>
      <c r="L913" s="8">
        <f t="shared" si="599"/>
        <v>0</v>
      </c>
      <c r="M913" s="8" t="e">
        <f t="shared" si="600"/>
        <v>#DIV/0!</v>
      </c>
      <c r="N913" s="8">
        <f t="shared" si="601"/>
        <v>0</v>
      </c>
      <c r="O913" s="8">
        <f t="shared" si="602"/>
        <v>0</v>
      </c>
      <c r="P913" s="8"/>
      <c r="Q913" s="8"/>
      <c r="R913" s="8"/>
      <c r="S913" s="8">
        <f>L913++P913+Q913+R913</f>
        <v>0</v>
      </c>
      <c r="T913" s="8"/>
      <c r="U913" s="8">
        <f t="shared" si="604"/>
        <v>0</v>
      </c>
      <c r="V913" s="8"/>
      <c r="W913" s="26">
        <f>K913+Q913</f>
        <v>0</v>
      </c>
      <c r="X913" s="30"/>
    </row>
    <row r="914" spans="1:24" ht="14.25" customHeight="1" x14ac:dyDescent="0.2">
      <c r="A914" s="7"/>
      <c r="B914" s="21"/>
      <c r="C914" s="29"/>
      <c r="D914" s="6"/>
      <c r="E914" s="6"/>
      <c r="F914" s="9"/>
      <c r="G914" s="22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>
        <f>L914++P914+Q914+R914</f>
        <v>0</v>
      </c>
      <c r="T914" s="8"/>
      <c r="U914" s="8"/>
      <c r="V914" s="8">
        <f>H914+J914</f>
        <v>0</v>
      </c>
      <c r="W914" s="26">
        <f>K914+Q914</f>
        <v>0</v>
      </c>
      <c r="X914" s="30"/>
    </row>
    <row r="915" spans="1:24" s="19" customFormat="1" ht="14.25" customHeight="1" x14ac:dyDescent="0.25">
      <c r="A915" s="55"/>
      <c r="B915" s="45"/>
      <c r="C915" s="43"/>
      <c r="D915" s="15"/>
      <c r="E915" s="15"/>
      <c r="F915" s="46" t="s">
        <v>1701</v>
      </c>
      <c r="G915" s="56">
        <f>SUM(G876:G914)</f>
        <v>10665069</v>
      </c>
      <c r="H915" s="56">
        <f>SUM(H876:H914)</f>
        <v>9239558.2000000011</v>
      </c>
      <c r="I915" s="17">
        <f>H915/G915*100</f>
        <v>86.633834248986119</v>
      </c>
      <c r="J915" s="56">
        <f>SUM(J876:J914)</f>
        <v>1026377.0299999999</v>
      </c>
      <c r="K915" s="56">
        <f>SUM(K876:K914)</f>
        <v>0</v>
      </c>
      <c r="L915" s="56">
        <f>SUM(L876:L914)</f>
        <v>10265935.23</v>
      </c>
      <c r="M915" s="17">
        <f>L915/G915*100</f>
        <v>96.257560358962522</v>
      </c>
      <c r="N915" s="17">
        <f>G915-L915</f>
        <v>399133.76999999955</v>
      </c>
      <c r="O915" s="17">
        <f>SUM(O865:O913)</f>
        <v>3065144.7200000011</v>
      </c>
      <c r="P915" s="17">
        <f>SUM(P876:P914)</f>
        <v>0</v>
      </c>
      <c r="Q915" s="17">
        <f>SUM(Q876:Q914)</f>
        <v>0</v>
      </c>
      <c r="R915" s="17">
        <f>SUM(R876:R914)</f>
        <v>34000</v>
      </c>
      <c r="S915" s="17">
        <f>SUM(S876:S914)</f>
        <v>10299935.23</v>
      </c>
      <c r="T915" s="17">
        <f>S915/G915*100</f>
        <v>96.576358108888002</v>
      </c>
      <c r="U915" s="17">
        <f>SUM(U876:U913)</f>
        <v>365133.77000000031</v>
      </c>
      <c r="V915" s="17">
        <f>SUM(V876:V913)</f>
        <v>10265935.23</v>
      </c>
      <c r="W915" s="17">
        <f>SUM(W876:W913)</f>
        <v>0</v>
      </c>
      <c r="X915" s="44"/>
    </row>
    <row r="916" spans="1:24" ht="14.25" customHeight="1" x14ac:dyDescent="0.25">
      <c r="A916" s="7"/>
      <c r="B916" s="21"/>
      <c r="C916" s="29"/>
      <c r="D916" s="6"/>
      <c r="E916" s="6"/>
      <c r="F916" s="31"/>
      <c r="G916" s="22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>
        <f>L916++P916+Q916+R916</f>
        <v>0</v>
      </c>
      <c r="T916" s="8"/>
      <c r="U916" s="8"/>
      <c r="V916" s="17"/>
      <c r="W916" s="26">
        <f>K916+P916</f>
        <v>0</v>
      </c>
      <c r="X916" s="30"/>
    </row>
    <row r="917" spans="1:24" s="19" customFormat="1" ht="14.25" customHeight="1" x14ac:dyDescent="0.25">
      <c r="A917" s="16"/>
      <c r="B917" s="45"/>
      <c r="C917" s="43"/>
      <c r="D917" s="15"/>
      <c r="E917" s="15"/>
      <c r="F917" s="46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8">
        <f>L917++P917+Q917+R917</f>
        <v>0</v>
      </c>
      <c r="T917" s="17"/>
      <c r="U917" s="17"/>
      <c r="V917" s="17"/>
      <c r="W917" s="26">
        <f>K917+P917</f>
        <v>0</v>
      </c>
      <c r="X917" s="44"/>
    </row>
    <row r="918" spans="1:24" s="19" customFormat="1" ht="14.25" customHeight="1" x14ac:dyDescent="0.25">
      <c r="A918" s="16"/>
      <c r="B918" s="45"/>
      <c r="C918" s="43"/>
      <c r="D918" s="15"/>
      <c r="E918" s="15"/>
      <c r="F918" s="46" t="s">
        <v>1702</v>
      </c>
      <c r="G918" s="17">
        <f>G874+G915</f>
        <v>21809044</v>
      </c>
      <c r="H918" s="17">
        <f>H874+H915</f>
        <v>18327692.950000003</v>
      </c>
      <c r="I918" s="17">
        <f>H918/G918*100</f>
        <v>84.037122168216101</v>
      </c>
      <c r="J918" s="17">
        <f>J874+J915</f>
        <v>2032595.9500000007</v>
      </c>
      <c r="K918" s="17">
        <f>K874+K915</f>
        <v>0</v>
      </c>
      <c r="L918" s="17">
        <f>L874+L915</f>
        <v>20360288.899999991</v>
      </c>
      <c r="M918" s="17">
        <f>L918/G918*100</f>
        <v>93.357090297034532</v>
      </c>
      <c r="N918" s="17">
        <f>N874+N915</f>
        <v>1448755.1000000064</v>
      </c>
      <c r="O918" s="17">
        <f>O865+SUM(O876:O910)+O872</f>
        <v>2032595.9500000007</v>
      </c>
      <c r="P918" s="17">
        <f>P874+P915</f>
        <v>0</v>
      </c>
      <c r="Q918" s="17">
        <f>Q874+Q915</f>
        <v>0</v>
      </c>
      <c r="R918" s="17">
        <f>R874+R915</f>
        <v>35257.82</v>
      </c>
      <c r="S918" s="17">
        <f>S874+S915</f>
        <v>20395546.719999991</v>
      </c>
      <c r="T918" s="17">
        <f>S918/G918*100</f>
        <v>93.518756347137412</v>
      </c>
      <c r="U918" s="17">
        <f>U874+U915</f>
        <v>1413497.2800000005</v>
      </c>
      <c r="V918" s="17">
        <f>V874+V915</f>
        <v>20360288.899999999</v>
      </c>
      <c r="W918" s="17">
        <f>W874+W915</f>
        <v>0</v>
      </c>
      <c r="X918" s="44"/>
    </row>
    <row r="919" spans="1:24" ht="14.25" customHeight="1" x14ac:dyDescent="0.2">
      <c r="A919" s="57"/>
      <c r="B919" s="58"/>
      <c r="C919" s="59"/>
      <c r="D919" s="60"/>
      <c r="E919" s="60"/>
      <c r="F919" s="61"/>
      <c r="G919" s="26">
        <f>16499086+4160387+10000+336325+658114+145132</f>
        <v>21809044</v>
      </c>
      <c r="H919" s="62"/>
      <c r="I919" s="62"/>
      <c r="J919" s="62"/>
      <c r="K919" s="62"/>
      <c r="L919" s="62"/>
      <c r="M919" s="62"/>
      <c r="N919" s="62"/>
      <c r="O919" s="62"/>
      <c r="P919" s="62"/>
      <c r="Q919" s="62"/>
      <c r="R919" s="62"/>
      <c r="S919" s="62"/>
      <c r="T919" s="62"/>
      <c r="U919" s="62"/>
      <c r="V919" s="62"/>
      <c r="X919" s="63"/>
    </row>
    <row r="920" spans="1:24" ht="14.25" customHeight="1" x14ac:dyDescent="0.2">
      <c r="A920" s="57"/>
      <c r="B920" s="58"/>
      <c r="G920" s="65">
        <f>G918-G919</f>
        <v>0</v>
      </c>
      <c r="H920" s="65"/>
      <c r="I920" s="65"/>
      <c r="S920" s="26"/>
      <c r="U920" s="26"/>
    </row>
    <row r="921" spans="1:24" ht="14.25" customHeight="1" x14ac:dyDescent="0.2">
      <c r="A921" s="57"/>
      <c r="B921" s="58"/>
      <c r="G921" s="65">
        <f>tulud!D251+1717011-kulud!G918</f>
        <v>-960</v>
      </c>
      <c r="S921" s="26"/>
      <c r="U921" s="26"/>
    </row>
    <row r="922" spans="1:24" ht="14.25" customHeight="1" x14ac:dyDescent="0.2">
      <c r="A922" s="57"/>
      <c r="B922" s="58"/>
      <c r="F922" s="42" t="s">
        <v>294</v>
      </c>
      <c r="L922" s="26">
        <v>1717011.41</v>
      </c>
      <c r="S922" s="26"/>
      <c r="U922" s="26"/>
    </row>
    <row r="923" spans="1:24" ht="14.25" customHeight="1" x14ac:dyDescent="0.2">
      <c r="A923" s="57"/>
      <c r="B923" s="58"/>
      <c r="F923" s="42" t="s">
        <v>1771</v>
      </c>
      <c r="L923" s="26">
        <f>L922+tulud!I251-kulud!L918</f>
        <v>1481537.2500000075</v>
      </c>
      <c r="S923" s="26"/>
      <c r="U923" s="26"/>
    </row>
    <row r="924" spans="1:24" ht="14.25" customHeight="1" x14ac:dyDescent="0.2">
      <c r="A924" s="57"/>
      <c r="B924" s="58"/>
      <c r="G924" s="65" t="s">
        <v>919</v>
      </c>
      <c r="S924" s="26"/>
      <c r="U924" s="62"/>
    </row>
    <row r="925" spans="1:24" ht="14.25" customHeight="1" x14ac:dyDescent="0.2">
      <c r="A925" s="57"/>
      <c r="B925" s="58"/>
      <c r="F925" s="42" t="s">
        <v>484</v>
      </c>
      <c r="G925" s="146">
        <v>41274</v>
      </c>
      <c r="L925" s="26">
        <v>1283598.77</v>
      </c>
      <c r="S925" s="26"/>
      <c r="U925" s="26"/>
    </row>
    <row r="926" spans="1:24" ht="14.25" customHeight="1" x14ac:dyDescent="0.2">
      <c r="A926" s="57"/>
      <c r="B926" s="58"/>
      <c r="G926" s="146"/>
      <c r="S926" s="26"/>
      <c r="U926" s="26"/>
    </row>
    <row r="927" spans="1:24" ht="14.25" customHeight="1" x14ac:dyDescent="0.2">
      <c r="A927" s="57"/>
      <c r="B927" s="58"/>
      <c r="G927" s="146"/>
      <c r="S927" s="26"/>
      <c r="U927" s="26"/>
    </row>
    <row r="928" spans="1:24" ht="14.25" customHeight="1" x14ac:dyDescent="0.2">
      <c r="A928" s="57"/>
      <c r="B928" s="58"/>
      <c r="F928" s="42" t="s">
        <v>1772</v>
      </c>
      <c r="G928" s="146">
        <v>41274</v>
      </c>
      <c r="L928" s="26">
        <v>33070.94</v>
      </c>
      <c r="S928" s="26"/>
      <c r="U928" s="26"/>
    </row>
    <row r="929" spans="1:21" ht="14.25" customHeight="1" x14ac:dyDescent="0.2">
      <c r="A929" s="57"/>
      <c r="B929" s="58"/>
      <c r="F929" s="125" t="s">
        <v>1263</v>
      </c>
      <c r="G929" s="146">
        <v>41274</v>
      </c>
      <c r="L929" s="26">
        <v>6298.59</v>
      </c>
      <c r="S929" s="26"/>
      <c r="U929" s="26"/>
    </row>
    <row r="930" spans="1:21" ht="14.25" customHeight="1" x14ac:dyDescent="0.2">
      <c r="A930" s="57"/>
      <c r="B930" s="58"/>
      <c r="F930" s="42" t="s">
        <v>1230</v>
      </c>
      <c r="G930" s="146">
        <v>41274</v>
      </c>
      <c r="S930" s="26"/>
      <c r="U930" s="26"/>
    </row>
    <row r="931" spans="1:21" ht="14.25" customHeight="1" x14ac:dyDescent="0.2">
      <c r="A931" s="57"/>
      <c r="B931" s="58"/>
      <c r="F931" s="42" t="s">
        <v>1231</v>
      </c>
      <c r="G931" s="146">
        <v>41274</v>
      </c>
      <c r="S931" s="26"/>
      <c r="U931" s="26"/>
    </row>
    <row r="932" spans="1:21" ht="14.25" customHeight="1" x14ac:dyDescent="0.2">
      <c r="A932" s="57"/>
      <c r="B932" s="58"/>
      <c r="F932" s="67" t="s">
        <v>2012</v>
      </c>
      <c r="S932" s="26"/>
      <c r="U932" s="26"/>
    </row>
    <row r="933" spans="1:21" ht="14.25" customHeight="1" x14ac:dyDescent="0.2">
      <c r="A933" s="57"/>
      <c r="B933" s="58"/>
      <c r="F933" s="67" t="s">
        <v>1413</v>
      </c>
      <c r="S933" s="26"/>
      <c r="U933" s="26"/>
    </row>
    <row r="934" spans="1:21" ht="14.25" customHeight="1" x14ac:dyDescent="0.2">
      <c r="A934" s="57"/>
      <c r="B934" s="58"/>
      <c r="F934" s="67" t="s">
        <v>1413</v>
      </c>
      <c r="S934" s="26"/>
      <c r="U934" s="26"/>
    </row>
    <row r="935" spans="1:21" ht="14.25" customHeight="1" x14ac:dyDescent="0.2">
      <c r="A935" s="57"/>
      <c r="B935" s="58"/>
      <c r="F935" s="67" t="s">
        <v>1267</v>
      </c>
      <c r="S935" s="26"/>
      <c r="U935" s="26"/>
    </row>
    <row r="936" spans="1:21" ht="14.25" customHeight="1" x14ac:dyDescent="0.2">
      <c r="A936" s="57"/>
      <c r="B936" s="58"/>
      <c r="F936" s="67" t="s">
        <v>2024</v>
      </c>
      <c r="S936" s="26"/>
      <c r="U936" s="26"/>
    </row>
    <row r="937" spans="1:21" ht="14.25" customHeight="1" x14ac:dyDescent="0.2">
      <c r="A937" s="57"/>
      <c r="B937" s="58"/>
      <c r="F937" s="42" t="s">
        <v>2027</v>
      </c>
      <c r="G937" s="146"/>
      <c r="S937" s="26"/>
      <c r="U937" s="26"/>
    </row>
    <row r="938" spans="1:21" ht="14.25" customHeight="1" x14ac:dyDescent="0.2">
      <c r="A938" s="57"/>
      <c r="B938" s="58"/>
      <c r="G938" s="146"/>
      <c r="S938" s="26"/>
      <c r="U938" s="26"/>
    </row>
    <row r="939" spans="1:21" ht="14.25" customHeight="1" x14ac:dyDescent="0.2">
      <c r="A939" s="57"/>
      <c r="B939" s="58"/>
      <c r="S939" s="26"/>
      <c r="U939" s="26"/>
    </row>
    <row r="940" spans="1:21" ht="14.25" customHeight="1" x14ac:dyDescent="0.2">
      <c r="A940" s="57"/>
      <c r="B940" s="58"/>
      <c r="F940" s="42" t="s">
        <v>1773</v>
      </c>
      <c r="G940" s="146">
        <v>41274</v>
      </c>
      <c r="L940" s="26">
        <v>916.57</v>
      </c>
      <c r="S940" s="26"/>
      <c r="U940" s="26"/>
    </row>
    <row r="941" spans="1:21" ht="16.5" customHeight="1" x14ac:dyDescent="0.2">
      <c r="A941" s="57"/>
      <c r="B941" s="58"/>
      <c r="F941" s="42" t="s">
        <v>1774</v>
      </c>
      <c r="G941" s="146">
        <v>41274</v>
      </c>
      <c r="S941" s="26"/>
      <c r="U941" s="26"/>
    </row>
    <row r="942" spans="1:21" ht="14.25" customHeight="1" x14ac:dyDescent="0.2">
      <c r="A942" s="57"/>
      <c r="B942" s="58"/>
      <c r="S942" s="26"/>
      <c r="U942" s="26"/>
    </row>
    <row r="943" spans="1:21" ht="15" x14ac:dyDescent="0.2">
      <c r="A943" s="57"/>
      <c r="B943" s="58"/>
      <c r="S943" s="26"/>
      <c r="U943" s="26"/>
    </row>
    <row r="944" spans="1:21" ht="15" x14ac:dyDescent="0.2">
      <c r="A944" s="57"/>
      <c r="B944" s="58"/>
      <c r="S944" s="26"/>
      <c r="U944" s="26"/>
    </row>
    <row r="945" spans="1:24" s="19" customFormat="1" ht="15.75" x14ac:dyDescent="0.25">
      <c r="A945" s="57"/>
      <c r="B945" s="58"/>
      <c r="C945" s="68"/>
      <c r="D945" s="69"/>
      <c r="E945" s="69"/>
      <c r="F945" s="70" t="s">
        <v>1775</v>
      </c>
      <c r="G945" s="71"/>
      <c r="H945" s="27"/>
      <c r="K945" s="27"/>
      <c r="L945" s="27">
        <f>L923-SUM(L925:L944)</f>
        <v>157652.38000000734</v>
      </c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X945" s="72"/>
    </row>
    <row r="946" spans="1:24" ht="18.75" customHeight="1" x14ac:dyDescent="0.25">
      <c r="A946" s="57"/>
      <c r="B946" s="58"/>
      <c r="J946" s="147"/>
      <c r="K946" s="73" t="s">
        <v>1776</v>
      </c>
      <c r="L946" s="27">
        <v>157652.38</v>
      </c>
      <c r="S946" s="26"/>
      <c r="U946" s="26"/>
    </row>
    <row r="947" spans="1:24" ht="18.75" customHeight="1" x14ac:dyDescent="0.25">
      <c r="A947" s="57"/>
      <c r="B947" s="58"/>
      <c r="F947" s="74"/>
      <c r="L947" s="26">
        <f>L945-L946</f>
        <v>7.3341652750968933E-9</v>
      </c>
    </row>
    <row r="948" spans="1:24" ht="18.75" customHeight="1" x14ac:dyDescent="0.2">
      <c r="A948" s="57"/>
      <c r="B948" s="58"/>
      <c r="K948" s="26" t="s">
        <v>1963</v>
      </c>
    </row>
    <row r="949" spans="1:24" ht="18.75" customHeight="1" x14ac:dyDescent="0.2">
      <c r="A949" s="57"/>
      <c r="B949" s="58"/>
      <c r="L949" s="26">
        <f>L947+L948</f>
        <v>7.3341652750968933E-9</v>
      </c>
    </row>
    <row r="950" spans="1:24" ht="14.25" customHeight="1" x14ac:dyDescent="0.2">
      <c r="A950" s="57"/>
      <c r="B950" s="58"/>
    </row>
  </sheetData>
  <sortState ref="B838:X845">
    <sortCondition ref="B838:B845"/>
  </sortState>
  <phoneticPr fontId="0" type="noConversion"/>
  <pageMargins left="0.98425196850393704" right="0.75" top="0.98425196850393704" bottom="0" header="0.51181102362204722" footer="0"/>
  <pageSetup paperSize="9" orientation="portrait" horizontalDpi="150" verticalDpi="150" r:id="rId1"/>
  <headerFooter alignWithMargins="0"/>
  <ignoredErrors>
    <ignoredError sqref="S915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showZeros="0" workbookViewId="0">
      <pane xSplit="7" ySplit="1" topLeftCell="H2" activePane="bottomRight" state="frozen"/>
      <selection activeCell="B3" sqref="B3:B9"/>
      <selection pane="topRight" activeCell="B3" sqref="B3:B9"/>
      <selection pane="bottomLeft" activeCell="B3" sqref="B3:B9"/>
      <selection pane="bottomRight" activeCell="A70" sqref="A1:I70"/>
    </sheetView>
  </sheetViews>
  <sheetFormatPr defaultRowHeight="14.1" customHeight="1" x14ac:dyDescent="0.2"/>
  <cols>
    <col min="1" max="1" width="7.42578125" style="127" customWidth="1"/>
    <col min="2" max="2" width="7.85546875" style="145" customWidth="1"/>
    <col min="3" max="4" width="6.7109375" style="142" customWidth="1"/>
    <col min="5" max="5" width="6.5703125" style="126" bestFit="1" customWidth="1"/>
    <col min="6" max="6" width="22.85546875" style="115" customWidth="1"/>
    <col min="7" max="7" width="14.42578125" style="143" customWidth="1"/>
    <col min="8" max="16384" width="9.140625" style="113"/>
  </cols>
  <sheetData>
    <row r="1" spans="1:9" ht="33" customHeight="1" x14ac:dyDescent="0.2">
      <c r="A1" s="116" t="s">
        <v>508</v>
      </c>
      <c r="B1" s="117" t="s">
        <v>660</v>
      </c>
      <c r="C1" s="130" t="s">
        <v>1387</v>
      </c>
      <c r="D1" s="130" t="s">
        <v>440</v>
      </c>
      <c r="E1" s="116" t="s">
        <v>1083</v>
      </c>
      <c r="F1" s="118" t="s">
        <v>1084</v>
      </c>
      <c r="G1" s="119" t="s">
        <v>662</v>
      </c>
      <c r="H1" s="119" t="s">
        <v>631</v>
      </c>
      <c r="I1" s="119" t="s">
        <v>441</v>
      </c>
    </row>
    <row r="2" spans="1:9" ht="14.1" customHeight="1" x14ac:dyDescent="0.2">
      <c r="A2" s="131" t="s">
        <v>1297</v>
      </c>
      <c r="B2" s="132" t="s">
        <v>1298</v>
      </c>
      <c r="C2" s="128">
        <v>0</v>
      </c>
      <c r="D2" s="128"/>
      <c r="E2" s="122"/>
      <c r="F2" s="122" t="s">
        <v>1299</v>
      </c>
      <c r="G2" s="129">
        <v>-620</v>
      </c>
      <c r="H2" s="113">
        <v>1</v>
      </c>
    </row>
    <row r="3" spans="1:9" ht="14.1" customHeight="1" x14ac:dyDescent="0.2">
      <c r="A3" s="120" t="s">
        <v>1314</v>
      </c>
      <c r="B3" s="121">
        <v>5515</v>
      </c>
      <c r="C3" s="133"/>
      <c r="D3" s="122"/>
      <c r="E3" s="122"/>
      <c r="F3" s="134" t="s">
        <v>419</v>
      </c>
      <c r="G3" s="129">
        <v>620</v>
      </c>
      <c r="H3" s="114">
        <v>1</v>
      </c>
      <c r="I3" s="113">
        <v>21</v>
      </c>
    </row>
    <row r="4" spans="1:9" ht="15" customHeight="1" x14ac:dyDescent="0.2">
      <c r="A4" s="131" t="s">
        <v>1297</v>
      </c>
      <c r="B4" s="132" t="s">
        <v>1298</v>
      </c>
      <c r="C4" s="128">
        <v>0</v>
      </c>
      <c r="D4" s="128"/>
      <c r="E4" s="122"/>
      <c r="F4" s="122" t="s">
        <v>1300</v>
      </c>
      <c r="G4" s="129">
        <v>-1712</v>
      </c>
      <c r="H4" s="113">
        <v>2</v>
      </c>
    </row>
    <row r="5" spans="1:9" ht="14.1" customHeight="1" x14ac:dyDescent="0.2">
      <c r="A5" s="120" t="s">
        <v>603</v>
      </c>
      <c r="B5" s="121">
        <v>4500</v>
      </c>
      <c r="C5" s="133" t="s">
        <v>648</v>
      </c>
      <c r="D5" s="122" t="s">
        <v>606</v>
      </c>
      <c r="E5" s="122" t="s">
        <v>204</v>
      </c>
      <c r="F5" s="134" t="s">
        <v>1511</v>
      </c>
      <c r="G5" s="129">
        <v>1000</v>
      </c>
      <c r="H5" s="114">
        <v>2</v>
      </c>
      <c r="I5" s="113">
        <v>79</v>
      </c>
    </row>
    <row r="6" spans="1:9" ht="14.1" customHeight="1" x14ac:dyDescent="0.2">
      <c r="A6" s="120" t="s">
        <v>1314</v>
      </c>
      <c r="B6" s="121">
        <v>5515</v>
      </c>
      <c r="C6" s="133"/>
      <c r="D6" s="122"/>
      <c r="E6" s="122"/>
      <c r="F6" s="134" t="s">
        <v>420</v>
      </c>
      <c r="G6" s="129">
        <v>712</v>
      </c>
      <c r="H6" s="114">
        <v>2</v>
      </c>
      <c r="I6" s="113">
        <v>97</v>
      </c>
    </row>
    <row r="7" spans="1:9" ht="15" customHeight="1" x14ac:dyDescent="0.2">
      <c r="A7" s="131" t="s">
        <v>1297</v>
      </c>
      <c r="B7" s="132" t="s">
        <v>1298</v>
      </c>
      <c r="C7" s="128">
        <v>0</v>
      </c>
      <c r="D7" s="128"/>
      <c r="E7" s="122"/>
      <c r="F7" s="122" t="s">
        <v>1301</v>
      </c>
      <c r="G7" s="129"/>
      <c r="H7" s="113">
        <v>3</v>
      </c>
    </row>
    <row r="8" spans="1:9" ht="14.1" customHeight="1" x14ac:dyDescent="0.2">
      <c r="A8" s="131" t="s">
        <v>1297</v>
      </c>
      <c r="B8" s="132" t="s">
        <v>1298</v>
      </c>
      <c r="C8" s="128">
        <v>0</v>
      </c>
      <c r="D8" s="128"/>
      <c r="E8" s="122"/>
      <c r="F8" s="122" t="s">
        <v>1302</v>
      </c>
      <c r="G8" s="129">
        <v>-14571</v>
      </c>
      <c r="H8" s="114">
        <v>4</v>
      </c>
    </row>
    <row r="9" spans="1:9" ht="14.1" customHeight="1" x14ac:dyDescent="0.2">
      <c r="A9" s="120" t="s">
        <v>1290</v>
      </c>
      <c r="B9" s="121">
        <v>4500</v>
      </c>
      <c r="C9" s="133"/>
      <c r="D9" s="122" t="s">
        <v>1457</v>
      </c>
      <c r="E9" s="122" t="s">
        <v>1730</v>
      </c>
      <c r="F9" s="134" t="s">
        <v>1428</v>
      </c>
      <c r="G9" s="129">
        <v>200</v>
      </c>
      <c r="H9" s="114">
        <v>4</v>
      </c>
      <c r="I9" s="113">
        <v>278</v>
      </c>
    </row>
    <row r="10" spans="1:9" ht="14.1" customHeight="1" x14ac:dyDescent="0.2">
      <c r="A10" s="120" t="s">
        <v>1311</v>
      </c>
      <c r="B10" s="121">
        <v>4500</v>
      </c>
      <c r="C10" s="133"/>
      <c r="D10" s="122" t="s">
        <v>1241</v>
      </c>
      <c r="E10" s="122" t="s">
        <v>1660</v>
      </c>
      <c r="F10" s="134" t="s">
        <v>1427</v>
      </c>
      <c r="G10" s="129">
        <v>10000</v>
      </c>
      <c r="H10" s="114">
        <v>4</v>
      </c>
      <c r="I10" s="113">
        <v>278</v>
      </c>
    </row>
    <row r="11" spans="1:9" ht="14.1" customHeight="1" x14ac:dyDescent="0.2">
      <c r="A11" s="120" t="s">
        <v>1311</v>
      </c>
      <c r="B11" s="121">
        <v>4500</v>
      </c>
      <c r="C11" s="133"/>
      <c r="D11" s="122" t="s">
        <v>1241</v>
      </c>
      <c r="E11" s="122" t="s">
        <v>1660</v>
      </c>
      <c r="F11" s="134" t="s">
        <v>499</v>
      </c>
      <c r="G11" s="129">
        <v>1771</v>
      </c>
      <c r="H11" s="114">
        <v>4</v>
      </c>
      <c r="I11" s="113">
        <v>297</v>
      </c>
    </row>
    <row r="12" spans="1:9" ht="14.1" customHeight="1" x14ac:dyDescent="0.2">
      <c r="A12" s="120" t="s">
        <v>538</v>
      </c>
      <c r="B12" s="121">
        <v>5525</v>
      </c>
      <c r="C12" s="133"/>
      <c r="D12" s="122" t="s">
        <v>1813</v>
      </c>
      <c r="E12" s="122"/>
      <c r="F12" s="134" t="s">
        <v>500</v>
      </c>
      <c r="G12" s="129">
        <v>2600</v>
      </c>
      <c r="H12" s="114">
        <v>4</v>
      </c>
      <c r="I12" s="113">
        <v>297</v>
      </c>
    </row>
    <row r="13" spans="1:9" ht="14.1" customHeight="1" x14ac:dyDescent="0.2">
      <c r="A13" s="131" t="s">
        <v>1297</v>
      </c>
      <c r="B13" s="132" t="s">
        <v>1298</v>
      </c>
      <c r="C13" s="128">
        <v>0</v>
      </c>
      <c r="D13" s="128"/>
      <c r="E13" s="122"/>
      <c r="F13" s="122" t="s">
        <v>1303</v>
      </c>
      <c r="G13" s="129">
        <v>-4381</v>
      </c>
      <c r="H13" s="114">
        <v>5</v>
      </c>
    </row>
    <row r="14" spans="1:9" ht="14.1" customHeight="1" x14ac:dyDescent="0.2">
      <c r="A14" s="120" t="s">
        <v>536</v>
      </c>
      <c r="B14" s="121">
        <v>5511</v>
      </c>
      <c r="C14" s="133"/>
      <c r="D14" s="122"/>
      <c r="E14" s="122"/>
      <c r="F14" s="134" t="s">
        <v>1888</v>
      </c>
      <c r="G14" s="129">
        <v>481</v>
      </c>
      <c r="H14" s="114">
        <v>5</v>
      </c>
      <c r="I14" s="113">
        <v>369</v>
      </c>
    </row>
    <row r="15" spans="1:9" ht="14.1" customHeight="1" x14ac:dyDescent="0.2">
      <c r="A15" s="120" t="s">
        <v>603</v>
      </c>
      <c r="B15" s="121">
        <v>5500</v>
      </c>
      <c r="C15" s="133" t="s">
        <v>460</v>
      </c>
      <c r="D15" s="122" t="s">
        <v>606</v>
      </c>
      <c r="E15" s="122" t="s">
        <v>204</v>
      </c>
      <c r="F15" s="134" t="s">
        <v>1889</v>
      </c>
      <c r="G15" s="129">
        <v>1600</v>
      </c>
      <c r="H15" s="114">
        <v>5</v>
      </c>
      <c r="I15" s="113">
        <v>385</v>
      </c>
    </row>
    <row r="16" spans="1:9" ht="14.1" customHeight="1" x14ac:dyDescent="0.2">
      <c r="A16" s="120" t="s">
        <v>1784</v>
      </c>
      <c r="B16" s="121">
        <v>5511</v>
      </c>
      <c r="C16" s="133"/>
      <c r="D16" s="122"/>
      <c r="E16" s="122"/>
      <c r="F16" s="134" t="s">
        <v>1891</v>
      </c>
      <c r="G16" s="129">
        <v>2300</v>
      </c>
      <c r="H16" s="114">
        <v>5</v>
      </c>
      <c r="I16" s="113">
        <v>385</v>
      </c>
    </row>
    <row r="17" spans="1:9" ht="14.1" customHeight="1" x14ac:dyDescent="0.2">
      <c r="A17" s="131" t="s">
        <v>1297</v>
      </c>
      <c r="B17" s="132" t="s">
        <v>1298</v>
      </c>
      <c r="C17" s="128">
        <v>0</v>
      </c>
      <c r="D17" s="128"/>
      <c r="E17" s="122"/>
      <c r="F17" s="122" t="s">
        <v>1232</v>
      </c>
      <c r="G17" s="129">
        <v>-3346</v>
      </c>
      <c r="H17" s="114">
        <v>6</v>
      </c>
    </row>
    <row r="18" spans="1:9" ht="14.1" customHeight="1" x14ac:dyDescent="0.2">
      <c r="A18" s="120" t="s">
        <v>1504</v>
      </c>
      <c r="B18" s="121">
        <v>5526</v>
      </c>
      <c r="C18" s="133"/>
      <c r="D18" s="122" t="s">
        <v>1520</v>
      </c>
      <c r="E18" s="122" t="s">
        <v>439</v>
      </c>
      <c r="F18" s="134" t="s">
        <v>1900</v>
      </c>
      <c r="G18" s="129">
        <v>180</v>
      </c>
      <c r="H18" s="114">
        <v>6</v>
      </c>
      <c r="I18" s="113">
        <v>407</v>
      </c>
    </row>
    <row r="19" spans="1:9" ht="14.1" customHeight="1" x14ac:dyDescent="0.2">
      <c r="A19" s="120" t="s">
        <v>1237</v>
      </c>
      <c r="B19" s="121">
        <v>4500</v>
      </c>
      <c r="C19" s="133"/>
      <c r="D19" s="122" t="s">
        <v>1520</v>
      </c>
      <c r="E19" s="122" t="s">
        <v>439</v>
      </c>
      <c r="F19" s="134" t="s">
        <v>1901</v>
      </c>
      <c r="G19" s="129">
        <v>196</v>
      </c>
      <c r="H19" s="114">
        <v>6</v>
      </c>
      <c r="I19" s="113">
        <v>407</v>
      </c>
    </row>
    <row r="20" spans="1:9" ht="14.1" customHeight="1" x14ac:dyDescent="0.2">
      <c r="A20" s="120" t="s">
        <v>1311</v>
      </c>
      <c r="B20" s="121">
        <v>4500</v>
      </c>
      <c r="C20" s="133"/>
      <c r="D20" s="122" t="s">
        <v>1241</v>
      </c>
      <c r="E20" s="122" t="s">
        <v>1660</v>
      </c>
      <c r="F20" s="134" t="s">
        <v>1902</v>
      </c>
      <c r="G20" s="129">
        <v>400</v>
      </c>
      <c r="H20" s="114">
        <v>6</v>
      </c>
      <c r="I20" s="113">
        <v>407</v>
      </c>
    </row>
    <row r="21" spans="1:9" ht="14.1" customHeight="1" x14ac:dyDescent="0.2">
      <c r="A21" s="120" t="s">
        <v>1311</v>
      </c>
      <c r="B21" s="121">
        <v>4500</v>
      </c>
      <c r="C21" s="133"/>
      <c r="D21" s="122" t="s">
        <v>1241</v>
      </c>
      <c r="E21" s="122" t="s">
        <v>1660</v>
      </c>
      <c r="F21" s="134" t="s">
        <v>1914</v>
      </c>
      <c r="G21" s="129">
        <v>1500</v>
      </c>
      <c r="H21" s="114">
        <v>6</v>
      </c>
      <c r="I21" s="113">
        <v>437</v>
      </c>
    </row>
    <row r="22" spans="1:9" ht="14.1" customHeight="1" x14ac:dyDescent="0.2">
      <c r="A22" s="120" t="s">
        <v>1311</v>
      </c>
      <c r="B22" s="121">
        <v>4500</v>
      </c>
      <c r="C22" s="133"/>
      <c r="D22" s="122" t="s">
        <v>1241</v>
      </c>
      <c r="E22" s="122" t="s">
        <v>1660</v>
      </c>
      <c r="F22" s="134" t="s">
        <v>1917</v>
      </c>
      <c r="G22" s="129">
        <v>430</v>
      </c>
      <c r="H22" s="114">
        <v>6</v>
      </c>
      <c r="I22" s="113">
        <v>445</v>
      </c>
    </row>
    <row r="23" spans="1:9" ht="14.1" customHeight="1" x14ac:dyDescent="0.2">
      <c r="A23" s="120" t="s">
        <v>1784</v>
      </c>
      <c r="B23" s="121">
        <v>45008</v>
      </c>
      <c r="C23" s="133"/>
      <c r="D23" s="122" t="s">
        <v>1496</v>
      </c>
      <c r="E23" s="122" t="s">
        <v>1385</v>
      </c>
      <c r="F23" s="134" t="s">
        <v>1945</v>
      </c>
      <c r="G23" s="129">
        <v>640</v>
      </c>
      <c r="H23" s="114">
        <v>6</v>
      </c>
      <c r="I23" s="113">
        <v>459</v>
      </c>
    </row>
    <row r="24" spans="1:9" ht="14.1" customHeight="1" x14ac:dyDescent="0.2">
      <c r="A24" s="131" t="s">
        <v>1297</v>
      </c>
      <c r="B24" s="132" t="s">
        <v>1298</v>
      </c>
      <c r="C24" s="128">
        <v>0</v>
      </c>
      <c r="D24" s="128"/>
      <c r="E24" s="122"/>
      <c r="F24" s="122" t="s">
        <v>1087</v>
      </c>
      <c r="G24" s="129">
        <v>-8341</v>
      </c>
      <c r="H24" s="114">
        <v>7</v>
      </c>
    </row>
    <row r="25" spans="1:9" ht="14.1" customHeight="1" x14ac:dyDescent="0.2">
      <c r="A25" s="120" t="s">
        <v>1316</v>
      </c>
      <c r="B25" s="121">
        <v>5511</v>
      </c>
      <c r="C25" s="133"/>
      <c r="D25" s="122" t="s">
        <v>88</v>
      </c>
      <c r="E25" s="122" t="s">
        <v>438</v>
      </c>
      <c r="F25" s="134" t="s">
        <v>1947</v>
      </c>
      <c r="G25" s="129">
        <v>689</v>
      </c>
      <c r="H25" s="114">
        <v>7</v>
      </c>
      <c r="I25" s="113">
        <v>489</v>
      </c>
    </row>
    <row r="26" spans="1:9" ht="14.1" customHeight="1" x14ac:dyDescent="0.2">
      <c r="A26" s="120" t="s">
        <v>1316</v>
      </c>
      <c r="B26" s="121">
        <v>5511</v>
      </c>
      <c r="C26" s="133"/>
      <c r="D26" s="122" t="s">
        <v>88</v>
      </c>
      <c r="E26" s="122" t="s">
        <v>438</v>
      </c>
      <c r="F26" s="134" t="s">
        <v>1948</v>
      </c>
      <c r="G26" s="129">
        <v>739</v>
      </c>
      <c r="H26" s="114">
        <v>7</v>
      </c>
      <c r="I26" s="113">
        <v>489</v>
      </c>
    </row>
    <row r="27" spans="1:9" ht="14.1" customHeight="1" x14ac:dyDescent="0.2">
      <c r="A27" s="120" t="s">
        <v>1285</v>
      </c>
      <c r="B27" s="121">
        <v>5515</v>
      </c>
      <c r="C27" s="133"/>
      <c r="D27" s="122"/>
      <c r="E27" s="122"/>
      <c r="F27" s="134" t="s">
        <v>1949</v>
      </c>
      <c r="G27" s="129">
        <v>1123</v>
      </c>
      <c r="H27" s="114">
        <v>7</v>
      </c>
      <c r="I27" s="113">
        <v>489</v>
      </c>
    </row>
    <row r="28" spans="1:9" ht="14.1" customHeight="1" x14ac:dyDescent="0.2">
      <c r="A28" s="120" t="s">
        <v>1311</v>
      </c>
      <c r="B28" s="121">
        <v>4500</v>
      </c>
      <c r="C28" s="133" t="s">
        <v>1698</v>
      </c>
      <c r="D28" s="122" t="s">
        <v>1241</v>
      </c>
      <c r="E28" s="122" t="s">
        <v>1660</v>
      </c>
      <c r="F28" s="134" t="s">
        <v>1950</v>
      </c>
      <c r="G28" s="129">
        <v>2500</v>
      </c>
      <c r="H28" s="114">
        <v>7</v>
      </c>
      <c r="I28" s="113">
        <v>489</v>
      </c>
    </row>
    <row r="29" spans="1:9" ht="14.1" customHeight="1" x14ac:dyDescent="0.2">
      <c r="A29" s="120" t="s">
        <v>1500</v>
      </c>
      <c r="B29" s="121">
        <v>5515</v>
      </c>
      <c r="C29" s="133"/>
      <c r="D29" s="122"/>
      <c r="E29" s="122"/>
      <c r="F29" s="134" t="s">
        <v>1960</v>
      </c>
      <c r="G29" s="129">
        <v>1890</v>
      </c>
      <c r="H29" s="114">
        <v>7</v>
      </c>
      <c r="I29" s="113">
        <v>519</v>
      </c>
    </row>
    <row r="30" spans="1:9" ht="14.1" customHeight="1" x14ac:dyDescent="0.2">
      <c r="A30" s="120" t="s">
        <v>1311</v>
      </c>
      <c r="B30" s="121">
        <v>4500</v>
      </c>
      <c r="C30" s="133"/>
      <c r="D30" s="122" t="s">
        <v>1241</v>
      </c>
      <c r="E30" s="122" t="s">
        <v>1660</v>
      </c>
      <c r="F30" s="134" t="s">
        <v>1961</v>
      </c>
      <c r="G30" s="129">
        <v>800</v>
      </c>
      <c r="H30" s="114">
        <v>7</v>
      </c>
      <c r="I30" s="113">
        <v>519</v>
      </c>
    </row>
    <row r="31" spans="1:9" ht="14.1" customHeight="1" x14ac:dyDescent="0.2">
      <c r="A31" s="120" t="s">
        <v>1311</v>
      </c>
      <c r="B31" s="121">
        <v>4500</v>
      </c>
      <c r="C31" s="133"/>
      <c r="D31" s="122" t="s">
        <v>1241</v>
      </c>
      <c r="E31" s="122" t="s">
        <v>1660</v>
      </c>
      <c r="F31" s="134" t="s">
        <v>1962</v>
      </c>
      <c r="G31" s="129">
        <v>600</v>
      </c>
      <c r="H31" s="114">
        <v>7</v>
      </c>
      <c r="I31" s="113">
        <v>519</v>
      </c>
    </row>
    <row r="32" spans="1:9" ht="14.1" customHeight="1" x14ac:dyDescent="0.2">
      <c r="A32" s="131" t="s">
        <v>1297</v>
      </c>
      <c r="B32" s="132" t="s">
        <v>1298</v>
      </c>
      <c r="C32" s="128">
        <v>0</v>
      </c>
      <c r="D32" s="128"/>
      <c r="E32" s="122"/>
      <c r="F32" s="122" t="s">
        <v>1662</v>
      </c>
      <c r="G32" s="129">
        <v>-24129</v>
      </c>
      <c r="H32" s="114">
        <v>8</v>
      </c>
    </row>
    <row r="33" spans="1:9" ht="14.1" customHeight="1" x14ac:dyDescent="0.2">
      <c r="A33" s="192" t="s">
        <v>1724</v>
      </c>
      <c r="B33" s="121">
        <v>5511</v>
      </c>
      <c r="C33" s="133"/>
      <c r="D33" s="122"/>
      <c r="E33" s="122"/>
      <c r="F33" s="134" t="s">
        <v>2056</v>
      </c>
      <c r="G33" s="129">
        <v>2760</v>
      </c>
      <c r="H33" s="196">
        <v>8</v>
      </c>
      <c r="I33" s="191">
        <v>559</v>
      </c>
    </row>
    <row r="34" spans="1:9" ht="14.1" customHeight="1" x14ac:dyDescent="0.2">
      <c r="A34" s="192" t="s">
        <v>1724</v>
      </c>
      <c r="B34" s="121">
        <v>5515</v>
      </c>
      <c r="C34" s="133"/>
      <c r="D34" s="122"/>
      <c r="E34" s="122"/>
      <c r="F34" s="134" t="s">
        <v>2057</v>
      </c>
      <c r="G34" s="129">
        <v>1200</v>
      </c>
      <c r="H34" s="196">
        <v>8</v>
      </c>
      <c r="I34" s="191">
        <v>559</v>
      </c>
    </row>
    <row r="35" spans="1:9" ht="14.1" customHeight="1" x14ac:dyDescent="0.2">
      <c r="A35" s="192" t="s">
        <v>957</v>
      </c>
      <c r="B35" s="121">
        <v>5515</v>
      </c>
      <c r="C35" s="133"/>
      <c r="D35" s="122"/>
      <c r="E35" s="122"/>
      <c r="F35" s="134" t="s">
        <v>1983</v>
      </c>
      <c r="G35" s="129">
        <v>506</v>
      </c>
      <c r="H35" s="196">
        <v>8</v>
      </c>
      <c r="I35" s="191">
        <v>587</v>
      </c>
    </row>
    <row r="36" spans="1:9" ht="14.1" customHeight="1" x14ac:dyDescent="0.2">
      <c r="A36" s="192" t="s">
        <v>957</v>
      </c>
      <c r="B36" s="121">
        <v>5515</v>
      </c>
      <c r="C36" s="133"/>
      <c r="D36" s="122"/>
      <c r="E36" s="122"/>
      <c r="F36" s="134" t="s">
        <v>1983</v>
      </c>
      <c r="G36" s="129">
        <v>9499</v>
      </c>
      <c r="H36" s="196">
        <v>8</v>
      </c>
      <c r="I36" s="191">
        <v>587</v>
      </c>
    </row>
    <row r="37" spans="1:9" ht="14.1" customHeight="1" x14ac:dyDescent="0.2">
      <c r="A37" s="120" t="s">
        <v>1500</v>
      </c>
      <c r="B37" s="121">
        <v>4500</v>
      </c>
      <c r="C37" s="133"/>
      <c r="D37" s="193" t="s">
        <v>1457</v>
      </c>
      <c r="E37" s="122" t="s">
        <v>1384</v>
      </c>
      <c r="F37" s="134" t="s">
        <v>1984</v>
      </c>
      <c r="G37" s="129">
        <v>192</v>
      </c>
      <c r="H37" s="196">
        <v>8</v>
      </c>
      <c r="I37" s="191">
        <v>587</v>
      </c>
    </row>
    <row r="38" spans="1:9" ht="14.1" customHeight="1" x14ac:dyDescent="0.2">
      <c r="A38" s="120" t="s">
        <v>1710</v>
      </c>
      <c r="B38" s="121">
        <v>5512</v>
      </c>
      <c r="C38" s="133"/>
      <c r="D38" s="122" t="s">
        <v>1446</v>
      </c>
      <c r="E38" s="122" t="s">
        <v>952</v>
      </c>
      <c r="F38" s="134" t="s">
        <v>1985</v>
      </c>
      <c r="G38" s="129">
        <v>9222</v>
      </c>
      <c r="H38" s="196">
        <v>8</v>
      </c>
      <c r="I38" s="191">
        <v>611</v>
      </c>
    </row>
    <row r="39" spans="1:9" ht="14.1" customHeight="1" x14ac:dyDescent="0.2">
      <c r="A39" s="120" t="s">
        <v>1502</v>
      </c>
      <c r="B39" s="121">
        <v>4500</v>
      </c>
      <c r="C39" s="133"/>
      <c r="D39" s="122" t="s">
        <v>1520</v>
      </c>
      <c r="E39" s="122" t="s">
        <v>439</v>
      </c>
      <c r="F39" s="134" t="s">
        <v>1986</v>
      </c>
      <c r="G39" s="129">
        <v>750</v>
      </c>
      <c r="H39" s="196">
        <v>8</v>
      </c>
      <c r="I39" s="191">
        <v>611</v>
      </c>
    </row>
    <row r="40" spans="1:9" ht="14.1" customHeight="1" x14ac:dyDescent="0.2">
      <c r="A40" s="131" t="s">
        <v>1297</v>
      </c>
      <c r="B40" s="132" t="s">
        <v>1298</v>
      </c>
      <c r="C40" s="128">
        <v>0</v>
      </c>
      <c r="D40" s="128"/>
      <c r="E40" s="122"/>
      <c r="F40" s="122" t="s">
        <v>1663</v>
      </c>
      <c r="G40" s="129">
        <v>-21104</v>
      </c>
      <c r="H40" s="114">
        <v>9</v>
      </c>
    </row>
    <row r="41" spans="1:9" ht="14.1" customHeight="1" x14ac:dyDescent="0.2">
      <c r="A41" s="120" t="s">
        <v>1500</v>
      </c>
      <c r="B41" s="121">
        <v>4500</v>
      </c>
      <c r="C41" s="133"/>
      <c r="D41" s="122" t="s">
        <v>1457</v>
      </c>
      <c r="E41" s="122" t="s">
        <v>1384</v>
      </c>
      <c r="F41" s="134" t="s">
        <v>1686</v>
      </c>
      <c r="G41" s="129">
        <v>1500</v>
      </c>
      <c r="H41" s="196">
        <v>9</v>
      </c>
      <c r="I41" s="191">
        <v>619</v>
      </c>
    </row>
    <row r="42" spans="1:9" ht="14.1" customHeight="1" x14ac:dyDescent="0.2">
      <c r="A42" s="120" t="s">
        <v>1316</v>
      </c>
      <c r="B42" s="121">
        <v>5511</v>
      </c>
      <c r="C42" s="133"/>
      <c r="D42" s="122" t="s">
        <v>88</v>
      </c>
      <c r="E42" s="122" t="s">
        <v>438</v>
      </c>
      <c r="F42" s="134" t="s">
        <v>1996</v>
      </c>
      <c r="G42" s="129">
        <v>2840</v>
      </c>
      <c r="H42" s="196">
        <v>9</v>
      </c>
      <c r="I42" s="191">
        <v>619</v>
      </c>
    </row>
    <row r="43" spans="1:9" ht="14.1" customHeight="1" x14ac:dyDescent="0.2">
      <c r="A43" s="120" t="s">
        <v>1500</v>
      </c>
      <c r="B43" s="121">
        <v>4500</v>
      </c>
      <c r="C43" s="133"/>
      <c r="D43" s="122" t="s">
        <v>1457</v>
      </c>
      <c r="E43" s="122" t="s">
        <v>1384</v>
      </c>
      <c r="F43" s="134" t="s">
        <v>1997</v>
      </c>
      <c r="G43" s="129">
        <v>108</v>
      </c>
      <c r="H43" s="196">
        <v>9</v>
      </c>
      <c r="I43" s="191">
        <v>628</v>
      </c>
    </row>
    <row r="44" spans="1:9" ht="14.1" customHeight="1" x14ac:dyDescent="0.2">
      <c r="A44" s="120" t="s">
        <v>1500</v>
      </c>
      <c r="B44" s="121">
        <v>4500</v>
      </c>
      <c r="C44" s="133"/>
      <c r="D44" s="122" t="s">
        <v>1457</v>
      </c>
      <c r="E44" s="122" t="s">
        <v>1384</v>
      </c>
      <c r="F44" s="134" t="s">
        <v>2002</v>
      </c>
      <c r="G44" s="129">
        <v>150</v>
      </c>
      <c r="H44" s="196">
        <v>9</v>
      </c>
      <c r="I44" s="113">
        <v>645</v>
      </c>
    </row>
    <row r="45" spans="1:9" ht="14.1" customHeight="1" x14ac:dyDescent="0.2">
      <c r="A45" s="120" t="s">
        <v>536</v>
      </c>
      <c r="B45" s="121">
        <v>5515</v>
      </c>
      <c r="C45" s="133"/>
      <c r="D45" s="122"/>
      <c r="E45" s="122"/>
      <c r="F45" s="134" t="s">
        <v>2003</v>
      </c>
      <c r="G45" s="129">
        <v>215</v>
      </c>
      <c r="H45" s="196">
        <v>9</v>
      </c>
      <c r="I45" s="113">
        <v>645</v>
      </c>
    </row>
    <row r="46" spans="1:9" ht="14.1" customHeight="1" x14ac:dyDescent="0.2">
      <c r="A46" s="120" t="s">
        <v>1311</v>
      </c>
      <c r="B46" s="121">
        <v>4500</v>
      </c>
      <c r="C46" s="133"/>
      <c r="D46" s="122" t="s">
        <v>1241</v>
      </c>
      <c r="E46" s="122" t="s">
        <v>1660</v>
      </c>
      <c r="F46" s="134" t="s">
        <v>2006</v>
      </c>
      <c r="G46" s="129">
        <v>291</v>
      </c>
      <c r="H46" s="196">
        <v>9</v>
      </c>
      <c r="I46" s="113">
        <v>645</v>
      </c>
    </row>
    <row r="47" spans="1:9" ht="14.1" customHeight="1" x14ac:dyDescent="0.2">
      <c r="A47" s="192" t="s">
        <v>25</v>
      </c>
      <c r="B47" s="121">
        <v>4500</v>
      </c>
      <c r="C47" s="133"/>
      <c r="D47" s="122" t="s">
        <v>1457</v>
      </c>
      <c r="E47" s="122" t="s">
        <v>1384</v>
      </c>
      <c r="F47" s="134" t="s">
        <v>2004</v>
      </c>
      <c r="G47" s="129">
        <v>2000</v>
      </c>
      <c r="H47" s="196">
        <v>9</v>
      </c>
      <c r="I47" s="113">
        <v>645</v>
      </c>
    </row>
    <row r="48" spans="1:9" ht="14.1" customHeight="1" x14ac:dyDescent="0.2">
      <c r="A48" s="120" t="s">
        <v>1311</v>
      </c>
      <c r="B48" s="121">
        <v>4500</v>
      </c>
      <c r="C48" s="133"/>
      <c r="D48" s="122" t="s">
        <v>1241</v>
      </c>
      <c r="E48" s="122" t="s">
        <v>1660</v>
      </c>
      <c r="F48" s="134" t="s">
        <v>2005</v>
      </c>
      <c r="G48" s="129">
        <v>5000</v>
      </c>
      <c r="H48" s="196">
        <v>9</v>
      </c>
      <c r="I48" s="113">
        <v>645</v>
      </c>
    </row>
    <row r="49" spans="1:9" ht="14.1" customHeight="1" x14ac:dyDescent="0.2">
      <c r="A49" s="120" t="s">
        <v>1316</v>
      </c>
      <c r="B49" s="121">
        <v>4500</v>
      </c>
      <c r="C49" s="133"/>
      <c r="D49" s="122" t="s">
        <v>88</v>
      </c>
      <c r="E49" s="122" t="s">
        <v>438</v>
      </c>
      <c r="F49" s="134" t="s">
        <v>2017</v>
      </c>
      <c r="G49" s="129">
        <v>5000</v>
      </c>
      <c r="H49" s="196">
        <v>9</v>
      </c>
      <c r="I49" s="113">
        <v>671</v>
      </c>
    </row>
    <row r="50" spans="1:9" ht="14.1" customHeight="1" x14ac:dyDescent="0.2">
      <c r="A50" s="192" t="s">
        <v>1710</v>
      </c>
      <c r="B50" s="121" t="s">
        <v>1240</v>
      </c>
      <c r="C50" s="133"/>
      <c r="D50" s="122" t="s">
        <v>88</v>
      </c>
      <c r="E50" s="122" t="s">
        <v>438</v>
      </c>
      <c r="F50" s="134" t="s">
        <v>2018</v>
      </c>
      <c r="G50" s="129">
        <v>4000</v>
      </c>
      <c r="H50" s="196">
        <v>9</v>
      </c>
      <c r="I50" s="113">
        <v>671</v>
      </c>
    </row>
    <row r="51" spans="1:9" ht="14.1" customHeight="1" x14ac:dyDescent="0.2">
      <c r="A51" s="131" t="s">
        <v>1297</v>
      </c>
      <c r="B51" s="132" t="s">
        <v>1298</v>
      </c>
      <c r="C51" s="128">
        <v>0</v>
      </c>
      <c r="D51" s="128"/>
      <c r="E51" s="122"/>
      <c r="F51" s="122" t="s">
        <v>1664</v>
      </c>
      <c r="G51" s="129">
        <v>-10871</v>
      </c>
      <c r="H51" s="114">
        <v>10</v>
      </c>
    </row>
    <row r="52" spans="1:9" ht="14.1" customHeight="1" x14ac:dyDescent="0.2">
      <c r="A52" s="192" t="s">
        <v>536</v>
      </c>
      <c r="B52" s="121">
        <v>5511</v>
      </c>
      <c r="C52" s="133"/>
      <c r="D52" s="122"/>
      <c r="E52" s="122"/>
      <c r="F52" s="134" t="s">
        <v>2055</v>
      </c>
      <c r="G52" s="129">
        <v>81</v>
      </c>
      <c r="H52" s="196">
        <v>10</v>
      </c>
      <c r="I52" s="113">
        <v>676</v>
      </c>
    </row>
    <row r="53" spans="1:9" ht="14.1" customHeight="1" x14ac:dyDescent="0.2">
      <c r="A53" s="192" t="s">
        <v>536</v>
      </c>
      <c r="B53" s="121">
        <v>5515</v>
      </c>
      <c r="C53" s="133"/>
      <c r="D53" s="122"/>
      <c r="E53" s="122"/>
      <c r="F53" s="134" t="s">
        <v>2025</v>
      </c>
      <c r="G53" s="129">
        <v>136</v>
      </c>
      <c r="H53" s="196">
        <v>10</v>
      </c>
      <c r="I53" s="113">
        <v>686</v>
      </c>
    </row>
    <row r="54" spans="1:9" ht="14.1" customHeight="1" x14ac:dyDescent="0.2">
      <c r="A54" s="120" t="s">
        <v>1311</v>
      </c>
      <c r="B54" s="121">
        <v>4500</v>
      </c>
      <c r="C54" s="133" t="s">
        <v>1698</v>
      </c>
      <c r="D54" s="122" t="s">
        <v>1241</v>
      </c>
      <c r="E54" s="122" t="s">
        <v>1660</v>
      </c>
      <c r="F54" s="134" t="s">
        <v>2026</v>
      </c>
      <c r="G54" s="129">
        <v>92</v>
      </c>
      <c r="H54" s="196">
        <v>10</v>
      </c>
      <c r="I54" s="113">
        <v>686</v>
      </c>
    </row>
    <row r="55" spans="1:9" ht="14.1" customHeight="1" x14ac:dyDescent="0.2">
      <c r="A55" s="192" t="s">
        <v>536</v>
      </c>
      <c r="B55" s="121">
        <v>5511</v>
      </c>
      <c r="C55" s="133"/>
      <c r="D55" s="122"/>
      <c r="E55" s="122"/>
      <c r="F55" s="134" t="s">
        <v>2031</v>
      </c>
      <c r="G55" s="129">
        <v>478</v>
      </c>
      <c r="H55" s="196">
        <v>10</v>
      </c>
      <c r="I55" s="113">
        <v>701</v>
      </c>
    </row>
    <row r="56" spans="1:9" ht="14.1" customHeight="1" x14ac:dyDescent="0.2">
      <c r="A56" s="120" t="s">
        <v>1499</v>
      </c>
      <c r="B56" s="121">
        <v>4500</v>
      </c>
      <c r="C56" s="133"/>
      <c r="D56" s="122" t="s">
        <v>1520</v>
      </c>
      <c r="E56" s="122" t="s">
        <v>439</v>
      </c>
      <c r="F56" s="134" t="s">
        <v>2032</v>
      </c>
      <c r="G56" s="129">
        <v>560</v>
      </c>
      <c r="H56" s="196">
        <v>10</v>
      </c>
      <c r="I56" s="113">
        <v>701</v>
      </c>
    </row>
    <row r="57" spans="1:9" ht="14.1" customHeight="1" x14ac:dyDescent="0.2">
      <c r="A57" s="192" t="s">
        <v>25</v>
      </c>
      <c r="B57" s="121">
        <v>5511</v>
      </c>
      <c r="C57" s="133"/>
      <c r="D57" s="122" t="s">
        <v>88</v>
      </c>
      <c r="E57" s="122" t="s">
        <v>438</v>
      </c>
      <c r="F57" s="134" t="s">
        <v>2035</v>
      </c>
      <c r="G57" s="129">
        <v>4480</v>
      </c>
      <c r="H57" s="196">
        <v>10</v>
      </c>
      <c r="I57" s="113">
        <v>720</v>
      </c>
    </row>
    <row r="58" spans="1:9" ht="14.1" customHeight="1" x14ac:dyDescent="0.2">
      <c r="A58" s="120" t="s">
        <v>1784</v>
      </c>
      <c r="B58" s="121">
        <v>5511</v>
      </c>
      <c r="C58" s="133"/>
      <c r="D58" s="122" t="s">
        <v>88</v>
      </c>
      <c r="E58" s="122" t="s">
        <v>438</v>
      </c>
      <c r="F58" s="134" t="s">
        <v>2036</v>
      </c>
      <c r="G58" s="129">
        <v>4044</v>
      </c>
      <c r="H58" s="196">
        <v>10</v>
      </c>
      <c r="I58" s="113">
        <v>720</v>
      </c>
    </row>
    <row r="59" spans="1:9" ht="14.1" customHeight="1" x14ac:dyDescent="0.2">
      <c r="A59" s="120" t="s">
        <v>1500</v>
      </c>
      <c r="B59" s="121">
        <v>4500</v>
      </c>
      <c r="C59" s="133"/>
      <c r="D59" s="122" t="s">
        <v>1457</v>
      </c>
      <c r="E59" s="122" t="s">
        <v>1384</v>
      </c>
      <c r="F59" s="134" t="s">
        <v>1501</v>
      </c>
      <c r="G59" s="129">
        <v>1000</v>
      </c>
      <c r="H59" s="196">
        <v>10</v>
      </c>
      <c r="I59" s="113">
        <v>742</v>
      </c>
    </row>
    <row r="60" spans="1:9" ht="14.1" customHeight="1" x14ac:dyDescent="0.2">
      <c r="A60" s="131" t="s">
        <v>1297</v>
      </c>
      <c r="B60" s="132" t="s">
        <v>1298</v>
      </c>
      <c r="C60" s="128">
        <v>0</v>
      </c>
      <c r="D60" s="128"/>
      <c r="E60" s="122"/>
      <c r="F60" s="122" t="s">
        <v>1665</v>
      </c>
      <c r="G60" s="129">
        <v>-9706</v>
      </c>
      <c r="H60" s="114">
        <v>11</v>
      </c>
    </row>
    <row r="61" spans="1:9" ht="14.1" customHeight="1" x14ac:dyDescent="0.2">
      <c r="A61" s="120" t="s">
        <v>536</v>
      </c>
      <c r="B61" s="121">
        <v>5515</v>
      </c>
      <c r="C61" s="133"/>
      <c r="D61" s="122"/>
      <c r="E61" s="122"/>
      <c r="F61" s="134" t="s">
        <v>2058</v>
      </c>
      <c r="G61" s="129">
        <v>999</v>
      </c>
      <c r="H61" s="196">
        <v>11</v>
      </c>
      <c r="I61" s="113">
        <v>747</v>
      </c>
    </row>
    <row r="62" spans="1:9" ht="14.1" customHeight="1" x14ac:dyDescent="0.2">
      <c r="A62" s="192" t="s">
        <v>957</v>
      </c>
      <c r="B62" s="121">
        <v>5511</v>
      </c>
      <c r="C62" s="133"/>
      <c r="D62" s="122"/>
      <c r="E62" s="122"/>
      <c r="F62" s="134" t="s">
        <v>2059</v>
      </c>
      <c r="G62" s="129">
        <v>588</v>
      </c>
      <c r="H62" s="196">
        <v>11</v>
      </c>
      <c r="I62" s="113">
        <v>747</v>
      </c>
    </row>
    <row r="63" spans="1:9" ht="14.1" customHeight="1" x14ac:dyDescent="0.2">
      <c r="A63" s="192" t="s">
        <v>957</v>
      </c>
      <c r="B63" s="121">
        <v>5511</v>
      </c>
      <c r="C63" s="133"/>
      <c r="D63" s="122"/>
      <c r="E63" s="122"/>
      <c r="F63" s="134" t="s">
        <v>2083</v>
      </c>
      <c r="G63" s="129">
        <v>8119</v>
      </c>
      <c r="H63" s="196">
        <v>11</v>
      </c>
      <c r="I63" s="113">
        <v>788</v>
      </c>
    </row>
    <row r="64" spans="1:9" ht="14.1" customHeight="1" x14ac:dyDescent="0.2">
      <c r="A64" s="131" t="s">
        <v>1297</v>
      </c>
      <c r="B64" s="132" t="s">
        <v>1298</v>
      </c>
      <c r="C64" s="128">
        <v>0</v>
      </c>
      <c r="D64" s="128"/>
      <c r="E64" s="122"/>
      <c r="F64" s="122" t="s">
        <v>1735</v>
      </c>
      <c r="G64" s="129">
        <v>-4663</v>
      </c>
      <c r="H64" s="114">
        <v>12</v>
      </c>
    </row>
    <row r="65" spans="1:9" ht="14.1" customHeight="1" x14ac:dyDescent="0.2">
      <c r="A65" s="120" t="s">
        <v>1311</v>
      </c>
      <c r="B65" s="121">
        <v>4139</v>
      </c>
      <c r="C65" s="133"/>
      <c r="D65" s="122" t="s">
        <v>1241</v>
      </c>
      <c r="E65" s="122" t="s">
        <v>1660</v>
      </c>
      <c r="F65" s="134" t="s">
        <v>2121</v>
      </c>
      <c r="G65" s="129">
        <v>400</v>
      </c>
      <c r="H65" s="114">
        <v>12</v>
      </c>
      <c r="I65" s="113">
        <v>821</v>
      </c>
    </row>
    <row r="66" spans="1:9" ht="14.1" customHeight="1" x14ac:dyDescent="0.2">
      <c r="A66" s="192" t="s">
        <v>1499</v>
      </c>
      <c r="B66" s="121">
        <v>4139</v>
      </c>
      <c r="C66" s="133"/>
      <c r="D66" s="122" t="s">
        <v>1520</v>
      </c>
      <c r="E66" s="122" t="s">
        <v>439</v>
      </c>
      <c r="F66" s="134" t="s">
        <v>2120</v>
      </c>
      <c r="G66" s="129">
        <v>2263</v>
      </c>
      <c r="H66" s="114">
        <v>12</v>
      </c>
      <c r="I66" s="113">
        <v>821</v>
      </c>
    </row>
    <row r="67" spans="1:9" ht="14.1" customHeight="1" x14ac:dyDescent="0.2">
      <c r="A67" s="120" t="s">
        <v>1109</v>
      </c>
      <c r="B67" s="121" t="s">
        <v>1503</v>
      </c>
      <c r="C67" s="133"/>
      <c r="D67" s="122" t="s">
        <v>1457</v>
      </c>
      <c r="E67" s="122" t="s">
        <v>1794</v>
      </c>
      <c r="F67" s="134" t="s">
        <v>2127</v>
      </c>
      <c r="G67" s="129">
        <v>1000</v>
      </c>
      <c r="H67" s="114">
        <v>12</v>
      </c>
      <c r="I67" s="113">
        <v>843</v>
      </c>
    </row>
    <row r="68" spans="1:9" ht="14.1" customHeight="1" x14ac:dyDescent="0.2">
      <c r="A68" s="192" t="s">
        <v>1290</v>
      </c>
      <c r="B68" s="121">
        <v>5525</v>
      </c>
      <c r="C68" s="133"/>
      <c r="D68" s="122" t="s">
        <v>1457</v>
      </c>
      <c r="E68" s="122" t="s">
        <v>1730</v>
      </c>
      <c r="F68" s="134" t="s">
        <v>2128</v>
      </c>
      <c r="G68" s="129">
        <v>1000</v>
      </c>
      <c r="H68" s="114">
        <v>12</v>
      </c>
      <c r="I68" s="113">
        <v>843</v>
      </c>
    </row>
    <row r="69" spans="1:9" s="141" customFormat="1" ht="14.1" customHeight="1" x14ac:dyDescent="0.2">
      <c r="A69" s="135"/>
      <c r="B69" s="136"/>
      <c r="C69" s="137"/>
      <c r="D69" s="137"/>
      <c r="E69" s="138"/>
      <c r="F69" s="139"/>
      <c r="G69" s="140"/>
    </row>
    <row r="70" spans="1:9" s="141" customFormat="1" ht="14.1" customHeight="1" x14ac:dyDescent="0.2">
      <c r="A70" s="135"/>
      <c r="B70" s="136"/>
      <c r="C70" s="137"/>
      <c r="D70" s="137"/>
      <c r="E70" s="138"/>
      <c r="F70" s="139" t="s">
        <v>1702</v>
      </c>
      <c r="G70" s="140">
        <f>SUM(G2:G69)</f>
        <v>0</v>
      </c>
    </row>
    <row r="71" spans="1:9" ht="14.1" customHeight="1" x14ac:dyDescent="0.2">
      <c r="A71" s="123"/>
      <c r="B71" s="124"/>
    </row>
    <row r="72" spans="1:9" ht="14.1" customHeight="1" x14ac:dyDescent="0.2">
      <c r="A72" s="123"/>
      <c r="B72" s="124"/>
      <c r="F72" s="144"/>
    </row>
    <row r="73" spans="1:9" ht="14.1" customHeight="1" x14ac:dyDescent="0.2">
      <c r="A73" s="123"/>
      <c r="B73" s="124"/>
    </row>
    <row r="74" spans="1:9" ht="14.1" customHeight="1" x14ac:dyDescent="0.2">
      <c r="A74" s="123"/>
      <c r="B74" s="124"/>
    </row>
    <row r="75" spans="1:9" ht="14.1" customHeight="1" x14ac:dyDescent="0.2">
      <c r="A75" s="123"/>
      <c r="B75" s="124"/>
    </row>
  </sheetData>
  <phoneticPr fontId="0" type="noConversion"/>
  <pageMargins left="0.39370078740157483" right="0.75" top="0.98425196850393704" bottom="0" header="0.51181102362204722" footer="0"/>
  <pageSetup paperSize="9" orientation="portrait" horizontalDpi="150" verticalDpi="15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11"/>
  <dimension ref="A1:CL181"/>
  <sheetViews>
    <sheetView workbookViewId="0">
      <pane xSplit="5" ySplit="1" topLeftCell="BQ2" activePane="bottomRight" state="frozen"/>
      <selection pane="topRight" activeCell="E1" sqref="E1"/>
      <selection pane="bottomLeft" activeCell="A2" sqref="A2"/>
      <selection pane="bottomRight" activeCell="CG6" sqref="CG6"/>
    </sheetView>
  </sheetViews>
  <sheetFormatPr defaultRowHeight="12.75" x14ac:dyDescent="0.2"/>
  <cols>
    <col min="1" max="1" width="18.7109375" style="107" customWidth="1"/>
    <col min="2" max="2" width="11.28515625" bestFit="1" customWidth="1"/>
    <col min="3" max="3" width="16.7109375" customWidth="1"/>
    <col min="4" max="4" width="11.7109375" customWidth="1"/>
    <col min="5" max="6" width="10.7109375" style="108" customWidth="1"/>
    <col min="7" max="7" width="10.28515625" hidden="1" customWidth="1"/>
    <col min="8" max="8" width="9.140625" style="108" hidden="1" customWidth="1"/>
    <col min="9" max="10" width="9.140625" style="103" hidden="1" customWidth="1"/>
    <col min="11" max="11" width="9.7109375" style="103" hidden="1" customWidth="1"/>
    <col min="12" max="12" width="9.140625" style="103" hidden="1" customWidth="1"/>
    <col min="13" max="14" width="9.7109375" style="103" hidden="1" customWidth="1"/>
    <col min="15" max="17" width="9.140625" style="103" hidden="1" customWidth="1"/>
    <col min="18" max="18" width="9.7109375" style="103" hidden="1" customWidth="1"/>
    <col min="19" max="19" width="9.140625" style="103" hidden="1" customWidth="1"/>
    <col min="20" max="20" width="10.7109375" hidden="1" customWidth="1"/>
    <col min="21" max="21" width="9.140625" hidden="1" customWidth="1"/>
    <col min="22" max="22" width="9.7109375" hidden="1" customWidth="1"/>
    <col min="23" max="23" width="9.140625" hidden="1" customWidth="1"/>
    <col min="24" max="25" width="9.7109375" hidden="1" customWidth="1"/>
    <col min="26" max="33" width="9.140625" hidden="1" customWidth="1"/>
    <col min="34" max="34" width="9.7109375" hidden="1" customWidth="1"/>
    <col min="35" max="60" width="9.140625" hidden="1" customWidth="1"/>
    <col min="61" max="61" width="0" hidden="1" customWidth="1"/>
    <col min="62" max="72" width="9.140625" hidden="1" customWidth="1"/>
    <col min="73" max="73" width="0" hidden="1" customWidth="1"/>
  </cols>
  <sheetData>
    <row r="1" spans="1:90" ht="38.25" x14ac:dyDescent="0.2">
      <c r="A1" s="77" t="s">
        <v>847</v>
      </c>
      <c r="B1" s="78" t="s">
        <v>766</v>
      </c>
      <c r="C1" s="79" t="s">
        <v>767</v>
      </c>
      <c r="D1" s="79" t="s">
        <v>768</v>
      </c>
      <c r="E1" s="80" t="s">
        <v>259</v>
      </c>
      <c r="F1" s="80" t="s">
        <v>1843</v>
      </c>
      <c r="G1" s="81">
        <v>38899</v>
      </c>
      <c r="H1" s="81">
        <v>38930</v>
      </c>
      <c r="I1" s="81">
        <v>38961</v>
      </c>
      <c r="J1" s="81">
        <v>38991</v>
      </c>
      <c r="K1" s="81">
        <v>39022</v>
      </c>
      <c r="L1" s="81">
        <v>39052</v>
      </c>
      <c r="M1" s="81">
        <v>39083</v>
      </c>
      <c r="N1" s="81">
        <v>39114</v>
      </c>
      <c r="O1" s="81">
        <v>39142</v>
      </c>
      <c r="P1" s="81">
        <v>39173</v>
      </c>
      <c r="Q1" s="81">
        <v>39203</v>
      </c>
      <c r="R1" s="81">
        <v>39234</v>
      </c>
      <c r="S1" s="81">
        <v>39264</v>
      </c>
      <c r="T1" s="81">
        <v>39295</v>
      </c>
      <c r="U1" s="81">
        <v>39326</v>
      </c>
      <c r="V1" s="81">
        <v>39356</v>
      </c>
      <c r="W1" s="81">
        <v>39387</v>
      </c>
      <c r="X1" s="81">
        <v>39417</v>
      </c>
      <c r="Y1" s="81">
        <v>39448</v>
      </c>
      <c r="Z1" s="81">
        <v>39479</v>
      </c>
      <c r="AA1" s="81">
        <v>39508</v>
      </c>
      <c r="AB1" s="81">
        <v>39539</v>
      </c>
      <c r="AC1" s="81">
        <v>39569</v>
      </c>
      <c r="AD1" s="81">
        <v>39600</v>
      </c>
      <c r="AE1" s="81">
        <v>39630</v>
      </c>
      <c r="AF1" s="81">
        <v>39661</v>
      </c>
      <c r="AG1" s="81">
        <v>39692</v>
      </c>
      <c r="AH1" s="81">
        <v>39722</v>
      </c>
      <c r="AI1" s="81">
        <v>39753</v>
      </c>
      <c r="AJ1" s="81">
        <v>39783</v>
      </c>
      <c r="AK1" s="81">
        <v>39814</v>
      </c>
      <c r="AL1" s="81">
        <v>39845</v>
      </c>
      <c r="AM1" s="81">
        <v>39873</v>
      </c>
      <c r="AN1" s="81">
        <v>39904</v>
      </c>
      <c r="AO1" s="81">
        <v>39934</v>
      </c>
      <c r="AP1" s="81">
        <v>39965</v>
      </c>
      <c r="AQ1" s="81">
        <v>39995</v>
      </c>
      <c r="AR1" s="81">
        <v>40026</v>
      </c>
      <c r="AS1" s="81">
        <v>40057</v>
      </c>
      <c r="AT1" s="81">
        <v>40087</v>
      </c>
      <c r="AU1" s="81">
        <v>40118</v>
      </c>
      <c r="AV1" s="81">
        <v>40148</v>
      </c>
      <c r="AW1" s="81">
        <v>40179</v>
      </c>
      <c r="AX1" s="81">
        <v>40210</v>
      </c>
      <c r="AY1" s="81">
        <v>40238</v>
      </c>
      <c r="AZ1" s="81">
        <v>40269</v>
      </c>
      <c r="BA1" s="81">
        <v>40299</v>
      </c>
      <c r="BB1" s="81">
        <v>40330</v>
      </c>
      <c r="BC1" s="81">
        <v>40360</v>
      </c>
      <c r="BD1" s="81">
        <v>40391</v>
      </c>
      <c r="BE1" s="81">
        <v>40422</v>
      </c>
      <c r="BF1" s="81">
        <v>40452</v>
      </c>
      <c r="BG1" s="81">
        <v>40483</v>
      </c>
      <c r="BH1" s="81">
        <v>40513</v>
      </c>
      <c r="BI1" s="80" t="s">
        <v>1843</v>
      </c>
      <c r="BJ1" s="81">
        <v>40544</v>
      </c>
      <c r="BK1" s="81">
        <v>40575</v>
      </c>
      <c r="BL1" s="81">
        <v>40603</v>
      </c>
      <c r="BM1" s="81">
        <v>40634</v>
      </c>
      <c r="BN1" s="81">
        <v>40664</v>
      </c>
      <c r="BO1" s="81">
        <v>40695</v>
      </c>
      <c r="BP1" s="81">
        <v>40725</v>
      </c>
      <c r="BQ1" s="81">
        <v>40756</v>
      </c>
      <c r="BR1" s="81">
        <v>40787</v>
      </c>
      <c r="BS1" s="81">
        <v>40817</v>
      </c>
      <c r="BT1" s="81">
        <v>40848</v>
      </c>
      <c r="BU1" s="81">
        <v>40878</v>
      </c>
      <c r="BV1" s="81">
        <v>40909</v>
      </c>
      <c r="BW1" s="81">
        <v>40940</v>
      </c>
      <c r="BX1" s="81">
        <v>40969</v>
      </c>
      <c r="BY1" s="81">
        <v>41000</v>
      </c>
      <c r="BZ1" s="81">
        <v>41030</v>
      </c>
      <c r="CA1" s="81">
        <v>41061</v>
      </c>
      <c r="CB1" s="81">
        <v>41091</v>
      </c>
      <c r="CC1" s="81">
        <v>41122</v>
      </c>
      <c r="CD1" s="81">
        <v>41153</v>
      </c>
      <c r="CE1" s="81">
        <v>41183</v>
      </c>
      <c r="CF1" s="81">
        <v>41214</v>
      </c>
      <c r="CG1" s="81">
        <v>41244</v>
      </c>
      <c r="CH1" s="81">
        <v>41275</v>
      </c>
      <c r="CI1" s="81">
        <v>41306</v>
      </c>
      <c r="CJ1" s="81">
        <v>41334</v>
      </c>
      <c r="CK1" s="81">
        <v>41365</v>
      </c>
      <c r="CL1" s="81">
        <v>41395</v>
      </c>
    </row>
    <row r="2" spans="1:90" hidden="1" x14ac:dyDescent="0.2">
      <c r="A2" s="82" t="s">
        <v>240</v>
      </c>
      <c r="B2" s="83" t="s">
        <v>241</v>
      </c>
      <c r="C2" s="84">
        <v>38889</v>
      </c>
      <c r="D2" s="85"/>
      <c r="E2" s="86">
        <f>SUM(G2:AJ2)</f>
        <v>110000</v>
      </c>
      <c r="F2" s="86"/>
      <c r="G2" s="87">
        <v>5000</v>
      </c>
      <c r="H2" s="88">
        <v>5000</v>
      </c>
      <c r="I2" s="89">
        <v>5000</v>
      </c>
      <c r="J2" s="86">
        <v>5000</v>
      </c>
      <c r="K2" s="90">
        <v>5000</v>
      </c>
      <c r="L2" s="90">
        <v>5000</v>
      </c>
      <c r="M2" s="90">
        <v>5000</v>
      </c>
      <c r="N2" s="90">
        <v>5000</v>
      </c>
      <c r="O2" s="90"/>
      <c r="P2" s="90">
        <v>5000</v>
      </c>
      <c r="Q2" s="90">
        <v>5000</v>
      </c>
      <c r="R2" s="90">
        <v>5000</v>
      </c>
      <c r="S2" s="90">
        <v>10000</v>
      </c>
      <c r="T2" s="90">
        <v>5000</v>
      </c>
      <c r="U2" s="90">
        <v>5000</v>
      </c>
      <c r="V2" s="90">
        <v>5000</v>
      </c>
      <c r="W2" s="91">
        <v>5000</v>
      </c>
      <c r="X2" s="91">
        <v>5000</v>
      </c>
      <c r="Y2" s="90"/>
      <c r="Z2" s="91">
        <v>10000</v>
      </c>
      <c r="AA2" s="91">
        <v>5000</v>
      </c>
      <c r="AB2" s="91">
        <v>5000</v>
      </c>
      <c r="AC2" s="90"/>
      <c r="AD2" s="90"/>
      <c r="AE2" s="90"/>
      <c r="AF2" s="90"/>
      <c r="AG2" s="90"/>
      <c r="AH2" s="90"/>
      <c r="AI2" s="90"/>
      <c r="AJ2" s="90"/>
      <c r="AK2" s="92"/>
      <c r="AL2" s="92">
        <v>40000</v>
      </c>
      <c r="AM2" s="93"/>
      <c r="AN2" s="93"/>
      <c r="AO2" s="93"/>
      <c r="AP2" s="93"/>
      <c r="AQ2" s="93"/>
      <c r="AR2" s="93"/>
      <c r="AS2" s="93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</row>
    <row r="3" spans="1:90" hidden="1" x14ac:dyDescent="0.2">
      <c r="A3" s="95" t="s">
        <v>242</v>
      </c>
      <c r="B3" s="83" t="s">
        <v>1596</v>
      </c>
      <c r="C3" s="84">
        <v>38896</v>
      </c>
      <c r="D3" s="85"/>
      <c r="E3" s="86">
        <f>SUM(G3:AJ3)</f>
        <v>150000</v>
      </c>
      <c r="F3" s="86"/>
      <c r="G3" s="87">
        <v>5000</v>
      </c>
      <c r="H3" s="88">
        <v>5000</v>
      </c>
      <c r="I3" s="89">
        <v>5000</v>
      </c>
      <c r="J3" s="86">
        <v>5000</v>
      </c>
      <c r="K3" s="90">
        <v>5000</v>
      </c>
      <c r="L3" s="90">
        <v>5000</v>
      </c>
      <c r="M3" s="90">
        <v>5000</v>
      </c>
      <c r="N3" s="90">
        <v>5000</v>
      </c>
      <c r="O3" s="90">
        <v>5000</v>
      </c>
      <c r="P3" s="90">
        <v>5000</v>
      </c>
      <c r="Q3" s="90">
        <v>5000</v>
      </c>
      <c r="R3" s="90">
        <v>5000</v>
      </c>
      <c r="S3" s="90"/>
      <c r="T3" s="90"/>
      <c r="U3" s="91">
        <v>15000</v>
      </c>
      <c r="V3" s="91">
        <v>5000</v>
      </c>
      <c r="W3" s="91">
        <v>5000</v>
      </c>
      <c r="X3" s="91">
        <v>5000</v>
      </c>
      <c r="Y3" s="91">
        <v>5000</v>
      </c>
      <c r="Z3" s="91">
        <v>5000</v>
      </c>
      <c r="AA3" s="91">
        <v>5000</v>
      </c>
      <c r="AB3" s="91">
        <v>5000</v>
      </c>
      <c r="AC3" s="91">
        <v>5000</v>
      </c>
      <c r="AD3" s="91">
        <v>5000</v>
      </c>
      <c r="AE3" s="90"/>
      <c r="AF3" s="90"/>
      <c r="AG3" s="91">
        <v>15000</v>
      </c>
      <c r="AH3" s="91">
        <v>5000</v>
      </c>
      <c r="AI3" s="91">
        <v>5000</v>
      </c>
      <c r="AJ3" s="91">
        <v>5000</v>
      </c>
      <c r="AK3" s="91">
        <v>5000</v>
      </c>
      <c r="AL3" s="91">
        <v>5000</v>
      </c>
      <c r="AM3" s="91">
        <v>5000</v>
      </c>
      <c r="AN3" s="91">
        <v>5000</v>
      </c>
      <c r="AO3" s="91">
        <v>5000</v>
      </c>
      <c r="AP3" s="90"/>
      <c r="AQ3" s="90"/>
      <c r="AR3" s="91">
        <v>15000</v>
      </c>
      <c r="AS3" s="93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</row>
    <row r="4" spans="1:90" hidden="1" x14ac:dyDescent="0.2">
      <c r="A4" s="82" t="s">
        <v>1597</v>
      </c>
      <c r="B4" s="83" t="s">
        <v>1598</v>
      </c>
      <c r="C4" s="84">
        <v>38932</v>
      </c>
      <c r="D4" s="85"/>
      <c r="E4" s="86">
        <f>SUM(G4:AJ4)</f>
        <v>140000</v>
      </c>
      <c r="F4" s="86"/>
      <c r="G4" s="96"/>
      <c r="H4" s="97"/>
      <c r="I4" s="89">
        <v>5000</v>
      </c>
      <c r="J4" s="86">
        <v>5000</v>
      </c>
      <c r="K4" s="90"/>
      <c r="L4" s="90"/>
      <c r="M4" s="90"/>
      <c r="N4" s="90">
        <v>5000</v>
      </c>
      <c r="O4" s="90">
        <v>5000</v>
      </c>
      <c r="P4" s="90">
        <v>5000</v>
      </c>
      <c r="Q4" s="90"/>
      <c r="R4" s="90">
        <v>5000</v>
      </c>
      <c r="S4" s="90">
        <v>20000</v>
      </c>
      <c r="T4" s="90"/>
      <c r="U4" s="90"/>
      <c r="V4" s="90"/>
      <c r="W4" s="90"/>
      <c r="X4" s="90"/>
      <c r="Y4" s="90"/>
      <c r="Z4" s="90"/>
      <c r="AA4" s="90">
        <v>40000</v>
      </c>
      <c r="AB4" s="90"/>
      <c r="AC4" s="91"/>
      <c r="AD4" s="90">
        <v>15000</v>
      </c>
      <c r="AE4" s="90"/>
      <c r="AF4" s="90"/>
      <c r="AG4" s="90">
        <v>15000</v>
      </c>
      <c r="AH4" s="90"/>
      <c r="AI4" s="90"/>
      <c r="AJ4" s="91">
        <v>20000</v>
      </c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</row>
    <row r="5" spans="1:90" ht="63.75" x14ac:dyDescent="0.2">
      <c r="A5" s="82" t="s">
        <v>1599</v>
      </c>
      <c r="B5" s="83" t="s">
        <v>1600</v>
      </c>
      <c r="C5" s="84">
        <v>38944</v>
      </c>
      <c r="D5" s="100" t="s">
        <v>2039</v>
      </c>
      <c r="E5" s="86">
        <f>SUM(G5:AJ5)</f>
        <v>65000</v>
      </c>
      <c r="F5" s="86"/>
      <c r="G5" s="96"/>
      <c r="H5" s="97"/>
      <c r="I5" s="89">
        <v>5000</v>
      </c>
      <c r="J5" s="86">
        <v>5000</v>
      </c>
      <c r="K5" s="90">
        <v>5000</v>
      </c>
      <c r="L5" s="90">
        <v>5000</v>
      </c>
      <c r="M5" s="90"/>
      <c r="N5" s="90"/>
      <c r="O5" s="90"/>
      <c r="P5" s="90">
        <v>5000</v>
      </c>
      <c r="Q5" s="90"/>
      <c r="R5" s="90"/>
      <c r="S5" s="90">
        <v>20000</v>
      </c>
      <c r="T5" s="90"/>
      <c r="U5" s="90">
        <v>5000</v>
      </c>
      <c r="V5" s="92">
        <v>5000</v>
      </c>
      <c r="W5" s="92">
        <v>5000</v>
      </c>
      <c r="X5" s="92">
        <v>5000</v>
      </c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>
        <f>SUM(BJ5:BU5)</f>
        <v>0</v>
      </c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0"/>
      <c r="CG5" s="90"/>
      <c r="CH5" s="90"/>
      <c r="CI5" s="90"/>
      <c r="CJ5" s="90"/>
      <c r="CK5" s="90"/>
      <c r="CL5" s="90"/>
    </row>
    <row r="6" spans="1:90" ht="89.25" x14ac:dyDescent="0.2">
      <c r="A6" s="98" t="s">
        <v>1601</v>
      </c>
      <c r="B6" s="99" t="s">
        <v>1602</v>
      </c>
      <c r="C6" s="100" t="s">
        <v>1703</v>
      </c>
      <c r="D6" s="100" t="s">
        <v>1233</v>
      </c>
      <c r="E6" s="86">
        <f>SUM(G6:BH6)</f>
        <v>180000</v>
      </c>
      <c r="F6" s="86">
        <f>SUM(BJ6:BU6)</f>
        <v>7669.44</v>
      </c>
      <c r="G6" s="96"/>
      <c r="H6" s="97"/>
      <c r="I6" s="96"/>
      <c r="J6" s="97"/>
      <c r="K6" s="96"/>
      <c r="L6" s="97"/>
      <c r="M6" s="96"/>
      <c r="N6" s="96"/>
      <c r="O6" s="96"/>
      <c r="P6" s="96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0">
        <v>10000</v>
      </c>
      <c r="AR6" s="90">
        <v>10000</v>
      </c>
      <c r="AS6" s="90">
        <v>10000</v>
      </c>
      <c r="AT6" s="90">
        <v>10000</v>
      </c>
      <c r="AU6" s="90">
        <v>10000</v>
      </c>
      <c r="AV6" s="90">
        <v>10000</v>
      </c>
      <c r="AW6" s="90">
        <v>10000</v>
      </c>
      <c r="AX6" s="90">
        <v>10000</v>
      </c>
      <c r="AY6" s="90">
        <v>10000</v>
      </c>
      <c r="AZ6" s="90">
        <v>10000</v>
      </c>
      <c r="BA6" s="90">
        <v>10000</v>
      </c>
      <c r="BB6" s="90">
        <v>10000</v>
      </c>
      <c r="BC6" s="90">
        <v>10000</v>
      </c>
      <c r="BD6" s="90">
        <v>10000</v>
      </c>
      <c r="BE6" s="90">
        <v>10000</v>
      </c>
      <c r="BF6" s="90">
        <v>10000</v>
      </c>
      <c r="BG6" s="90">
        <v>10000</v>
      </c>
      <c r="BH6" s="90">
        <v>10000</v>
      </c>
      <c r="BI6" s="90">
        <f>SUM(BJ6:BU6)</f>
        <v>7669.44</v>
      </c>
      <c r="BJ6" s="90">
        <v>639.12</v>
      </c>
      <c r="BK6" s="90">
        <v>639.12</v>
      </c>
      <c r="BL6" s="104"/>
      <c r="BM6" s="90">
        <v>1278.24</v>
      </c>
      <c r="BN6" s="90">
        <v>639.12</v>
      </c>
      <c r="BO6" s="90">
        <v>639.12</v>
      </c>
      <c r="BP6" s="90">
        <v>639.12</v>
      </c>
      <c r="BQ6" s="90">
        <v>639.12</v>
      </c>
      <c r="BR6" s="90">
        <v>639.12</v>
      </c>
      <c r="BS6" s="90">
        <v>639.12</v>
      </c>
      <c r="BT6" s="90">
        <v>639.12</v>
      </c>
      <c r="BU6" s="90">
        <v>639.12</v>
      </c>
      <c r="BV6" s="90">
        <v>639.12</v>
      </c>
      <c r="BW6" s="90">
        <v>639.12</v>
      </c>
      <c r="BX6" s="90">
        <v>639.12</v>
      </c>
      <c r="BY6" s="90">
        <v>639.12</v>
      </c>
      <c r="BZ6" s="90">
        <v>639.12</v>
      </c>
      <c r="CA6" s="90">
        <v>639.12</v>
      </c>
      <c r="CB6" s="90">
        <v>639.12</v>
      </c>
      <c r="CC6" s="90">
        <v>639.12</v>
      </c>
      <c r="CD6" s="90">
        <v>639.12</v>
      </c>
      <c r="CE6" s="90">
        <v>639.12</v>
      </c>
      <c r="CF6" s="90">
        <v>639.12</v>
      </c>
      <c r="CG6" s="90">
        <v>639.12</v>
      </c>
      <c r="CH6" s="90"/>
      <c r="CI6" s="90"/>
      <c r="CJ6" s="90"/>
      <c r="CK6" s="90"/>
      <c r="CL6" s="90"/>
    </row>
    <row r="7" spans="1:90" ht="76.5" x14ac:dyDescent="0.2">
      <c r="A7" s="102" t="s">
        <v>405</v>
      </c>
      <c r="B7" s="99" t="s">
        <v>1055</v>
      </c>
      <c r="C7" s="100" t="s">
        <v>1259</v>
      </c>
      <c r="D7" s="100" t="s">
        <v>2040</v>
      </c>
      <c r="E7" s="86">
        <f>SUM(G7:BH7)</f>
        <v>35000</v>
      </c>
      <c r="F7" s="86">
        <f t="shared" ref="F7:F14" si="0">SUM(BJ7:BU7)</f>
        <v>2236.91</v>
      </c>
      <c r="G7" s="96"/>
      <c r="H7" s="97"/>
      <c r="I7" s="96"/>
      <c r="J7" s="97"/>
      <c r="K7" s="96"/>
      <c r="L7" s="97"/>
      <c r="M7" s="96"/>
      <c r="N7" s="96"/>
      <c r="O7" s="96"/>
      <c r="P7" s="96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0"/>
      <c r="AR7" s="90"/>
      <c r="AS7" s="90"/>
      <c r="AT7" s="90"/>
      <c r="AU7" s="90">
        <v>10000</v>
      </c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>
        <v>25000</v>
      </c>
      <c r="BG7" s="90"/>
      <c r="BH7" s="90"/>
      <c r="BI7" s="90">
        <f t="shared" ref="BI7:BI12" si="1">SUM(BJ7:BU7)</f>
        <v>2236.91</v>
      </c>
      <c r="BJ7" s="104"/>
      <c r="BK7" s="104"/>
      <c r="BL7" s="104"/>
      <c r="BM7" s="104"/>
      <c r="BN7" s="104">
        <v>639.12</v>
      </c>
      <c r="BO7" s="104"/>
      <c r="BP7" s="104">
        <v>1597.79</v>
      </c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0"/>
      <c r="CG7" s="90"/>
      <c r="CH7" s="90"/>
      <c r="CI7" s="90"/>
      <c r="CJ7" s="90"/>
      <c r="CK7" s="90"/>
      <c r="CL7" s="90"/>
    </row>
    <row r="8" spans="1:90" ht="63.75" hidden="1" x14ac:dyDescent="0.2">
      <c r="A8" s="102" t="s">
        <v>245</v>
      </c>
      <c r="B8" s="99" t="s">
        <v>246</v>
      </c>
      <c r="C8" s="100" t="s">
        <v>1259</v>
      </c>
      <c r="D8" s="100" t="s">
        <v>247</v>
      </c>
      <c r="E8" s="86">
        <f>SUM(G8:BH8)</f>
        <v>110000</v>
      </c>
      <c r="F8" s="86">
        <f t="shared" si="0"/>
        <v>0</v>
      </c>
      <c r="G8" s="96"/>
      <c r="H8" s="97"/>
      <c r="I8" s="96"/>
      <c r="J8" s="97"/>
      <c r="K8" s="96"/>
      <c r="L8" s="97"/>
      <c r="M8" s="96"/>
      <c r="N8" s="96"/>
      <c r="O8" s="96"/>
      <c r="P8" s="96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0">
        <v>10000</v>
      </c>
      <c r="AR8" s="90">
        <v>10000</v>
      </c>
      <c r="AS8" s="90">
        <v>10000</v>
      </c>
      <c r="AT8" s="90">
        <v>10000</v>
      </c>
      <c r="AU8" s="90">
        <v>10000</v>
      </c>
      <c r="AV8" s="90">
        <v>10000</v>
      </c>
      <c r="AW8" s="90">
        <v>10000</v>
      </c>
      <c r="AX8" s="90">
        <v>10000</v>
      </c>
      <c r="AY8" s="90">
        <v>10000</v>
      </c>
      <c r="AZ8" s="90">
        <v>10000</v>
      </c>
      <c r="BA8" s="90">
        <v>10000</v>
      </c>
      <c r="BB8" s="93"/>
      <c r="BC8" s="93"/>
      <c r="BD8" s="93"/>
      <c r="BE8" s="93"/>
      <c r="BF8" s="93"/>
      <c r="BG8" s="93"/>
      <c r="BH8" s="93"/>
      <c r="BI8" s="90">
        <f t="shared" si="1"/>
        <v>0</v>
      </c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</row>
    <row r="9" spans="1:90" ht="63.75" x14ac:dyDescent="0.2">
      <c r="A9" s="102" t="s">
        <v>1767</v>
      </c>
      <c r="B9" s="99" t="s">
        <v>1768</v>
      </c>
      <c r="C9" s="100" t="s">
        <v>1259</v>
      </c>
      <c r="D9" s="100" t="s">
        <v>1769</v>
      </c>
      <c r="E9" s="86">
        <f>SUM(G9:BH9)</f>
        <v>90000</v>
      </c>
      <c r="F9" s="86">
        <f t="shared" si="0"/>
        <v>639.12</v>
      </c>
      <c r="G9" s="96"/>
      <c r="H9" s="97"/>
      <c r="I9" s="96"/>
      <c r="J9" s="97"/>
      <c r="K9" s="96"/>
      <c r="L9" s="97"/>
      <c r="M9" s="96"/>
      <c r="N9" s="96"/>
      <c r="O9" s="96"/>
      <c r="P9" s="96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>
        <v>5000</v>
      </c>
      <c r="AQ9" s="90">
        <v>5000</v>
      </c>
      <c r="AR9" s="90">
        <v>5000</v>
      </c>
      <c r="AS9" s="90">
        <v>5000</v>
      </c>
      <c r="AT9" s="90">
        <v>5000</v>
      </c>
      <c r="AU9" s="90">
        <v>5000</v>
      </c>
      <c r="AV9" s="90">
        <v>5000</v>
      </c>
      <c r="AW9" s="90">
        <v>5000</v>
      </c>
      <c r="AX9" s="90">
        <v>5000</v>
      </c>
      <c r="AY9" s="90">
        <v>5000</v>
      </c>
      <c r="AZ9" s="104">
        <v>10000</v>
      </c>
      <c r="BA9" s="104">
        <v>5000</v>
      </c>
      <c r="BB9" s="104"/>
      <c r="BC9" s="90">
        <v>5000</v>
      </c>
      <c r="BD9" s="104"/>
      <c r="BE9" s="90">
        <v>10000</v>
      </c>
      <c r="BF9" s="104"/>
      <c r="BG9" s="90">
        <v>5000</v>
      </c>
      <c r="BH9" s="90">
        <v>5000</v>
      </c>
      <c r="BI9" s="90">
        <f t="shared" si="1"/>
        <v>639.12</v>
      </c>
      <c r="BJ9" s="90">
        <v>319.56</v>
      </c>
      <c r="BK9" s="90">
        <v>319.56</v>
      </c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</row>
    <row r="10" spans="1:90" ht="63.75" x14ac:dyDescent="0.2">
      <c r="A10" s="102" t="s">
        <v>1522</v>
      </c>
      <c r="B10" s="99" t="s">
        <v>267</v>
      </c>
      <c r="C10" s="100" t="s">
        <v>1512</v>
      </c>
      <c r="D10" s="100" t="s">
        <v>260</v>
      </c>
      <c r="E10" s="86">
        <f>SUM(G10:BH10)</f>
        <v>150000</v>
      </c>
      <c r="F10" s="86">
        <f t="shared" si="0"/>
        <v>7669.44</v>
      </c>
      <c r="G10" s="96"/>
      <c r="H10" s="97"/>
      <c r="I10" s="96"/>
      <c r="J10" s="97"/>
      <c r="K10" s="96"/>
      <c r="L10" s="97"/>
      <c r="M10" s="96"/>
      <c r="N10" s="96"/>
      <c r="O10" s="96"/>
      <c r="P10" s="96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0">
        <v>10000</v>
      </c>
      <c r="AU10" s="90">
        <v>10000</v>
      </c>
      <c r="AV10" s="90">
        <v>10000</v>
      </c>
      <c r="AW10" s="90">
        <v>10000</v>
      </c>
      <c r="AX10" s="90">
        <v>10000</v>
      </c>
      <c r="AY10" s="90">
        <v>10000</v>
      </c>
      <c r="AZ10" s="90">
        <v>10000</v>
      </c>
      <c r="BA10" s="90">
        <v>10000</v>
      </c>
      <c r="BB10" s="90">
        <v>10000</v>
      </c>
      <c r="BC10" s="90">
        <v>10000</v>
      </c>
      <c r="BD10" s="90">
        <v>10000</v>
      </c>
      <c r="BE10" s="90">
        <v>10000</v>
      </c>
      <c r="BF10" s="90">
        <v>10000</v>
      </c>
      <c r="BG10" s="90">
        <v>10000</v>
      </c>
      <c r="BH10" s="90">
        <v>10000</v>
      </c>
      <c r="BI10" s="90">
        <f t="shared" si="1"/>
        <v>7669.44</v>
      </c>
      <c r="BJ10" s="90">
        <v>639.12</v>
      </c>
      <c r="BK10" s="90">
        <v>639.12</v>
      </c>
      <c r="BL10" s="90">
        <v>639.12</v>
      </c>
      <c r="BM10" s="90">
        <v>639.12</v>
      </c>
      <c r="BN10" s="90">
        <v>639.12</v>
      </c>
      <c r="BO10" s="90">
        <v>639.12</v>
      </c>
      <c r="BP10" s="90">
        <v>639.12</v>
      </c>
      <c r="BQ10" s="90">
        <v>639.12</v>
      </c>
      <c r="BR10" s="90">
        <v>639.12</v>
      </c>
      <c r="BS10" s="90">
        <v>639.12</v>
      </c>
      <c r="BT10" s="90">
        <v>639.12</v>
      </c>
      <c r="BU10" s="90">
        <v>639.12</v>
      </c>
      <c r="BV10" s="90">
        <v>639.12</v>
      </c>
      <c r="BW10" s="90">
        <v>639.12</v>
      </c>
      <c r="BX10" s="90">
        <v>639.12</v>
      </c>
      <c r="BY10" s="90">
        <v>639.12</v>
      </c>
      <c r="BZ10" s="90">
        <v>639.12</v>
      </c>
      <c r="CA10" s="90">
        <v>639.12</v>
      </c>
      <c r="CB10" s="90">
        <v>639.12</v>
      </c>
      <c r="CC10" s="90">
        <v>639.12</v>
      </c>
      <c r="CD10" s="90">
        <v>639.12</v>
      </c>
      <c r="CE10" s="90">
        <v>639.12</v>
      </c>
      <c r="CF10" s="90">
        <v>639.12</v>
      </c>
      <c r="CG10" s="90">
        <v>639.12</v>
      </c>
      <c r="CH10" s="90"/>
      <c r="CI10" s="90"/>
      <c r="CJ10" s="90"/>
      <c r="CK10" s="90"/>
      <c r="CL10" s="90"/>
    </row>
    <row r="11" spans="1:90" s="103" customFormat="1" ht="53.25" customHeight="1" x14ac:dyDescent="0.2">
      <c r="A11" s="102" t="s">
        <v>1844</v>
      </c>
      <c r="B11" s="99" t="s">
        <v>565</v>
      </c>
      <c r="C11" s="100" t="s">
        <v>566</v>
      </c>
      <c r="D11" s="100" t="s">
        <v>1671</v>
      </c>
      <c r="E11" s="86">
        <f>SUM(G11:AJ11)</f>
        <v>0</v>
      </c>
      <c r="F11" s="86">
        <f>SUM(BJ11:BU11)</f>
        <v>2560</v>
      </c>
      <c r="G11" s="96"/>
      <c r="H11" s="97"/>
      <c r="I11" s="96"/>
      <c r="J11" s="97"/>
      <c r="K11" s="96"/>
      <c r="L11" s="97"/>
      <c r="M11" s="96"/>
      <c r="N11" s="96"/>
      <c r="O11" s="96"/>
      <c r="P11" s="96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>
        <f t="shared" si="1"/>
        <v>2560</v>
      </c>
      <c r="BJ11" s="93"/>
      <c r="BK11" s="93"/>
      <c r="BL11" s="93"/>
      <c r="BM11" s="93"/>
      <c r="BN11" s="90">
        <v>320</v>
      </c>
      <c r="BO11" s="90">
        <v>320</v>
      </c>
      <c r="BP11" s="90">
        <v>320</v>
      </c>
      <c r="BQ11" s="90">
        <v>320</v>
      </c>
      <c r="BR11" s="90">
        <v>320</v>
      </c>
      <c r="BS11" s="90">
        <v>320</v>
      </c>
      <c r="BT11" s="90">
        <v>320</v>
      </c>
      <c r="BU11" s="90">
        <v>320</v>
      </c>
      <c r="BV11" s="90">
        <v>320</v>
      </c>
      <c r="BW11" s="90">
        <v>320</v>
      </c>
      <c r="BX11" s="90"/>
      <c r="BY11" s="90">
        <v>320</v>
      </c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</row>
    <row r="12" spans="1:90" s="103" customFormat="1" ht="53.25" customHeight="1" x14ac:dyDescent="0.2">
      <c r="A12" s="102" t="s">
        <v>402</v>
      </c>
      <c r="B12" s="99" t="s">
        <v>403</v>
      </c>
      <c r="C12" s="100" t="s">
        <v>404</v>
      </c>
      <c r="D12" s="186" t="s">
        <v>1893</v>
      </c>
      <c r="E12" s="86">
        <f>SUM(G12:AJ12)</f>
        <v>0</v>
      </c>
      <c r="F12" s="86">
        <f>SUM(BJ12:BU12)</f>
        <v>4480</v>
      </c>
      <c r="G12" s="96"/>
      <c r="H12" s="97"/>
      <c r="I12" s="96"/>
      <c r="J12" s="97"/>
      <c r="K12" s="96"/>
      <c r="L12" s="97"/>
      <c r="M12" s="96"/>
      <c r="N12" s="96"/>
      <c r="O12" s="96"/>
      <c r="P12" s="96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>
        <f t="shared" si="1"/>
        <v>4480</v>
      </c>
      <c r="BJ12" s="93"/>
      <c r="BK12" s="93"/>
      <c r="BL12" s="93"/>
      <c r="BM12" s="93"/>
      <c r="BN12" s="93"/>
      <c r="BO12" s="104"/>
      <c r="BP12" s="104"/>
      <c r="BQ12" s="104"/>
      <c r="BR12" s="104">
        <v>2560</v>
      </c>
      <c r="BS12" s="90">
        <v>640</v>
      </c>
      <c r="BT12" s="90">
        <v>640</v>
      </c>
      <c r="BU12" s="90">
        <v>640</v>
      </c>
      <c r="BV12" s="90">
        <v>640</v>
      </c>
      <c r="BW12" s="90">
        <v>640</v>
      </c>
      <c r="BX12" s="90">
        <v>640</v>
      </c>
      <c r="BY12" s="90">
        <v>640</v>
      </c>
      <c r="BZ12" s="90">
        <v>640</v>
      </c>
      <c r="CA12" s="90">
        <v>640</v>
      </c>
      <c r="CB12" s="90">
        <v>640</v>
      </c>
      <c r="CC12" s="90">
        <v>640</v>
      </c>
      <c r="CD12" s="90">
        <v>640</v>
      </c>
      <c r="CE12" s="90">
        <v>640</v>
      </c>
      <c r="CF12" s="90">
        <v>640</v>
      </c>
      <c r="CG12" s="90"/>
      <c r="CH12" s="90"/>
      <c r="CI12" s="90"/>
      <c r="CJ12" s="90"/>
      <c r="CK12" s="90"/>
      <c r="CL12" s="90"/>
    </row>
    <row r="13" spans="1:90" x14ac:dyDescent="0.2">
      <c r="A13" s="82"/>
      <c r="B13" s="105"/>
      <c r="C13" s="106"/>
      <c r="D13" s="85"/>
      <c r="E13" s="86">
        <f>SUM(G13:AJ13)</f>
        <v>0</v>
      </c>
      <c r="F13" s="86">
        <f t="shared" si="0"/>
        <v>0</v>
      </c>
      <c r="G13" s="96"/>
      <c r="H13" s="97"/>
      <c r="I13" s="96"/>
      <c r="J13" s="97"/>
      <c r="K13" s="96"/>
      <c r="L13" s="97"/>
      <c r="M13" s="96"/>
      <c r="N13" s="96"/>
      <c r="O13" s="96"/>
      <c r="P13" s="96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</row>
    <row r="14" spans="1:90" x14ac:dyDescent="0.2">
      <c r="C14" s="107"/>
      <c r="D14" s="107"/>
      <c r="E14" s="108">
        <f t="shared" ref="E14:AK14" si="2">SUM(E2:E13)</f>
        <v>1030000</v>
      </c>
      <c r="F14" s="86">
        <f t="shared" si="0"/>
        <v>25254.909999999996</v>
      </c>
      <c r="G14" s="108">
        <f t="shared" si="2"/>
        <v>10000</v>
      </c>
      <c r="H14" s="108">
        <f t="shared" si="2"/>
        <v>10000</v>
      </c>
      <c r="I14" s="108">
        <f t="shared" si="2"/>
        <v>20000</v>
      </c>
      <c r="J14" s="108">
        <f t="shared" si="2"/>
        <v>20000</v>
      </c>
      <c r="K14" s="108">
        <f t="shared" si="2"/>
        <v>15000</v>
      </c>
      <c r="L14" s="108">
        <f t="shared" si="2"/>
        <v>15000</v>
      </c>
      <c r="M14" s="108">
        <f t="shared" si="2"/>
        <v>10000</v>
      </c>
      <c r="N14" s="108">
        <f t="shared" si="2"/>
        <v>15000</v>
      </c>
      <c r="O14" s="108">
        <f t="shared" si="2"/>
        <v>10000</v>
      </c>
      <c r="P14" s="108">
        <f t="shared" si="2"/>
        <v>20000</v>
      </c>
      <c r="Q14" s="108">
        <f t="shared" si="2"/>
        <v>10000</v>
      </c>
      <c r="R14" s="108">
        <f t="shared" si="2"/>
        <v>15000</v>
      </c>
      <c r="S14" s="108">
        <f t="shared" si="2"/>
        <v>50000</v>
      </c>
      <c r="T14" s="108">
        <f t="shared" si="2"/>
        <v>5000</v>
      </c>
      <c r="U14" s="108">
        <f t="shared" si="2"/>
        <v>25000</v>
      </c>
      <c r="V14" s="108">
        <f t="shared" si="2"/>
        <v>15000</v>
      </c>
      <c r="W14" s="108">
        <f t="shared" si="2"/>
        <v>15000</v>
      </c>
      <c r="X14" s="108">
        <f t="shared" si="2"/>
        <v>15000</v>
      </c>
      <c r="Y14" s="108">
        <f t="shared" si="2"/>
        <v>5000</v>
      </c>
      <c r="Z14" s="108">
        <f t="shared" si="2"/>
        <v>15000</v>
      </c>
      <c r="AA14" s="108">
        <f t="shared" si="2"/>
        <v>50000</v>
      </c>
      <c r="AB14" s="108">
        <f t="shared" si="2"/>
        <v>10000</v>
      </c>
      <c r="AC14" s="108">
        <f t="shared" si="2"/>
        <v>5000</v>
      </c>
      <c r="AD14" s="108">
        <f t="shared" si="2"/>
        <v>20000</v>
      </c>
      <c r="AE14" s="108">
        <f t="shared" si="2"/>
        <v>0</v>
      </c>
      <c r="AF14" s="108">
        <f t="shared" si="2"/>
        <v>0</v>
      </c>
      <c r="AG14" s="108">
        <f t="shared" si="2"/>
        <v>30000</v>
      </c>
      <c r="AH14" s="108">
        <f t="shared" si="2"/>
        <v>5000</v>
      </c>
      <c r="AI14" s="108">
        <f t="shared" si="2"/>
        <v>5000</v>
      </c>
      <c r="AJ14" s="108">
        <f t="shared" si="2"/>
        <v>25000</v>
      </c>
      <c r="AK14" s="108">
        <f t="shared" si="2"/>
        <v>5000</v>
      </c>
      <c r="AL14" s="108">
        <f t="shared" ref="AL14:BM14" si="3">SUM(AL2:AL13)</f>
        <v>45000</v>
      </c>
      <c r="AM14" s="108">
        <f t="shared" si="3"/>
        <v>5000</v>
      </c>
      <c r="AN14" s="108">
        <f t="shared" si="3"/>
        <v>5000</v>
      </c>
      <c r="AO14" s="108">
        <f t="shared" si="3"/>
        <v>5000</v>
      </c>
      <c r="AP14" s="108">
        <f t="shared" si="3"/>
        <v>5000</v>
      </c>
      <c r="AQ14" s="108">
        <f t="shared" si="3"/>
        <v>25000</v>
      </c>
      <c r="AR14" s="108">
        <f t="shared" si="3"/>
        <v>40000</v>
      </c>
      <c r="AS14" s="108">
        <f t="shared" si="3"/>
        <v>25000</v>
      </c>
      <c r="AT14" s="108">
        <f t="shared" si="3"/>
        <v>35000</v>
      </c>
      <c r="AU14" s="108">
        <f t="shared" si="3"/>
        <v>45000</v>
      </c>
      <c r="AV14" s="108">
        <f t="shared" si="3"/>
        <v>35000</v>
      </c>
      <c r="AW14" s="108">
        <f t="shared" si="3"/>
        <v>35000</v>
      </c>
      <c r="AX14" s="108">
        <f t="shared" si="3"/>
        <v>35000</v>
      </c>
      <c r="AY14" s="108">
        <f t="shared" si="3"/>
        <v>35000</v>
      </c>
      <c r="AZ14" s="108">
        <f t="shared" si="3"/>
        <v>40000</v>
      </c>
      <c r="BA14" s="108">
        <f t="shared" si="3"/>
        <v>35000</v>
      </c>
      <c r="BB14" s="108">
        <f t="shared" si="3"/>
        <v>20000</v>
      </c>
      <c r="BC14" s="108">
        <f t="shared" si="3"/>
        <v>25000</v>
      </c>
      <c r="BD14" s="108">
        <f t="shared" si="3"/>
        <v>20000</v>
      </c>
      <c r="BE14" s="108">
        <f t="shared" si="3"/>
        <v>30000</v>
      </c>
      <c r="BF14" s="108">
        <f t="shared" si="3"/>
        <v>45000</v>
      </c>
      <c r="BG14" s="108">
        <f t="shared" si="3"/>
        <v>25000</v>
      </c>
      <c r="BH14" s="108">
        <f t="shared" si="3"/>
        <v>25000</v>
      </c>
      <c r="BI14" s="108">
        <f>SUM(BI5:BI13)</f>
        <v>25254.91</v>
      </c>
      <c r="BJ14" s="108">
        <f t="shared" si="3"/>
        <v>1597.8000000000002</v>
      </c>
      <c r="BK14" s="108">
        <f t="shared" si="3"/>
        <v>1597.8000000000002</v>
      </c>
      <c r="BL14" s="108">
        <f t="shared" si="3"/>
        <v>639.12</v>
      </c>
      <c r="BM14" s="108">
        <f t="shared" si="3"/>
        <v>1917.3600000000001</v>
      </c>
      <c r="BN14" s="108">
        <f t="shared" ref="BN14:CL14" si="4">SUM(BN2:BN13)</f>
        <v>2237.36</v>
      </c>
      <c r="BO14" s="108">
        <f t="shared" si="4"/>
        <v>1598.24</v>
      </c>
      <c r="BP14" s="108">
        <f t="shared" si="4"/>
        <v>3196.0299999999997</v>
      </c>
      <c r="BQ14" s="108">
        <f t="shared" si="4"/>
        <v>1598.24</v>
      </c>
      <c r="BR14" s="108">
        <f t="shared" si="4"/>
        <v>4158.24</v>
      </c>
      <c r="BS14" s="108">
        <f t="shared" si="4"/>
        <v>2238.2399999999998</v>
      </c>
      <c r="BT14" s="108">
        <f t="shared" si="4"/>
        <v>2238.2399999999998</v>
      </c>
      <c r="BU14" s="108">
        <f t="shared" si="4"/>
        <v>2238.2399999999998</v>
      </c>
      <c r="BV14" s="108">
        <f t="shared" si="4"/>
        <v>2238.2399999999998</v>
      </c>
      <c r="BW14" s="108">
        <f t="shared" si="4"/>
        <v>2238.2399999999998</v>
      </c>
      <c r="BX14" s="108">
        <f t="shared" si="4"/>
        <v>1918.24</v>
      </c>
      <c r="BY14" s="108">
        <f t="shared" si="4"/>
        <v>2238.2399999999998</v>
      </c>
      <c r="BZ14" s="108">
        <f t="shared" si="4"/>
        <v>1918.24</v>
      </c>
      <c r="CA14" s="108">
        <f t="shared" si="4"/>
        <v>1918.24</v>
      </c>
      <c r="CB14" s="108">
        <f t="shared" si="4"/>
        <v>1918.24</v>
      </c>
      <c r="CC14" s="108">
        <f t="shared" si="4"/>
        <v>1918.24</v>
      </c>
      <c r="CD14" s="108">
        <f t="shared" si="4"/>
        <v>1918.24</v>
      </c>
      <c r="CE14" s="108">
        <f t="shared" si="4"/>
        <v>1918.24</v>
      </c>
      <c r="CF14" s="108">
        <f t="shared" si="4"/>
        <v>1918.24</v>
      </c>
      <c r="CG14" s="108">
        <f t="shared" si="4"/>
        <v>1278.24</v>
      </c>
      <c r="CH14" s="108">
        <f t="shared" si="4"/>
        <v>0</v>
      </c>
      <c r="CI14" s="108">
        <f t="shared" si="4"/>
        <v>0</v>
      </c>
      <c r="CJ14" s="108">
        <f t="shared" si="4"/>
        <v>0</v>
      </c>
      <c r="CK14" s="108">
        <f t="shared" si="4"/>
        <v>0</v>
      </c>
      <c r="CL14" s="108">
        <f t="shared" si="4"/>
        <v>0</v>
      </c>
    </row>
    <row r="15" spans="1:90" x14ac:dyDescent="0.2">
      <c r="C15" s="107"/>
      <c r="D15" s="107"/>
      <c r="G15" s="108"/>
      <c r="I15" s="109"/>
      <c r="J15" s="109"/>
      <c r="K15" s="110"/>
      <c r="L15" s="110"/>
      <c r="M15" s="110"/>
      <c r="N15" s="110"/>
      <c r="O15" s="110"/>
      <c r="P15" s="110"/>
      <c r="Q15" s="110"/>
      <c r="R15" s="110"/>
      <c r="S15" s="110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2"/>
      <c r="AU15" s="112"/>
      <c r="AV15" s="112"/>
    </row>
    <row r="16" spans="1:90" x14ac:dyDescent="0.2">
      <c r="C16" s="107"/>
      <c r="D16" s="107"/>
      <c r="G16" s="108"/>
      <c r="I16" s="109"/>
      <c r="J16" s="109"/>
      <c r="K16" s="110"/>
      <c r="L16" s="110"/>
      <c r="M16" s="110"/>
      <c r="N16" s="110"/>
      <c r="O16" s="110"/>
      <c r="P16" s="110"/>
      <c r="Q16" s="110"/>
      <c r="R16" s="110"/>
      <c r="S16" s="110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2"/>
      <c r="AU16" s="112"/>
      <c r="AV16" s="112"/>
    </row>
    <row r="17" spans="3:48" x14ac:dyDescent="0.2">
      <c r="C17" s="107"/>
      <c r="D17" s="107"/>
      <c r="G17" s="108"/>
      <c r="I17" s="109"/>
      <c r="J17" s="109"/>
      <c r="K17" s="110"/>
      <c r="L17" s="110"/>
      <c r="M17" s="110"/>
      <c r="N17" s="110"/>
      <c r="O17" s="110"/>
      <c r="P17" s="110"/>
      <c r="Q17" s="110"/>
      <c r="R17" s="110"/>
      <c r="S17" s="110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2"/>
      <c r="AU17" s="112"/>
      <c r="AV17" s="112"/>
    </row>
    <row r="18" spans="3:48" x14ac:dyDescent="0.2">
      <c r="G18" s="108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</row>
    <row r="19" spans="3:48" x14ac:dyDescent="0.2">
      <c r="G19" s="108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</row>
    <row r="20" spans="3:48" x14ac:dyDescent="0.2">
      <c r="G20" s="108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</row>
    <row r="21" spans="3:48" x14ac:dyDescent="0.2">
      <c r="G21" s="108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</row>
    <row r="22" spans="3:48" x14ac:dyDescent="0.2">
      <c r="G22" s="108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</row>
    <row r="23" spans="3:48" x14ac:dyDescent="0.2">
      <c r="G23" s="108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</row>
    <row r="24" spans="3:48" x14ac:dyDescent="0.2">
      <c r="G24" s="108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</row>
    <row r="25" spans="3:48" x14ac:dyDescent="0.2">
      <c r="G25" s="108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</row>
    <row r="26" spans="3:48" x14ac:dyDescent="0.2">
      <c r="G26" s="108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</row>
    <row r="27" spans="3:48" x14ac:dyDescent="0.2">
      <c r="G27" s="108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</row>
    <row r="28" spans="3:48" x14ac:dyDescent="0.2">
      <c r="G28" s="108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</row>
    <row r="29" spans="3:48" x14ac:dyDescent="0.2">
      <c r="G29" s="108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</row>
    <row r="30" spans="3:48" x14ac:dyDescent="0.2">
      <c r="G30" s="108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</row>
    <row r="31" spans="3:48" x14ac:dyDescent="0.2">
      <c r="G31" s="108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</row>
    <row r="32" spans="3:48" x14ac:dyDescent="0.2">
      <c r="G32" s="108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</row>
    <row r="33" spans="7:45" x14ac:dyDescent="0.2">
      <c r="G33" s="108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</row>
    <row r="34" spans="7:45" x14ac:dyDescent="0.2">
      <c r="G34" s="108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</row>
    <row r="35" spans="7:45" x14ac:dyDescent="0.2">
      <c r="G35" s="108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</row>
    <row r="36" spans="7:45" x14ac:dyDescent="0.2">
      <c r="G36" s="108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</row>
    <row r="37" spans="7:45" x14ac:dyDescent="0.2">
      <c r="G37" s="108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</row>
    <row r="38" spans="7:45" x14ac:dyDescent="0.2">
      <c r="G38" s="108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</row>
    <row r="39" spans="7:45" x14ac:dyDescent="0.2">
      <c r="G39" s="108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</row>
    <row r="40" spans="7:45" x14ac:dyDescent="0.2">
      <c r="G40" s="108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</row>
    <row r="41" spans="7:45" x14ac:dyDescent="0.2">
      <c r="G41" s="108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</row>
    <row r="42" spans="7:45" x14ac:dyDescent="0.2">
      <c r="G42" s="108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</row>
    <row r="43" spans="7:45" x14ac:dyDescent="0.2">
      <c r="G43" s="108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</row>
    <row r="44" spans="7:45" x14ac:dyDescent="0.2">
      <c r="G44" s="108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</row>
    <row r="45" spans="7:45" x14ac:dyDescent="0.2">
      <c r="G45" s="108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</row>
    <row r="46" spans="7:45" x14ac:dyDescent="0.2">
      <c r="G46" s="108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</row>
    <row r="47" spans="7:45" x14ac:dyDescent="0.2">
      <c r="G47" s="108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</row>
    <row r="48" spans="7:45" x14ac:dyDescent="0.2">
      <c r="G48" s="108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</row>
    <row r="49" spans="7:45" x14ac:dyDescent="0.2">
      <c r="G49" s="108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</row>
    <row r="50" spans="7:45" x14ac:dyDescent="0.2">
      <c r="G50" s="108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</row>
    <row r="51" spans="7:45" x14ac:dyDescent="0.2">
      <c r="G51" s="108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</row>
    <row r="52" spans="7:45" x14ac:dyDescent="0.2">
      <c r="G52" s="108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</row>
    <row r="53" spans="7:45" x14ac:dyDescent="0.2">
      <c r="G53" s="108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</row>
    <row r="54" spans="7:45" x14ac:dyDescent="0.2">
      <c r="G54" s="108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</row>
    <row r="55" spans="7:45" x14ac:dyDescent="0.2">
      <c r="G55" s="108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</row>
    <row r="56" spans="7:45" x14ac:dyDescent="0.2">
      <c r="G56" s="108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</row>
    <row r="57" spans="7:45" x14ac:dyDescent="0.2">
      <c r="G57" s="108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</row>
    <row r="58" spans="7:45" x14ac:dyDescent="0.2">
      <c r="G58" s="108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</row>
    <row r="59" spans="7:45" x14ac:dyDescent="0.2">
      <c r="G59" s="108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/>
    </row>
    <row r="60" spans="7:45" x14ac:dyDescent="0.2">
      <c r="G60" s="108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8"/>
    </row>
    <row r="61" spans="7:45" x14ac:dyDescent="0.2">
      <c r="G61" s="108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108"/>
      <c r="AN61" s="108"/>
      <c r="AO61" s="108"/>
      <c r="AP61" s="108"/>
      <c r="AQ61" s="108"/>
      <c r="AR61" s="108"/>
      <c r="AS61" s="108"/>
    </row>
    <row r="62" spans="7:45" x14ac:dyDescent="0.2">
      <c r="G62" s="108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</row>
    <row r="63" spans="7:45" x14ac:dyDescent="0.2">
      <c r="G63" s="108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</row>
    <row r="64" spans="7:45" x14ac:dyDescent="0.2">
      <c r="G64" s="108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</row>
    <row r="65" spans="7:45" x14ac:dyDescent="0.2">
      <c r="G65" s="108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</row>
    <row r="66" spans="7:45" x14ac:dyDescent="0.2">
      <c r="G66" s="108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</row>
    <row r="67" spans="7:45" x14ac:dyDescent="0.2">
      <c r="G67" s="108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</row>
    <row r="68" spans="7:45" x14ac:dyDescent="0.2">
      <c r="G68" s="108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08"/>
      <c r="AS68" s="108"/>
    </row>
    <row r="69" spans="7:45" x14ac:dyDescent="0.2">
      <c r="G69" s="108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</row>
    <row r="70" spans="7:45" x14ac:dyDescent="0.2">
      <c r="G70" s="108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8"/>
      <c r="AN70" s="108"/>
      <c r="AO70" s="108"/>
      <c r="AP70" s="108"/>
      <c r="AQ70" s="108"/>
      <c r="AR70" s="108"/>
      <c r="AS70" s="108"/>
    </row>
    <row r="71" spans="7:45" x14ac:dyDescent="0.2">
      <c r="G71" s="108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</row>
    <row r="72" spans="7:45" x14ac:dyDescent="0.2">
      <c r="G72" s="108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  <c r="AR72" s="108"/>
      <c r="AS72" s="108"/>
    </row>
    <row r="73" spans="7:45" x14ac:dyDescent="0.2">
      <c r="G73" s="108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</row>
    <row r="74" spans="7:45" x14ac:dyDescent="0.2">
      <c r="G74" s="108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</row>
    <row r="75" spans="7:45" x14ac:dyDescent="0.2">
      <c r="G75" s="108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</row>
    <row r="76" spans="7:45" x14ac:dyDescent="0.2">
      <c r="G76" s="108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</row>
    <row r="77" spans="7:45" x14ac:dyDescent="0.2">
      <c r="G77" s="108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</row>
    <row r="78" spans="7:45" x14ac:dyDescent="0.2">
      <c r="G78" s="108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7:45" x14ac:dyDescent="0.2">
      <c r="G79" s="108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7:45" x14ac:dyDescent="0.2">
      <c r="G80" s="108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</row>
    <row r="81" spans="7:45" x14ac:dyDescent="0.2">
      <c r="G81" s="108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</row>
    <row r="82" spans="7:45" x14ac:dyDescent="0.2">
      <c r="G82" s="108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</row>
    <row r="83" spans="7:45" x14ac:dyDescent="0.2">
      <c r="G83" s="108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</row>
    <row r="84" spans="7:45" x14ac:dyDescent="0.2">
      <c r="G84" s="108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</row>
    <row r="85" spans="7:45" x14ac:dyDescent="0.2">
      <c r="G85" s="108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</row>
    <row r="86" spans="7:45" x14ac:dyDescent="0.2">
      <c r="G86" s="108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</row>
    <row r="87" spans="7:45" x14ac:dyDescent="0.2">
      <c r="G87" s="108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</row>
    <row r="88" spans="7:45" x14ac:dyDescent="0.2">
      <c r="G88" s="108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</row>
    <row r="89" spans="7:45" x14ac:dyDescent="0.2">
      <c r="G89" s="108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</row>
    <row r="90" spans="7:45" x14ac:dyDescent="0.2">
      <c r="G90" s="108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</row>
    <row r="91" spans="7:45" x14ac:dyDescent="0.2">
      <c r="G91" s="108"/>
      <c r="I91" s="109"/>
      <c r="J91" s="109"/>
      <c r="K91" s="109"/>
      <c r="L91" s="109"/>
      <c r="M91" s="109"/>
      <c r="N91" s="109"/>
      <c r="O91" s="109"/>
      <c r="P91" s="109"/>
      <c r="Q91" s="109"/>
      <c r="R91" s="109"/>
      <c r="S91" s="109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</row>
    <row r="92" spans="7:45" x14ac:dyDescent="0.2">
      <c r="G92" s="108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</row>
    <row r="93" spans="7:45" x14ac:dyDescent="0.2">
      <c r="G93" s="108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</row>
    <row r="94" spans="7:45" x14ac:dyDescent="0.2">
      <c r="G94" s="108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</row>
    <row r="95" spans="7:45" x14ac:dyDescent="0.2">
      <c r="G95" s="108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</row>
    <row r="96" spans="7:45" x14ac:dyDescent="0.2">
      <c r="G96" s="108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108"/>
      <c r="AK96" s="108"/>
      <c r="AL96" s="108"/>
      <c r="AM96" s="108"/>
      <c r="AN96" s="108"/>
      <c r="AO96" s="108"/>
      <c r="AP96" s="108"/>
      <c r="AQ96" s="108"/>
      <c r="AR96" s="108"/>
      <c r="AS96" s="108"/>
    </row>
    <row r="97" spans="7:45" x14ac:dyDescent="0.2">
      <c r="G97" s="108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</row>
    <row r="98" spans="7:45" x14ac:dyDescent="0.2">
      <c r="G98" s="108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08"/>
      <c r="AK98" s="108"/>
      <c r="AL98" s="108"/>
      <c r="AM98" s="108"/>
      <c r="AN98" s="108"/>
      <c r="AO98" s="108"/>
      <c r="AP98" s="108"/>
      <c r="AQ98" s="108"/>
      <c r="AR98" s="108"/>
      <c r="AS98" s="108"/>
    </row>
    <row r="99" spans="7:45" x14ac:dyDescent="0.2">
      <c r="G99" s="108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</row>
    <row r="100" spans="7:45" x14ac:dyDescent="0.2">
      <c r="G100" s="108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</row>
    <row r="101" spans="7:45" x14ac:dyDescent="0.2">
      <c r="G101" s="108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08"/>
      <c r="AK101" s="108"/>
      <c r="AL101" s="108"/>
      <c r="AM101" s="108"/>
      <c r="AN101" s="108"/>
      <c r="AO101" s="108"/>
      <c r="AP101" s="108"/>
      <c r="AQ101" s="108"/>
      <c r="AR101" s="108"/>
      <c r="AS101" s="108"/>
    </row>
    <row r="102" spans="7:45" x14ac:dyDescent="0.2">
      <c r="G102" s="108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</row>
    <row r="103" spans="7:45" x14ac:dyDescent="0.2">
      <c r="G103" s="108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8"/>
    </row>
    <row r="104" spans="7:45" x14ac:dyDescent="0.2">
      <c r="G104" s="108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  <c r="AO104" s="108"/>
      <c r="AP104" s="108"/>
      <c r="AQ104" s="108"/>
      <c r="AR104" s="108"/>
      <c r="AS104" s="108"/>
    </row>
    <row r="105" spans="7:45" x14ac:dyDescent="0.2">
      <c r="G105" s="108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8"/>
      <c r="AF105" s="108"/>
      <c r="AG105" s="108"/>
      <c r="AH105" s="108"/>
      <c r="AI105" s="108"/>
      <c r="AJ105" s="108"/>
      <c r="AK105" s="108"/>
      <c r="AL105" s="108"/>
      <c r="AM105" s="108"/>
      <c r="AN105" s="108"/>
      <c r="AO105" s="108"/>
      <c r="AP105" s="108"/>
      <c r="AQ105" s="108"/>
      <c r="AR105" s="108"/>
      <c r="AS105" s="108"/>
    </row>
    <row r="106" spans="7:45" x14ac:dyDescent="0.2">
      <c r="G106" s="108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8"/>
      <c r="AF106" s="108"/>
      <c r="AG106" s="108"/>
      <c r="AH106" s="108"/>
      <c r="AI106" s="108"/>
      <c r="AJ106" s="108"/>
      <c r="AK106" s="108"/>
      <c r="AL106" s="108"/>
      <c r="AM106" s="108"/>
      <c r="AN106" s="108"/>
      <c r="AO106" s="108"/>
      <c r="AP106" s="108"/>
      <c r="AQ106" s="108"/>
      <c r="AR106" s="108"/>
      <c r="AS106" s="108"/>
    </row>
    <row r="107" spans="7:45" x14ac:dyDescent="0.2">
      <c r="G107" s="108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8"/>
      <c r="AF107" s="108"/>
      <c r="AG107" s="108"/>
      <c r="AH107" s="108"/>
      <c r="AI107" s="108"/>
      <c r="AJ107" s="108"/>
      <c r="AK107" s="108"/>
      <c r="AL107" s="108"/>
      <c r="AM107" s="108"/>
      <c r="AN107" s="108"/>
      <c r="AO107" s="108"/>
      <c r="AP107" s="108"/>
      <c r="AQ107" s="108"/>
      <c r="AR107" s="108"/>
      <c r="AS107" s="108"/>
    </row>
    <row r="108" spans="7:45" x14ac:dyDescent="0.2">
      <c r="G108" s="108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108"/>
      <c r="AP108" s="108"/>
      <c r="AQ108" s="108"/>
      <c r="AR108" s="108"/>
      <c r="AS108" s="108"/>
    </row>
    <row r="109" spans="7:45" x14ac:dyDescent="0.2">
      <c r="G109" s="108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</row>
    <row r="110" spans="7:45" x14ac:dyDescent="0.2">
      <c r="G110" s="108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8"/>
      <c r="AF110" s="108"/>
      <c r="AG110" s="108"/>
      <c r="AH110" s="108"/>
      <c r="AI110" s="108"/>
      <c r="AJ110" s="108"/>
      <c r="AK110" s="108"/>
      <c r="AL110" s="108"/>
      <c r="AM110" s="108"/>
      <c r="AN110" s="108"/>
      <c r="AO110" s="108"/>
      <c r="AP110" s="108"/>
      <c r="AQ110" s="108"/>
      <c r="AR110" s="108"/>
      <c r="AS110" s="108"/>
    </row>
    <row r="111" spans="7:45" x14ac:dyDescent="0.2">
      <c r="G111" s="108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8"/>
      <c r="AF111" s="108"/>
      <c r="AG111" s="108"/>
      <c r="AH111" s="108"/>
      <c r="AI111" s="108"/>
      <c r="AJ111" s="108"/>
      <c r="AK111" s="108"/>
      <c r="AL111" s="108"/>
      <c r="AM111" s="108"/>
      <c r="AN111" s="108"/>
      <c r="AO111" s="108"/>
      <c r="AP111" s="108"/>
      <c r="AQ111" s="108"/>
      <c r="AR111" s="108"/>
      <c r="AS111" s="108"/>
    </row>
    <row r="112" spans="7:45" x14ac:dyDescent="0.2">
      <c r="G112" s="108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  <c r="AN112" s="108"/>
      <c r="AO112" s="108"/>
      <c r="AP112" s="108"/>
      <c r="AQ112" s="108"/>
      <c r="AR112" s="108"/>
      <c r="AS112" s="108"/>
    </row>
    <row r="113" spans="7:45" x14ac:dyDescent="0.2">
      <c r="G113" s="108"/>
      <c r="I113" s="109"/>
      <c r="J113" s="109"/>
      <c r="K113" s="109"/>
      <c r="L113" s="109"/>
      <c r="M113" s="109"/>
      <c r="N113" s="109"/>
      <c r="O113" s="109"/>
      <c r="P113" s="109"/>
      <c r="Q113" s="109"/>
      <c r="R113" s="109"/>
      <c r="S113" s="109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8"/>
      <c r="AS113" s="108"/>
    </row>
    <row r="114" spans="7:45" x14ac:dyDescent="0.2">
      <c r="G114" s="108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8"/>
      <c r="AP114" s="108"/>
      <c r="AQ114" s="108"/>
      <c r="AR114" s="108"/>
      <c r="AS114" s="108"/>
    </row>
    <row r="115" spans="7:45" x14ac:dyDescent="0.2">
      <c r="G115" s="108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8"/>
      <c r="AF115" s="108"/>
      <c r="AG115" s="108"/>
      <c r="AH115" s="108"/>
      <c r="AI115" s="108"/>
      <c r="AJ115" s="108"/>
      <c r="AK115" s="108"/>
      <c r="AL115" s="108"/>
      <c r="AM115" s="108"/>
      <c r="AN115" s="108"/>
      <c r="AO115" s="108"/>
      <c r="AP115" s="108"/>
      <c r="AQ115" s="108"/>
      <c r="AR115" s="108"/>
      <c r="AS115" s="108"/>
    </row>
    <row r="116" spans="7:45" x14ac:dyDescent="0.2">
      <c r="G116" s="108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8"/>
      <c r="AF116" s="108"/>
      <c r="AG116" s="108"/>
      <c r="AH116" s="108"/>
      <c r="AI116" s="108"/>
      <c r="AJ116" s="108"/>
      <c r="AK116" s="108"/>
      <c r="AL116" s="108"/>
      <c r="AM116" s="108"/>
      <c r="AN116" s="108"/>
      <c r="AO116" s="108"/>
      <c r="AP116" s="108"/>
      <c r="AQ116" s="108"/>
      <c r="AR116" s="108"/>
      <c r="AS116" s="108"/>
    </row>
    <row r="117" spans="7:45" x14ac:dyDescent="0.2">
      <c r="G117" s="108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08"/>
      <c r="AG117" s="108"/>
      <c r="AH117" s="108"/>
      <c r="AI117" s="108"/>
      <c r="AJ117" s="108"/>
      <c r="AK117" s="108"/>
      <c r="AL117" s="108"/>
      <c r="AM117" s="108"/>
      <c r="AN117" s="108"/>
      <c r="AO117" s="108"/>
      <c r="AP117" s="108"/>
      <c r="AQ117" s="108"/>
      <c r="AR117" s="108"/>
      <c r="AS117" s="108"/>
    </row>
    <row r="118" spans="7:45" x14ac:dyDescent="0.2">
      <c r="G118" s="108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08"/>
      <c r="AH118" s="108"/>
      <c r="AI118" s="108"/>
      <c r="AJ118" s="108"/>
      <c r="AK118" s="108"/>
      <c r="AL118" s="108"/>
      <c r="AM118" s="108"/>
      <c r="AN118" s="108"/>
      <c r="AO118" s="108"/>
      <c r="AP118" s="108"/>
      <c r="AQ118" s="108"/>
      <c r="AR118" s="108"/>
      <c r="AS118" s="108"/>
    </row>
    <row r="119" spans="7:45" x14ac:dyDescent="0.2">
      <c r="G119" s="108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  <c r="AD119" s="108"/>
      <c r="AE119" s="108"/>
      <c r="AF119" s="108"/>
      <c r="AG119" s="108"/>
      <c r="AH119" s="108"/>
      <c r="AI119" s="108"/>
      <c r="AJ119" s="108"/>
      <c r="AK119" s="108"/>
      <c r="AL119" s="108"/>
      <c r="AM119" s="108"/>
      <c r="AN119" s="108"/>
      <c r="AO119" s="108"/>
      <c r="AP119" s="108"/>
      <c r="AQ119" s="108"/>
      <c r="AR119" s="108"/>
      <c r="AS119" s="108"/>
    </row>
    <row r="120" spans="7:45" x14ac:dyDescent="0.2">
      <c r="G120" s="108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8"/>
      <c r="AF120" s="108"/>
      <c r="AG120" s="108"/>
      <c r="AH120" s="108"/>
      <c r="AI120" s="108"/>
      <c r="AJ120" s="108"/>
      <c r="AK120" s="108"/>
      <c r="AL120" s="108"/>
      <c r="AM120" s="108"/>
      <c r="AN120" s="108"/>
      <c r="AO120" s="108"/>
      <c r="AP120" s="108"/>
      <c r="AQ120" s="108"/>
      <c r="AR120" s="108"/>
      <c r="AS120" s="108"/>
    </row>
    <row r="121" spans="7:45" x14ac:dyDescent="0.2">
      <c r="G121" s="108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8"/>
    </row>
    <row r="122" spans="7:45" x14ac:dyDescent="0.2">
      <c r="G122" s="108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8"/>
      <c r="U122" s="108"/>
      <c r="V122" s="108"/>
      <c r="W122" s="108"/>
      <c r="X122" s="108"/>
      <c r="Y122" s="108"/>
      <c r="Z122" s="108"/>
      <c r="AA122" s="108"/>
      <c r="AB122" s="108"/>
      <c r="AC122" s="108"/>
      <c r="AD122" s="108"/>
      <c r="AE122" s="108"/>
      <c r="AF122" s="108"/>
      <c r="AG122" s="108"/>
      <c r="AH122" s="108"/>
      <c r="AI122" s="108"/>
      <c r="AJ122" s="108"/>
      <c r="AK122" s="108"/>
      <c r="AL122" s="108"/>
      <c r="AM122" s="108"/>
      <c r="AN122" s="108"/>
      <c r="AO122" s="108"/>
      <c r="AP122" s="108"/>
      <c r="AQ122" s="108"/>
      <c r="AR122" s="108"/>
      <c r="AS122" s="108"/>
    </row>
    <row r="123" spans="7:45" x14ac:dyDescent="0.2">
      <c r="G123" s="108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08"/>
      <c r="AE123" s="108"/>
      <c r="AF123" s="108"/>
      <c r="AG123" s="108"/>
      <c r="AH123" s="108"/>
      <c r="AI123" s="108"/>
      <c r="AJ123" s="108"/>
      <c r="AK123" s="108"/>
      <c r="AL123" s="108"/>
      <c r="AM123" s="108"/>
      <c r="AN123" s="108"/>
      <c r="AO123" s="108"/>
      <c r="AP123" s="108"/>
      <c r="AQ123" s="108"/>
      <c r="AR123" s="108"/>
      <c r="AS123" s="108"/>
    </row>
    <row r="124" spans="7:45" x14ac:dyDescent="0.2">
      <c r="G124" s="108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109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  <c r="AD124" s="108"/>
      <c r="AE124" s="108"/>
      <c r="AF124" s="108"/>
      <c r="AG124" s="108"/>
      <c r="AH124" s="108"/>
      <c r="AI124" s="108"/>
      <c r="AJ124" s="108"/>
      <c r="AK124" s="108"/>
      <c r="AL124" s="108"/>
      <c r="AM124" s="108"/>
      <c r="AN124" s="108"/>
      <c r="AO124" s="108"/>
      <c r="AP124" s="108"/>
      <c r="AQ124" s="108"/>
      <c r="AR124" s="108"/>
      <c r="AS124" s="108"/>
    </row>
    <row r="125" spans="7:45" x14ac:dyDescent="0.2">
      <c r="G125" s="108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08"/>
      <c r="AH125" s="108"/>
      <c r="AI125" s="108"/>
      <c r="AJ125" s="108"/>
      <c r="AK125" s="108"/>
      <c r="AL125" s="108"/>
      <c r="AM125" s="108"/>
      <c r="AN125" s="108"/>
      <c r="AO125" s="108"/>
      <c r="AP125" s="108"/>
      <c r="AQ125" s="108"/>
      <c r="AR125" s="108"/>
      <c r="AS125" s="108"/>
    </row>
    <row r="126" spans="7:45" x14ac:dyDescent="0.2">
      <c r="G126" s="108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8"/>
      <c r="U126" s="108"/>
      <c r="V126" s="108"/>
      <c r="W126" s="108"/>
      <c r="X126" s="108"/>
      <c r="Y126" s="108"/>
      <c r="Z126" s="108"/>
      <c r="AA126" s="108"/>
      <c r="AB126" s="108"/>
      <c r="AC126" s="108"/>
      <c r="AD126" s="108"/>
      <c r="AE126" s="108"/>
      <c r="AF126" s="108"/>
      <c r="AG126" s="108"/>
      <c r="AH126" s="108"/>
      <c r="AI126" s="108"/>
      <c r="AJ126" s="108"/>
      <c r="AK126" s="108"/>
      <c r="AL126" s="108"/>
      <c r="AM126" s="108"/>
      <c r="AN126" s="108"/>
      <c r="AO126" s="108"/>
      <c r="AP126" s="108"/>
      <c r="AQ126" s="108"/>
      <c r="AR126" s="108"/>
      <c r="AS126" s="108"/>
    </row>
    <row r="127" spans="7:45" x14ac:dyDescent="0.2">
      <c r="G127" s="108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8"/>
      <c r="U127" s="108"/>
      <c r="V127" s="108"/>
      <c r="W127" s="108"/>
      <c r="X127" s="108"/>
      <c r="Y127" s="108"/>
      <c r="Z127" s="108"/>
      <c r="AA127" s="108"/>
      <c r="AB127" s="108"/>
      <c r="AC127" s="108"/>
      <c r="AD127" s="108"/>
      <c r="AE127" s="108"/>
      <c r="AF127" s="108"/>
      <c r="AG127" s="108"/>
      <c r="AH127" s="108"/>
      <c r="AI127" s="108"/>
      <c r="AJ127" s="108"/>
      <c r="AK127" s="108"/>
      <c r="AL127" s="108"/>
      <c r="AM127" s="108"/>
      <c r="AN127" s="108"/>
      <c r="AO127" s="108"/>
      <c r="AP127" s="108"/>
      <c r="AQ127" s="108"/>
      <c r="AR127" s="108"/>
      <c r="AS127" s="108"/>
    </row>
    <row r="128" spans="7:45" x14ac:dyDescent="0.2">
      <c r="G128" s="108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8"/>
      <c r="U128" s="108"/>
      <c r="V128" s="108"/>
      <c r="W128" s="108"/>
      <c r="X128" s="108"/>
      <c r="Y128" s="108"/>
      <c r="Z128" s="108"/>
      <c r="AA128" s="108"/>
      <c r="AB128" s="108"/>
      <c r="AC128" s="108"/>
      <c r="AD128" s="108"/>
      <c r="AE128" s="108"/>
      <c r="AF128" s="108"/>
      <c r="AG128" s="108"/>
      <c r="AH128" s="108"/>
      <c r="AI128" s="108"/>
      <c r="AJ128" s="108"/>
      <c r="AK128" s="108"/>
      <c r="AL128" s="108"/>
      <c r="AM128" s="108"/>
      <c r="AN128" s="108"/>
      <c r="AO128" s="108"/>
      <c r="AP128" s="108"/>
      <c r="AQ128" s="108"/>
      <c r="AR128" s="108"/>
      <c r="AS128" s="108"/>
    </row>
    <row r="129" spans="7:45" x14ac:dyDescent="0.2">
      <c r="G129" s="108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8"/>
      <c r="U129" s="108"/>
      <c r="V129" s="108"/>
      <c r="W129" s="108"/>
      <c r="X129" s="108"/>
      <c r="Y129" s="108"/>
      <c r="Z129" s="108"/>
      <c r="AA129" s="108"/>
      <c r="AB129" s="108"/>
      <c r="AC129" s="108"/>
      <c r="AD129" s="108"/>
      <c r="AE129" s="108"/>
      <c r="AF129" s="108"/>
      <c r="AG129" s="108"/>
      <c r="AH129" s="108"/>
      <c r="AI129" s="108"/>
      <c r="AJ129" s="108"/>
      <c r="AK129" s="108"/>
      <c r="AL129" s="108"/>
      <c r="AM129" s="108"/>
      <c r="AN129" s="108"/>
      <c r="AO129" s="108"/>
      <c r="AP129" s="108"/>
      <c r="AQ129" s="108"/>
      <c r="AR129" s="108"/>
      <c r="AS129" s="108"/>
    </row>
    <row r="130" spans="7:45" x14ac:dyDescent="0.2">
      <c r="G130" s="108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8"/>
      <c r="AD130" s="108"/>
      <c r="AE130" s="108"/>
      <c r="AF130" s="108"/>
      <c r="AG130" s="108"/>
      <c r="AH130" s="108"/>
      <c r="AI130" s="108"/>
      <c r="AJ130" s="108"/>
      <c r="AK130" s="108"/>
      <c r="AL130" s="108"/>
      <c r="AM130" s="108"/>
      <c r="AN130" s="108"/>
      <c r="AO130" s="108"/>
      <c r="AP130" s="108"/>
      <c r="AQ130" s="108"/>
      <c r="AR130" s="108"/>
      <c r="AS130" s="108"/>
    </row>
    <row r="131" spans="7:45" x14ac:dyDescent="0.2">
      <c r="G131" s="108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8"/>
      <c r="U131" s="108"/>
      <c r="V131" s="108"/>
      <c r="W131" s="108"/>
      <c r="X131" s="108"/>
      <c r="Y131" s="108"/>
      <c r="Z131" s="108"/>
      <c r="AA131" s="108"/>
      <c r="AB131" s="108"/>
      <c r="AC131" s="108"/>
      <c r="AD131" s="108"/>
      <c r="AE131" s="108"/>
      <c r="AF131" s="108"/>
      <c r="AG131" s="108"/>
      <c r="AH131" s="108"/>
      <c r="AI131" s="108"/>
      <c r="AJ131" s="108"/>
      <c r="AK131" s="108"/>
      <c r="AL131" s="108"/>
      <c r="AM131" s="108"/>
      <c r="AN131" s="108"/>
      <c r="AO131" s="108"/>
      <c r="AP131" s="108"/>
      <c r="AQ131" s="108"/>
      <c r="AR131" s="108"/>
      <c r="AS131" s="108"/>
    </row>
    <row r="132" spans="7:45" x14ac:dyDescent="0.2">
      <c r="G132" s="108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/>
      <c r="AQ132" s="108"/>
      <c r="AR132" s="108"/>
      <c r="AS132" s="108"/>
    </row>
    <row r="133" spans="7:45" x14ac:dyDescent="0.2">
      <c r="G133" s="108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8"/>
      <c r="U133" s="108"/>
      <c r="V133" s="108"/>
      <c r="W133" s="108"/>
      <c r="X133" s="108"/>
      <c r="Y133" s="108"/>
      <c r="Z133" s="108"/>
      <c r="AA133" s="108"/>
      <c r="AB133" s="108"/>
      <c r="AC133" s="108"/>
      <c r="AD133" s="108"/>
      <c r="AE133" s="108"/>
      <c r="AF133" s="108"/>
      <c r="AG133" s="108"/>
      <c r="AH133" s="108"/>
      <c r="AI133" s="108"/>
      <c r="AJ133" s="108"/>
      <c r="AK133" s="108"/>
      <c r="AL133" s="108"/>
      <c r="AM133" s="108"/>
      <c r="AN133" s="108"/>
      <c r="AO133" s="108"/>
      <c r="AP133" s="108"/>
      <c r="AQ133" s="108"/>
      <c r="AR133" s="108"/>
      <c r="AS133" s="108"/>
    </row>
    <row r="134" spans="7:45" x14ac:dyDescent="0.2">
      <c r="G134" s="108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8"/>
      <c r="U134" s="108"/>
      <c r="V134" s="108"/>
      <c r="W134" s="108"/>
      <c r="X134" s="108"/>
      <c r="Y134" s="108"/>
      <c r="Z134" s="108"/>
      <c r="AA134" s="108"/>
      <c r="AB134" s="108"/>
      <c r="AC134" s="108"/>
      <c r="AD134" s="108"/>
      <c r="AE134" s="108"/>
      <c r="AF134" s="108"/>
      <c r="AG134" s="108"/>
      <c r="AH134" s="108"/>
      <c r="AI134" s="108"/>
      <c r="AJ134" s="108"/>
      <c r="AK134" s="108"/>
      <c r="AL134" s="108"/>
      <c r="AM134" s="108"/>
      <c r="AN134" s="108"/>
      <c r="AO134" s="108"/>
      <c r="AP134" s="108"/>
      <c r="AQ134" s="108"/>
      <c r="AR134" s="108"/>
      <c r="AS134" s="108"/>
    </row>
    <row r="135" spans="7:45" x14ac:dyDescent="0.2">
      <c r="G135" s="108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8"/>
      <c r="U135" s="108"/>
      <c r="V135" s="108"/>
      <c r="W135" s="108"/>
      <c r="X135" s="108"/>
      <c r="Y135" s="108"/>
      <c r="Z135" s="108"/>
      <c r="AA135" s="108"/>
      <c r="AB135" s="108"/>
      <c r="AC135" s="108"/>
      <c r="AD135" s="108"/>
      <c r="AE135" s="108"/>
      <c r="AF135" s="108"/>
      <c r="AG135" s="108"/>
      <c r="AH135" s="108"/>
      <c r="AI135" s="108"/>
      <c r="AJ135" s="108"/>
      <c r="AK135" s="108"/>
      <c r="AL135" s="108"/>
      <c r="AM135" s="108"/>
      <c r="AN135" s="108"/>
      <c r="AO135" s="108"/>
      <c r="AP135" s="108"/>
      <c r="AQ135" s="108"/>
      <c r="AR135" s="108"/>
      <c r="AS135" s="108"/>
    </row>
    <row r="136" spans="7:45" x14ac:dyDescent="0.2">
      <c r="G136" s="108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8"/>
      <c r="U136" s="108"/>
      <c r="V136" s="108"/>
      <c r="W136" s="108"/>
      <c r="X136" s="108"/>
      <c r="Y136" s="108"/>
      <c r="Z136" s="108"/>
      <c r="AA136" s="108"/>
      <c r="AB136" s="108"/>
      <c r="AC136" s="108"/>
      <c r="AD136" s="108"/>
      <c r="AE136" s="108"/>
      <c r="AF136" s="108"/>
      <c r="AG136" s="108"/>
      <c r="AH136" s="108"/>
      <c r="AI136" s="108"/>
      <c r="AJ136" s="108"/>
      <c r="AK136" s="108"/>
      <c r="AL136" s="108"/>
      <c r="AM136" s="108"/>
      <c r="AN136" s="108"/>
      <c r="AO136" s="108"/>
      <c r="AP136" s="108"/>
      <c r="AQ136" s="108"/>
      <c r="AR136" s="108"/>
      <c r="AS136" s="108"/>
    </row>
    <row r="137" spans="7:45" x14ac:dyDescent="0.2">
      <c r="G137" s="108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8"/>
      <c r="U137" s="108"/>
      <c r="V137" s="108"/>
      <c r="W137" s="108"/>
      <c r="X137" s="108"/>
      <c r="Y137" s="108"/>
      <c r="Z137" s="108"/>
      <c r="AA137" s="108"/>
      <c r="AB137" s="108"/>
      <c r="AC137" s="108"/>
      <c r="AD137" s="108"/>
      <c r="AE137" s="108"/>
      <c r="AF137" s="108"/>
      <c r="AG137" s="108"/>
      <c r="AH137" s="108"/>
      <c r="AI137" s="108"/>
      <c r="AJ137" s="108"/>
      <c r="AK137" s="108"/>
      <c r="AL137" s="108"/>
      <c r="AM137" s="108"/>
      <c r="AN137" s="108"/>
      <c r="AO137" s="108"/>
      <c r="AP137" s="108"/>
      <c r="AQ137" s="108"/>
      <c r="AR137" s="108"/>
      <c r="AS137" s="108"/>
    </row>
    <row r="138" spans="7:45" x14ac:dyDescent="0.2">
      <c r="G138" s="108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108"/>
      <c r="AE138" s="108"/>
      <c r="AF138" s="108"/>
      <c r="AG138" s="108"/>
      <c r="AH138" s="108"/>
      <c r="AI138" s="108"/>
      <c r="AJ138" s="108"/>
      <c r="AK138" s="108"/>
      <c r="AL138" s="108"/>
      <c r="AM138" s="108"/>
      <c r="AN138" s="108"/>
      <c r="AO138" s="108"/>
      <c r="AP138" s="108"/>
      <c r="AQ138" s="108"/>
      <c r="AR138" s="108"/>
      <c r="AS138" s="108"/>
    </row>
    <row r="139" spans="7:45" x14ac:dyDescent="0.2">
      <c r="G139" s="108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8"/>
      <c r="U139" s="108"/>
      <c r="V139" s="108"/>
      <c r="W139" s="108"/>
      <c r="X139" s="108"/>
      <c r="Y139" s="108"/>
      <c r="Z139" s="108"/>
      <c r="AA139" s="108"/>
      <c r="AB139" s="108"/>
      <c r="AC139" s="108"/>
      <c r="AD139" s="108"/>
      <c r="AE139" s="108"/>
      <c r="AF139" s="108"/>
      <c r="AG139" s="108"/>
      <c r="AH139" s="108"/>
      <c r="AI139" s="108"/>
      <c r="AJ139" s="108"/>
      <c r="AK139" s="108"/>
      <c r="AL139" s="108"/>
      <c r="AM139" s="108"/>
      <c r="AN139" s="108"/>
      <c r="AO139" s="108"/>
      <c r="AP139" s="108"/>
      <c r="AQ139" s="108"/>
      <c r="AR139" s="108"/>
      <c r="AS139" s="108"/>
    </row>
    <row r="140" spans="7:45" x14ac:dyDescent="0.2">
      <c r="G140" s="108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8"/>
      <c r="U140" s="108"/>
      <c r="V140" s="108"/>
      <c r="W140" s="108"/>
      <c r="X140" s="108"/>
      <c r="Y140" s="108"/>
      <c r="Z140" s="108"/>
      <c r="AA140" s="108"/>
      <c r="AB140" s="108"/>
      <c r="AC140" s="108"/>
      <c r="AD140" s="108"/>
      <c r="AE140" s="108"/>
      <c r="AF140" s="108"/>
      <c r="AG140" s="108"/>
      <c r="AH140" s="108"/>
      <c r="AI140" s="108"/>
      <c r="AJ140" s="108"/>
      <c r="AK140" s="108"/>
      <c r="AL140" s="108"/>
      <c r="AM140" s="108"/>
      <c r="AN140" s="108"/>
      <c r="AO140" s="108"/>
      <c r="AP140" s="108"/>
      <c r="AQ140" s="108"/>
      <c r="AR140" s="108"/>
      <c r="AS140" s="108"/>
    </row>
    <row r="141" spans="7:45" x14ac:dyDescent="0.2">
      <c r="G141" s="108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8"/>
      <c r="U141" s="108"/>
      <c r="V141" s="108"/>
      <c r="W141" s="108"/>
      <c r="X141" s="108"/>
      <c r="Y141" s="108"/>
      <c r="Z141" s="108"/>
      <c r="AA141" s="108"/>
      <c r="AB141" s="108"/>
      <c r="AC141" s="108"/>
      <c r="AD141" s="108"/>
      <c r="AE141" s="108"/>
      <c r="AF141" s="108"/>
      <c r="AG141" s="108"/>
      <c r="AH141" s="108"/>
      <c r="AI141" s="108"/>
      <c r="AJ141" s="108"/>
      <c r="AK141" s="108"/>
      <c r="AL141" s="108"/>
      <c r="AM141" s="108"/>
      <c r="AN141" s="108"/>
      <c r="AO141" s="108"/>
      <c r="AP141" s="108"/>
      <c r="AQ141" s="108"/>
      <c r="AR141" s="108"/>
      <c r="AS141" s="108"/>
    </row>
    <row r="142" spans="7:45" x14ac:dyDescent="0.2">
      <c r="G142" s="108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8"/>
      <c r="U142" s="108"/>
      <c r="V142" s="108"/>
      <c r="W142" s="108"/>
      <c r="X142" s="108"/>
      <c r="Y142" s="108"/>
      <c r="Z142" s="108"/>
      <c r="AA142" s="108"/>
      <c r="AB142" s="108"/>
      <c r="AC142" s="108"/>
      <c r="AD142" s="108"/>
      <c r="AE142" s="108"/>
      <c r="AF142" s="108"/>
      <c r="AG142" s="108"/>
      <c r="AH142" s="108"/>
      <c r="AI142" s="108"/>
      <c r="AJ142" s="108"/>
      <c r="AK142" s="108"/>
      <c r="AL142" s="108"/>
      <c r="AM142" s="108"/>
      <c r="AN142" s="108"/>
      <c r="AO142" s="108"/>
      <c r="AP142" s="108"/>
      <c r="AQ142" s="108"/>
      <c r="AR142" s="108"/>
      <c r="AS142" s="108"/>
    </row>
    <row r="143" spans="7:45" x14ac:dyDescent="0.2">
      <c r="G143" s="108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  <c r="AH143" s="108"/>
      <c r="AI143" s="108"/>
      <c r="AJ143" s="108"/>
      <c r="AK143" s="108"/>
      <c r="AL143" s="108"/>
      <c r="AM143" s="108"/>
      <c r="AN143" s="108"/>
      <c r="AO143" s="108"/>
      <c r="AP143" s="108"/>
      <c r="AQ143" s="108"/>
      <c r="AR143" s="108"/>
      <c r="AS143" s="108"/>
    </row>
    <row r="144" spans="7:45" x14ac:dyDescent="0.2">
      <c r="G144" s="108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08"/>
      <c r="AI144" s="108"/>
      <c r="AJ144" s="108"/>
      <c r="AK144" s="108"/>
      <c r="AL144" s="108"/>
      <c r="AM144" s="108"/>
      <c r="AN144" s="108"/>
      <c r="AO144" s="108"/>
      <c r="AP144" s="108"/>
      <c r="AQ144" s="108"/>
      <c r="AR144" s="108"/>
      <c r="AS144" s="108"/>
    </row>
    <row r="145" spans="7:45" x14ac:dyDescent="0.2">
      <c r="G145" s="108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</row>
    <row r="146" spans="7:45" x14ac:dyDescent="0.2">
      <c r="G146" s="108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8"/>
      <c r="U146" s="108"/>
      <c r="V146" s="108"/>
      <c r="W146" s="108"/>
      <c r="X146" s="108"/>
      <c r="Y146" s="108"/>
      <c r="Z146" s="108"/>
      <c r="AA146" s="108"/>
      <c r="AB146" s="108"/>
      <c r="AC146" s="108"/>
      <c r="AD146" s="108"/>
      <c r="AE146" s="108"/>
      <c r="AF146" s="108"/>
      <c r="AG146" s="108"/>
      <c r="AH146" s="108"/>
      <c r="AI146" s="108"/>
      <c r="AJ146" s="108"/>
      <c r="AK146" s="108"/>
      <c r="AL146" s="108"/>
      <c r="AM146" s="108"/>
      <c r="AN146" s="108"/>
      <c r="AO146" s="108"/>
      <c r="AP146" s="108"/>
      <c r="AQ146" s="108"/>
      <c r="AR146" s="108"/>
      <c r="AS146" s="108"/>
    </row>
    <row r="147" spans="7:45" x14ac:dyDescent="0.2">
      <c r="G147" s="108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8"/>
      <c r="U147" s="108"/>
      <c r="V147" s="108"/>
      <c r="W147" s="108"/>
      <c r="X147" s="108"/>
      <c r="Y147" s="108"/>
      <c r="Z147" s="108"/>
      <c r="AA147" s="108"/>
      <c r="AB147" s="108"/>
      <c r="AC147" s="108"/>
      <c r="AD147" s="108"/>
      <c r="AE147" s="108"/>
      <c r="AF147" s="108"/>
      <c r="AG147" s="108"/>
      <c r="AH147" s="108"/>
      <c r="AI147" s="108"/>
      <c r="AJ147" s="108"/>
      <c r="AK147" s="108"/>
      <c r="AL147" s="108"/>
      <c r="AM147" s="108"/>
      <c r="AN147" s="108"/>
      <c r="AO147" s="108"/>
      <c r="AP147" s="108"/>
      <c r="AQ147" s="108"/>
      <c r="AR147" s="108"/>
      <c r="AS147" s="108"/>
    </row>
    <row r="148" spans="7:45" x14ac:dyDescent="0.2">
      <c r="G148" s="108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8"/>
      <c r="U148" s="108"/>
      <c r="V148" s="108"/>
      <c r="W148" s="108"/>
      <c r="X148" s="108"/>
      <c r="Y148" s="108"/>
      <c r="Z148" s="108"/>
      <c r="AA148" s="108"/>
      <c r="AB148" s="108"/>
      <c r="AC148" s="108"/>
      <c r="AD148" s="108"/>
      <c r="AE148" s="108"/>
      <c r="AF148" s="108"/>
      <c r="AG148" s="108"/>
      <c r="AH148" s="108"/>
      <c r="AI148" s="108"/>
      <c r="AJ148" s="108"/>
      <c r="AK148" s="108"/>
      <c r="AL148" s="108"/>
      <c r="AM148" s="108"/>
      <c r="AN148" s="108"/>
      <c r="AO148" s="108"/>
      <c r="AP148" s="108"/>
      <c r="AQ148" s="108"/>
      <c r="AR148" s="108"/>
      <c r="AS148" s="108"/>
    </row>
    <row r="149" spans="7:45" x14ac:dyDescent="0.2">
      <c r="G149" s="108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</row>
    <row r="150" spans="7:45" x14ac:dyDescent="0.2">
      <c r="G150" s="108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8"/>
      <c r="U150" s="108"/>
      <c r="V150" s="108"/>
      <c r="W150" s="108"/>
      <c r="X150" s="108"/>
      <c r="Y150" s="108"/>
      <c r="Z150" s="108"/>
      <c r="AA150" s="108"/>
      <c r="AB150" s="108"/>
      <c r="AC150" s="108"/>
      <c r="AD150" s="108"/>
      <c r="AE150" s="108"/>
      <c r="AF150" s="108"/>
      <c r="AG150" s="108"/>
      <c r="AH150" s="108"/>
      <c r="AI150" s="108"/>
      <c r="AJ150" s="108"/>
      <c r="AK150" s="108"/>
      <c r="AL150" s="108"/>
      <c r="AM150" s="108"/>
      <c r="AN150" s="108"/>
      <c r="AO150" s="108"/>
      <c r="AP150" s="108"/>
      <c r="AQ150" s="108"/>
      <c r="AR150" s="108"/>
      <c r="AS150" s="108"/>
    </row>
    <row r="151" spans="7:45" x14ac:dyDescent="0.2">
      <c r="G151" s="108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8"/>
      <c r="U151" s="108"/>
      <c r="V151" s="108"/>
      <c r="W151" s="108"/>
      <c r="X151" s="108"/>
      <c r="Y151" s="108"/>
      <c r="Z151" s="108"/>
      <c r="AA151" s="108"/>
      <c r="AB151" s="108"/>
      <c r="AC151" s="108"/>
      <c r="AD151" s="108"/>
      <c r="AE151" s="108"/>
      <c r="AF151" s="108"/>
      <c r="AG151" s="108"/>
      <c r="AH151" s="108"/>
      <c r="AI151" s="108"/>
      <c r="AJ151" s="108"/>
      <c r="AK151" s="108"/>
      <c r="AL151" s="108"/>
      <c r="AM151" s="108"/>
      <c r="AN151" s="108"/>
      <c r="AO151" s="108"/>
      <c r="AP151" s="108"/>
      <c r="AQ151" s="108"/>
      <c r="AR151" s="108"/>
      <c r="AS151" s="108"/>
    </row>
    <row r="152" spans="7:45" x14ac:dyDescent="0.2">
      <c r="G152" s="108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8"/>
      <c r="U152" s="108"/>
      <c r="V152" s="108"/>
      <c r="W152" s="108"/>
      <c r="X152" s="108"/>
      <c r="Y152" s="108"/>
      <c r="Z152" s="108"/>
      <c r="AA152" s="108"/>
      <c r="AB152" s="108"/>
      <c r="AC152" s="108"/>
      <c r="AD152" s="108"/>
      <c r="AE152" s="108"/>
      <c r="AF152" s="108"/>
      <c r="AG152" s="108"/>
      <c r="AH152" s="108"/>
      <c r="AI152" s="108"/>
      <c r="AJ152" s="108"/>
      <c r="AK152" s="108"/>
      <c r="AL152" s="108"/>
      <c r="AM152" s="108"/>
      <c r="AN152" s="108"/>
      <c r="AO152" s="108"/>
      <c r="AP152" s="108"/>
      <c r="AQ152" s="108"/>
      <c r="AR152" s="108"/>
      <c r="AS152" s="108"/>
    </row>
    <row r="153" spans="7:45" x14ac:dyDescent="0.2">
      <c r="G153" s="108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8"/>
      <c r="U153" s="108"/>
      <c r="V153" s="108"/>
      <c r="W153" s="108"/>
      <c r="X153" s="108"/>
      <c r="Y153" s="108"/>
      <c r="Z153" s="108"/>
      <c r="AA153" s="108"/>
      <c r="AB153" s="108"/>
      <c r="AC153" s="108"/>
      <c r="AD153" s="108"/>
      <c r="AE153" s="108"/>
      <c r="AF153" s="108"/>
      <c r="AG153" s="108"/>
      <c r="AH153" s="108"/>
      <c r="AI153" s="108"/>
      <c r="AJ153" s="108"/>
      <c r="AK153" s="108"/>
      <c r="AL153" s="108"/>
      <c r="AM153" s="108"/>
      <c r="AN153" s="108"/>
      <c r="AO153" s="108"/>
      <c r="AP153" s="108"/>
      <c r="AQ153" s="108"/>
      <c r="AR153" s="108"/>
      <c r="AS153" s="108"/>
    </row>
    <row r="154" spans="7:45" x14ac:dyDescent="0.2">
      <c r="G154" s="108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8"/>
      <c r="U154" s="108"/>
      <c r="V154" s="108"/>
      <c r="W154" s="108"/>
      <c r="X154" s="108"/>
      <c r="Y154" s="108"/>
      <c r="Z154" s="108"/>
      <c r="AA154" s="108"/>
      <c r="AB154" s="108"/>
      <c r="AC154" s="108"/>
      <c r="AD154" s="108"/>
      <c r="AE154" s="108"/>
      <c r="AF154" s="108"/>
      <c r="AG154" s="108"/>
      <c r="AH154" s="108"/>
      <c r="AI154" s="108"/>
      <c r="AJ154" s="108"/>
      <c r="AK154" s="108"/>
      <c r="AL154" s="108"/>
      <c r="AM154" s="108"/>
      <c r="AN154" s="108"/>
      <c r="AO154" s="108"/>
      <c r="AP154" s="108"/>
      <c r="AQ154" s="108"/>
      <c r="AR154" s="108"/>
      <c r="AS154" s="108"/>
    </row>
    <row r="155" spans="7:45" x14ac:dyDescent="0.2">
      <c r="G155" s="108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8"/>
      <c r="U155" s="108"/>
      <c r="V155" s="108"/>
      <c r="W155" s="108"/>
      <c r="X155" s="108"/>
      <c r="Y155" s="108"/>
      <c r="Z155" s="108"/>
      <c r="AA155" s="108"/>
      <c r="AB155" s="108"/>
      <c r="AC155" s="108"/>
      <c r="AD155" s="108"/>
      <c r="AE155" s="108"/>
      <c r="AF155" s="108"/>
      <c r="AG155" s="108"/>
      <c r="AH155" s="108"/>
      <c r="AI155" s="108"/>
      <c r="AJ155" s="108"/>
      <c r="AK155" s="108"/>
      <c r="AL155" s="108"/>
      <c r="AM155" s="108"/>
      <c r="AN155" s="108"/>
      <c r="AO155" s="108"/>
      <c r="AP155" s="108"/>
      <c r="AQ155" s="108"/>
      <c r="AR155" s="108"/>
      <c r="AS155" s="108"/>
    </row>
    <row r="156" spans="7:45" x14ac:dyDescent="0.2">
      <c r="G156" s="108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8"/>
      <c r="U156" s="108"/>
      <c r="V156" s="108"/>
      <c r="W156" s="108"/>
      <c r="X156" s="108"/>
      <c r="Y156" s="108"/>
      <c r="Z156" s="108"/>
      <c r="AA156" s="108"/>
      <c r="AB156" s="108"/>
      <c r="AC156" s="108"/>
      <c r="AD156" s="108"/>
      <c r="AE156" s="108"/>
      <c r="AF156" s="108"/>
      <c r="AG156" s="108"/>
      <c r="AH156" s="108"/>
      <c r="AI156" s="108"/>
      <c r="AJ156" s="108"/>
      <c r="AK156" s="108"/>
      <c r="AL156" s="108"/>
      <c r="AM156" s="108"/>
      <c r="AN156" s="108"/>
      <c r="AO156" s="108"/>
      <c r="AP156" s="108"/>
      <c r="AQ156" s="108"/>
      <c r="AR156" s="108"/>
      <c r="AS156" s="108"/>
    </row>
    <row r="157" spans="7:45" x14ac:dyDescent="0.2">
      <c r="G157" s="108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108"/>
      <c r="AP157" s="108"/>
      <c r="AQ157" s="108"/>
      <c r="AR157" s="108"/>
      <c r="AS157" s="108"/>
    </row>
    <row r="158" spans="7:45" x14ac:dyDescent="0.2">
      <c r="G158" s="108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8"/>
      <c r="U158" s="108"/>
      <c r="V158" s="108"/>
      <c r="W158" s="108"/>
      <c r="X158" s="108"/>
      <c r="Y158" s="108"/>
      <c r="Z158" s="108"/>
      <c r="AA158" s="108"/>
      <c r="AB158" s="108"/>
      <c r="AC158" s="108"/>
      <c r="AD158" s="108"/>
      <c r="AE158" s="108"/>
      <c r="AF158" s="108"/>
      <c r="AG158" s="108"/>
      <c r="AH158" s="108"/>
      <c r="AI158" s="108"/>
      <c r="AJ158" s="108"/>
      <c r="AK158" s="108"/>
      <c r="AL158" s="108"/>
      <c r="AM158" s="108"/>
      <c r="AN158" s="108"/>
      <c r="AO158" s="108"/>
      <c r="AP158" s="108"/>
      <c r="AQ158" s="108"/>
      <c r="AR158" s="108"/>
      <c r="AS158" s="108"/>
    </row>
    <row r="159" spans="7:45" x14ac:dyDescent="0.2">
      <c r="G159" s="108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8"/>
      <c r="U159" s="108"/>
      <c r="V159" s="108"/>
      <c r="W159" s="108"/>
      <c r="X159" s="108"/>
      <c r="Y159" s="108"/>
      <c r="Z159" s="108"/>
      <c r="AA159" s="108"/>
      <c r="AB159" s="108"/>
      <c r="AC159" s="108"/>
      <c r="AD159" s="108"/>
      <c r="AE159" s="108"/>
      <c r="AF159" s="108"/>
      <c r="AG159" s="108"/>
      <c r="AH159" s="108"/>
      <c r="AI159" s="108"/>
      <c r="AJ159" s="108"/>
      <c r="AK159" s="108"/>
      <c r="AL159" s="108"/>
      <c r="AM159" s="108"/>
      <c r="AN159" s="108"/>
      <c r="AO159" s="108"/>
      <c r="AP159" s="108"/>
      <c r="AQ159" s="108"/>
      <c r="AR159" s="108"/>
      <c r="AS159" s="108"/>
    </row>
    <row r="160" spans="7:45" x14ac:dyDescent="0.2">
      <c r="G160" s="108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8"/>
      <c r="U160" s="108"/>
      <c r="V160" s="108"/>
      <c r="W160" s="108"/>
      <c r="X160" s="108"/>
      <c r="Y160" s="108"/>
      <c r="Z160" s="108"/>
      <c r="AA160" s="108"/>
      <c r="AB160" s="108"/>
      <c r="AC160" s="108"/>
      <c r="AD160" s="108"/>
      <c r="AE160" s="108"/>
      <c r="AF160" s="108"/>
      <c r="AG160" s="108"/>
      <c r="AH160" s="108"/>
      <c r="AI160" s="108"/>
      <c r="AJ160" s="108"/>
      <c r="AK160" s="108"/>
      <c r="AL160" s="108"/>
      <c r="AM160" s="108"/>
      <c r="AN160" s="108"/>
      <c r="AO160" s="108"/>
      <c r="AP160" s="108"/>
      <c r="AQ160" s="108"/>
      <c r="AR160" s="108"/>
      <c r="AS160" s="108"/>
    </row>
    <row r="161" spans="7:45" x14ac:dyDescent="0.2">
      <c r="G161" s="108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8"/>
      <c r="U161" s="108"/>
      <c r="V161" s="108"/>
      <c r="W161" s="108"/>
      <c r="X161" s="108"/>
      <c r="Y161" s="108"/>
      <c r="Z161" s="108"/>
      <c r="AA161" s="108"/>
      <c r="AB161" s="108"/>
      <c r="AC161" s="108"/>
      <c r="AD161" s="108"/>
      <c r="AE161" s="108"/>
      <c r="AF161" s="108"/>
      <c r="AG161" s="108"/>
      <c r="AH161" s="108"/>
      <c r="AI161" s="108"/>
      <c r="AJ161" s="108"/>
      <c r="AK161" s="108"/>
      <c r="AL161" s="108"/>
      <c r="AM161" s="108"/>
      <c r="AN161" s="108"/>
      <c r="AO161" s="108"/>
      <c r="AP161" s="108"/>
      <c r="AQ161" s="108"/>
      <c r="AR161" s="108"/>
      <c r="AS161" s="108"/>
    </row>
    <row r="162" spans="7:45" x14ac:dyDescent="0.2">
      <c r="G162" s="108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8"/>
      <c r="U162" s="108"/>
      <c r="V162" s="108"/>
      <c r="W162" s="108"/>
      <c r="X162" s="108"/>
      <c r="Y162" s="108"/>
      <c r="Z162" s="108"/>
      <c r="AA162" s="108"/>
      <c r="AB162" s="108"/>
      <c r="AC162" s="108"/>
      <c r="AD162" s="108"/>
      <c r="AE162" s="108"/>
      <c r="AF162" s="108"/>
      <c r="AG162" s="108"/>
      <c r="AH162" s="108"/>
      <c r="AI162" s="108"/>
      <c r="AJ162" s="108"/>
      <c r="AK162" s="108"/>
      <c r="AL162" s="108"/>
      <c r="AM162" s="108"/>
      <c r="AN162" s="108"/>
      <c r="AO162" s="108"/>
      <c r="AP162" s="108"/>
      <c r="AQ162" s="108"/>
      <c r="AR162" s="108"/>
      <c r="AS162" s="108"/>
    </row>
    <row r="163" spans="7:45" x14ac:dyDescent="0.2">
      <c r="G163" s="108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8"/>
      <c r="U163" s="108"/>
      <c r="V163" s="108"/>
      <c r="W163" s="108"/>
      <c r="X163" s="108"/>
      <c r="Y163" s="108"/>
      <c r="Z163" s="108"/>
      <c r="AA163" s="108"/>
      <c r="AB163" s="108"/>
      <c r="AC163" s="108"/>
      <c r="AD163" s="108"/>
      <c r="AE163" s="108"/>
      <c r="AF163" s="108"/>
      <c r="AG163" s="108"/>
      <c r="AH163" s="108"/>
      <c r="AI163" s="108"/>
      <c r="AJ163" s="108"/>
      <c r="AK163" s="108"/>
      <c r="AL163" s="108"/>
      <c r="AM163" s="108"/>
      <c r="AN163" s="108"/>
      <c r="AO163" s="108"/>
      <c r="AP163" s="108"/>
      <c r="AQ163" s="108"/>
      <c r="AR163" s="108"/>
      <c r="AS163" s="108"/>
    </row>
    <row r="164" spans="7:45" x14ac:dyDescent="0.2">
      <c r="G164" s="108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8"/>
      <c r="U164" s="108"/>
      <c r="V164" s="108"/>
      <c r="W164" s="108"/>
      <c r="X164" s="108"/>
      <c r="Y164" s="108"/>
      <c r="Z164" s="108"/>
      <c r="AA164" s="108"/>
      <c r="AB164" s="108"/>
      <c r="AC164" s="108"/>
      <c r="AD164" s="108"/>
      <c r="AE164" s="108"/>
      <c r="AF164" s="108"/>
      <c r="AG164" s="108"/>
      <c r="AH164" s="108"/>
      <c r="AI164" s="108"/>
      <c r="AJ164" s="108"/>
      <c r="AK164" s="108"/>
      <c r="AL164" s="108"/>
      <c r="AM164" s="108"/>
      <c r="AN164" s="108"/>
      <c r="AO164" s="108"/>
      <c r="AP164" s="108"/>
      <c r="AQ164" s="108"/>
      <c r="AR164" s="108"/>
      <c r="AS164" s="108"/>
    </row>
    <row r="165" spans="7:45" x14ac:dyDescent="0.2">
      <c r="G165" s="108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8"/>
      <c r="U165" s="108"/>
      <c r="V165" s="108"/>
      <c r="W165" s="108"/>
      <c r="X165" s="108"/>
      <c r="Y165" s="108"/>
      <c r="Z165" s="108"/>
      <c r="AA165" s="108"/>
      <c r="AB165" s="108"/>
      <c r="AC165" s="108"/>
      <c r="AD165" s="108"/>
      <c r="AE165" s="108"/>
      <c r="AF165" s="108"/>
      <c r="AG165" s="108"/>
      <c r="AH165" s="108"/>
      <c r="AI165" s="108"/>
      <c r="AJ165" s="108"/>
      <c r="AK165" s="108"/>
      <c r="AL165" s="108"/>
      <c r="AM165" s="108"/>
      <c r="AN165" s="108"/>
      <c r="AO165" s="108"/>
      <c r="AP165" s="108"/>
      <c r="AQ165" s="108"/>
      <c r="AR165" s="108"/>
      <c r="AS165" s="108"/>
    </row>
    <row r="166" spans="7:45" x14ac:dyDescent="0.2">
      <c r="G166" s="108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8"/>
      <c r="U166" s="108"/>
      <c r="V166" s="108"/>
      <c r="W166" s="108"/>
      <c r="X166" s="108"/>
      <c r="Y166" s="108"/>
      <c r="Z166" s="108"/>
      <c r="AA166" s="108"/>
      <c r="AB166" s="108"/>
      <c r="AC166" s="108"/>
      <c r="AD166" s="108"/>
      <c r="AE166" s="108"/>
      <c r="AF166" s="108"/>
      <c r="AG166" s="108"/>
      <c r="AH166" s="108"/>
      <c r="AI166" s="108"/>
      <c r="AJ166" s="108"/>
      <c r="AK166" s="108"/>
      <c r="AL166" s="108"/>
      <c r="AM166" s="108"/>
      <c r="AN166" s="108"/>
      <c r="AO166" s="108"/>
      <c r="AP166" s="108"/>
      <c r="AQ166" s="108"/>
      <c r="AR166" s="108"/>
      <c r="AS166" s="108"/>
    </row>
    <row r="167" spans="7:45" x14ac:dyDescent="0.2">
      <c r="G167" s="108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8"/>
      <c r="U167" s="108"/>
      <c r="V167" s="108"/>
      <c r="W167" s="108"/>
      <c r="X167" s="108"/>
      <c r="Y167" s="108"/>
      <c r="Z167" s="108"/>
      <c r="AA167" s="108"/>
      <c r="AB167" s="108"/>
      <c r="AC167" s="108"/>
      <c r="AD167" s="108"/>
      <c r="AE167" s="108"/>
      <c r="AF167" s="108"/>
      <c r="AG167" s="108"/>
      <c r="AH167" s="108"/>
      <c r="AI167" s="108"/>
      <c r="AJ167" s="108"/>
      <c r="AK167" s="108"/>
      <c r="AL167" s="108"/>
      <c r="AM167" s="108"/>
      <c r="AN167" s="108"/>
      <c r="AO167" s="108"/>
      <c r="AP167" s="108"/>
      <c r="AQ167" s="108"/>
      <c r="AR167" s="108"/>
      <c r="AS167" s="108"/>
    </row>
    <row r="168" spans="7:45" x14ac:dyDescent="0.2">
      <c r="G168" s="108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8"/>
      <c r="U168" s="108"/>
      <c r="V168" s="108"/>
      <c r="W168" s="108"/>
      <c r="X168" s="108"/>
      <c r="Y168" s="108"/>
      <c r="Z168" s="108"/>
      <c r="AA168" s="108"/>
      <c r="AB168" s="108"/>
      <c r="AC168" s="108"/>
      <c r="AD168" s="108"/>
      <c r="AE168" s="108"/>
      <c r="AF168" s="108"/>
      <c r="AG168" s="108"/>
      <c r="AH168" s="108"/>
      <c r="AI168" s="108"/>
      <c r="AJ168" s="108"/>
      <c r="AK168" s="108"/>
      <c r="AL168" s="108"/>
      <c r="AM168" s="108"/>
      <c r="AN168" s="108"/>
      <c r="AO168" s="108"/>
      <c r="AP168" s="108"/>
      <c r="AQ168" s="108"/>
      <c r="AR168" s="108"/>
      <c r="AS168" s="108"/>
    </row>
    <row r="169" spans="7:45" x14ac:dyDescent="0.2">
      <c r="G169" s="108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8"/>
      <c r="U169" s="108"/>
      <c r="V169" s="108"/>
      <c r="W169" s="108"/>
      <c r="X169" s="108"/>
      <c r="Y169" s="108"/>
      <c r="Z169" s="108"/>
      <c r="AA169" s="108"/>
      <c r="AB169" s="108"/>
      <c r="AC169" s="108"/>
      <c r="AD169" s="108"/>
      <c r="AE169" s="108"/>
      <c r="AF169" s="108"/>
      <c r="AG169" s="108"/>
      <c r="AH169" s="108"/>
      <c r="AI169" s="108"/>
      <c r="AJ169" s="108"/>
      <c r="AK169" s="108"/>
      <c r="AL169" s="108"/>
      <c r="AM169" s="108"/>
      <c r="AN169" s="108"/>
      <c r="AO169" s="108"/>
      <c r="AP169" s="108"/>
      <c r="AQ169" s="108"/>
      <c r="AR169" s="108"/>
      <c r="AS169" s="108"/>
    </row>
    <row r="170" spans="7:45" x14ac:dyDescent="0.2">
      <c r="G170" s="108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108"/>
      <c r="AH170" s="108"/>
      <c r="AI170" s="108"/>
      <c r="AJ170" s="108"/>
      <c r="AK170" s="108"/>
      <c r="AL170" s="108"/>
      <c r="AM170" s="108"/>
      <c r="AN170" s="108"/>
      <c r="AO170" s="108"/>
      <c r="AP170" s="108"/>
      <c r="AQ170" s="108"/>
      <c r="AR170" s="108"/>
      <c r="AS170" s="108"/>
    </row>
    <row r="171" spans="7:45" x14ac:dyDescent="0.2">
      <c r="G171" s="108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8"/>
      <c r="U171" s="108"/>
      <c r="V171" s="108"/>
      <c r="W171" s="108"/>
      <c r="X171" s="108"/>
      <c r="Y171" s="108"/>
      <c r="Z171" s="108"/>
      <c r="AA171" s="108"/>
      <c r="AB171" s="108"/>
      <c r="AC171" s="108"/>
      <c r="AD171" s="108"/>
      <c r="AE171" s="108"/>
      <c r="AF171" s="108"/>
      <c r="AG171" s="108"/>
      <c r="AH171" s="108"/>
      <c r="AI171" s="108"/>
      <c r="AJ171" s="108"/>
      <c r="AK171" s="108"/>
      <c r="AL171" s="108"/>
      <c r="AM171" s="108"/>
      <c r="AN171" s="108"/>
      <c r="AO171" s="108"/>
      <c r="AP171" s="108"/>
      <c r="AQ171" s="108"/>
      <c r="AR171" s="108"/>
      <c r="AS171" s="108"/>
    </row>
    <row r="172" spans="7:45" x14ac:dyDescent="0.2">
      <c r="G172" s="108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8"/>
      <c r="U172" s="108"/>
      <c r="V172" s="108"/>
      <c r="W172" s="108"/>
      <c r="X172" s="108"/>
      <c r="Y172" s="108"/>
      <c r="Z172" s="108"/>
      <c r="AA172" s="108"/>
      <c r="AB172" s="108"/>
      <c r="AC172" s="108"/>
      <c r="AD172" s="108"/>
      <c r="AE172" s="108"/>
      <c r="AF172" s="108"/>
      <c r="AG172" s="108"/>
      <c r="AH172" s="108"/>
      <c r="AI172" s="108"/>
      <c r="AJ172" s="108"/>
      <c r="AK172" s="108"/>
      <c r="AL172" s="108"/>
      <c r="AM172" s="108"/>
      <c r="AN172" s="108"/>
      <c r="AO172" s="108"/>
      <c r="AP172" s="108"/>
      <c r="AQ172" s="108"/>
      <c r="AR172" s="108"/>
      <c r="AS172" s="108"/>
    </row>
    <row r="173" spans="7:45" x14ac:dyDescent="0.2">
      <c r="G173" s="108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8"/>
      <c r="U173" s="108"/>
      <c r="V173" s="108"/>
      <c r="W173" s="108"/>
      <c r="X173" s="108"/>
      <c r="Y173" s="108"/>
      <c r="Z173" s="108"/>
      <c r="AA173" s="108"/>
      <c r="AB173" s="108"/>
      <c r="AC173" s="108"/>
      <c r="AD173" s="108"/>
      <c r="AE173" s="108"/>
      <c r="AF173" s="108"/>
      <c r="AG173" s="108"/>
      <c r="AH173" s="108"/>
      <c r="AI173" s="108"/>
      <c r="AJ173" s="108"/>
      <c r="AK173" s="108"/>
      <c r="AL173" s="108"/>
      <c r="AM173" s="108"/>
      <c r="AN173" s="108"/>
      <c r="AO173" s="108"/>
      <c r="AP173" s="108"/>
      <c r="AQ173" s="108"/>
      <c r="AR173" s="108"/>
      <c r="AS173" s="108"/>
    </row>
    <row r="174" spans="7:45" x14ac:dyDescent="0.2">
      <c r="G174" s="108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8"/>
      <c r="U174" s="108"/>
      <c r="V174" s="108"/>
      <c r="W174" s="108"/>
      <c r="X174" s="108"/>
      <c r="Y174" s="108"/>
      <c r="Z174" s="108"/>
      <c r="AA174" s="108"/>
      <c r="AB174" s="108"/>
      <c r="AC174" s="108"/>
      <c r="AD174" s="108"/>
      <c r="AE174" s="108"/>
      <c r="AF174" s="108"/>
      <c r="AG174" s="108"/>
      <c r="AH174" s="108"/>
      <c r="AI174" s="108"/>
      <c r="AJ174" s="108"/>
      <c r="AK174" s="108"/>
      <c r="AL174" s="108"/>
      <c r="AM174" s="108"/>
      <c r="AN174" s="108"/>
      <c r="AO174" s="108"/>
      <c r="AP174" s="108"/>
      <c r="AQ174" s="108"/>
      <c r="AR174" s="108"/>
      <c r="AS174" s="108"/>
    </row>
    <row r="175" spans="7:45" x14ac:dyDescent="0.2">
      <c r="G175" s="108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8"/>
      <c r="U175" s="108"/>
      <c r="V175" s="108"/>
      <c r="W175" s="108"/>
      <c r="X175" s="108"/>
      <c r="Y175" s="108"/>
      <c r="Z175" s="108"/>
      <c r="AA175" s="108"/>
      <c r="AB175" s="108"/>
      <c r="AC175" s="108"/>
      <c r="AD175" s="108"/>
      <c r="AE175" s="108"/>
      <c r="AF175" s="108"/>
      <c r="AG175" s="108"/>
      <c r="AH175" s="108"/>
      <c r="AI175" s="108"/>
      <c r="AJ175" s="108"/>
      <c r="AK175" s="108"/>
      <c r="AL175" s="108"/>
      <c r="AM175" s="108"/>
      <c r="AN175" s="108"/>
      <c r="AO175" s="108"/>
      <c r="AP175" s="108"/>
      <c r="AQ175" s="108"/>
      <c r="AR175" s="108"/>
      <c r="AS175" s="108"/>
    </row>
    <row r="176" spans="7:45" x14ac:dyDescent="0.2">
      <c r="G176" s="108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8"/>
      <c r="U176" s="108"/>
      <c r="V176" s="108"/>
      <c r="W176" s="108"/>
      <c r="X176" s="108"/>
      <c r="Y176" s="108"/>
      <c r="Z176" s="108"/>
      <c r="AA176" s="108"/>
      <c r="AB176" s="108"/>
      <c r="AC176" s="108"/>
      <c r="AD176" s="108"/>
      <c r="AE176" s="108"/>
      <c r="AF176" s="108"/>
      <c r="AG176" s="108"/>
      <c r="AH176" s="108"/>
      <c r="AI176" s="108"/>
      <c r="AJ176" s="108"/>
      <c r="AK176" s="108"/>
      <c r="AL176" s="108"/>
      <c r="AM176" s="108"/>
      <c r="AN176" s="108"/>
      <c r="AO176" s="108"/>
      <c r="AP176" s="108"/>
      <c r="AQ176" s="108"/>
      <c r="AR176" s="108"/>
      <c r="AS176" s="108"/>
    </row>
    <row r="177" spans="7:45" x14ac:dyDescent="0.2">
      <c r="G177" s="108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8"/>
      <c r="U177" s="108"/>
      <c r="V177" s="108"/>
      <c r="W177" s="108"/>
      <c r="X177" s="108"/>
      <c r="Y177" s="108"/>
      <c r="Z177" s="108"/>
      <c r="AA177" s="108"/>
      <c r="AB177" s="108"/>
      <c r="AC177" s="108"/>
      <c r="AD177" s="108"/>
      <c r="AE177" s="108"/>
      <c r="AF177" s="108"/>
      <c r="AG177" s="108"/>
      <c r="AH177" s="108"/>
      <c r="AI177" s="108"/>
      <c r="AJ177" s="108"/>
      <c r="AK177" s="108"/>
      <c r="AL177" s="108"/>
      <c r="AM177" s="108"/>
      <c r="AN177" s="108"/>
      <c r="AO177" s="108"/>
      <c r="AP177" s="108"/>
      <c r="AQ177" s="108"/>
      <c r="AR177" s="108"/>
      <c r="AS177" s="108"/>
    </row>
    <row r="178" spans="7:45" x14ac:dyDescent="0.2">
      <c r="G178" s="108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8"/>
      <c r="U178" s="108"/>
      <c r="V178" s="108"/>
      <c r="W178" s="108"/>
      <c r="X178" s="108"/>
      <c r="Y178" s="108"/>
      <c r="Z178" s="108"/>
      <c r="AA178" s="108"/>
      <c r="AB178" s="108"/>
      <c r="AC178" s="108"/>
      <c r="AD178" s="108"/>
      <c r="AE178" s="108"/>
      <c r="AF178" s="108"/>
      <c r="AG178" s="108"/>
      <c r="AH178" s="108"/>
      <c r="AI178" s="108"/>
      <c r="AJ178" s="108"/>
      <c r="AK178" s="108"/>
      <c r="AL178" s="108"/>
      <c r="AM178" s="108"/>
      <c r="AN178" s="108"/>
      <c r="AO178" s="108"/>
      <c r="AP178" s="108"/>
      <c r="AQ178" s="108"/>
      <c r="AR178" s="108"/>
      <c r="AS178" s="108"/>
    </row>
    <row r="179" spans="7:45" x14ac:dyDescent="0.2">
      <c r="G179" s="108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8"/>
      <c r="U179" s="108"/>
      <c r="V179" s="108"/>
      <c r="W179" s="108"/>
      <c r="X179" s="108"/>
      <c r="Y179" s="108"/>
      <c r="Z179" s="108"/>
      <c r="AA179" s="108"/>
      <c r="AB179" s="108"/>
      <c r="AC179" s="108"/>
      <c r="AD179" s="108"/>
      <c r="AE179" s="108"/>
      <c r="AF179" s="108"/>
      <c r="AG179" s="108"/>
      <c r="AH179" s="108"/>
      <c r="AI179" s="108"/>
      <c r="AJ179" s="108"/>
      <c r="AK179" s="108"/>
      <c r="AL179" s="108"/>
      <c r="AM179" s="108"/>
      <c r="AN179" s="108"/>
      <c r="AO179" s="108"/>
      <c r="AP179" s="108"/>
      <c r="AQ179" s="108"/>
      <c r="AR179" s="108"/>
      <c r="AS179" s="108"/>
    </row>
    <row r="180" spans="7:45" x14ac:dyDescent="0.2">
      <c r="G180" s="108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8"/>
      <c r="U180" s="108"/>
      <c r="V180" s="108"/>
      <c r="W180" s="108"/>
      <c r="X180" s="108"/>
      <c r="Y180" s="108"/>
      <c r="Z180" s="108"/>
      <c r="AA180" s="108"/>
      <c r="AB180" s="108"/>
      <c r="AC180" s="108"/>
      <c r="AD180" s="108"/>
      <c r="AE180" s="108"/>
      <c r="AF180" s="108"/>
      <c r="AG180" s="108"/>
      <c r="AH180" s="108"/>
      <c r="AI180" s="108"/>
      <c r="AJ180" s="108"/>
      <c r="AK180" s="108"/>
      <c r="AL180" s="108"/>
      <c r="AM180" s="108"/>
      <c r="AN180" s="108"/>
      <c r="AO180" s="108"/>
      <c r="AP180" s="108"/>
      <c r="AQ180" s="108"/>
      <c r="AR180" s="108"/>
      <c r="AS180" s="108"/>
    </row>
    <row r="181" spans="7:45" x14ac:dyDescent="0.2">
      <c r="G181" s="108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8"/>
      <c r="U181" s="108"/>
      <c r="V181" s="108"/>
      <c r="W181" s="108"/>
      <c r="X181" s="108"/>
      <c r="Y181" s="108"/>
      <c r="Z181" s="108"/>
      <c r="AA181" s="108"/>
      <c r="AB181" s="108"/>
      <c r="AC181" s="108"/>
      <c r="AD181" s="108"/>
      <c r="AE181" s="108"/>
      <c r="AF181" s="108"/>
      <c r="AG181" s="108"/>
      <c r="AH181" s="108"/>
      <c r="AI181" s="108"/>
      <c r="AJ181" s="108"/>
      <c r="AK181" s="108"/>
      <c r="AL181" s="108"/>
      <c r="AM181" s="108"/>
      <c r="AN181" s="108"/>
      <c r="AO181" s="108"/>
      <c r="AP181" s="108"/>
      <c r="AQ181" s="108"/>
      <c r="AR181" s="108"/>
      <c r="AS181" s="108"/>
    </row>
  </sheetData>
  <phoneticPr fontId="9" type="noConversion"/>
  <pageMargins left="0.59055118110236227" right="0.75" top="0.98425196850393704" bottom="0.984251968503937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5</vt:i4>
      </vt:variant>
    </vt:vector>
  </HeadingPairs>
  <TitlesOfParts>
    <vt:vector size="5" baseType="lpstr">
      <vt:lpstr>Mallele</vt:lpstr>
      <vt:lpstr>tulud</vt:lpstr>
      <vt:lpstr>kulud</vt:lpstr>
      <vt:lpstr>resfond 2012</vt:lpstr>
      <vt:lpstr>hoonestus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anneli</dc:creator>
  <cp:lastModifiedBy>Anneli Rähn</cp:lastModifiedBy>
  <cp:lastPrinted>2013-01-17T06:06:54Z</cp:lastPrinted>
  <dcterms:created xsi:type="dcterms:W3CDTF">2011-01-03T07:38:55Z</dcterms:created>
  <dcterms:modified xsi:type="dcterms:W3CDTF">2013-01-25T07:15:44Z</dcterms:modified>
</cp:coreProperties>
</file>